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5\3. Marzo 2025\"/>
    </mc:Choice>
  </mc:AlternateContent>
  <xr:revisionPtr revIDLastSave="0" documentId="13_ncr:1_{218DFD86-A54D-4C70-BBEB-6190F165EA0C}" xr6:coauthVersionLast="47" xr6:coauthVersionMax="47"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 r:id="rId22"/>
  </externalReferences>
  <definedNames>
    <definedName name="_xlnm._FilterDatabase" localSheetId="1" hidden="1">bd_lista!$A$2:$E$591</definedName>
    <definedName name="_xlnm._FilterDatabase" localSheetId="11" hidden="1">CDI!$A$7:$H$82</definedName>
    <definedName name="_xlnm._FilterDatabase" localSheetId="0" hidden="1">Contactos!$A$3:$E$536</definedName>
    <definedName name="_xlnm._FilterDatabase" localSheetId="2" hidden="1">CUADRO!$A$5:$AA$1179</definedName>
    <definedName name="_xlnm._FilterDatabase" localSheetId="8" hidden="1">'CUT ME'!$A$7:$T$162</definedName>
    <definedName name="_xlnm._FilterDatabase" localSheetId="7" hidden="1">'CUT MN'!$A$7:$T$2212</definedName>
    <definedName name="_xlnm._FilterDatabase" localSheetId="16" hidden="1">CVD_AUTO!$A$6:$J$85</definedName>
    <definedName name="_xlnm._FilterDatabase" localSheetId="5" hidden="1">RESUMEN!$A$10:$AQ$600</definedName>
    <definedName name="_xlnm._FilterDatabase" localSheetId="13" hidden="1">'TCR ME'!$A$6:$F$6</definedName>
    <definedName name="_xlnm._FilterDatabase" localSheetId="12" hidden="1">'TCR MN'!$A$6:$F$58</definedName>
    <definedName name="_xlnm._FilterDatabase" localSheetId="15" hidden="1">'TFD ME'!$A$6:$F$6</definedName>
    <definedName name="_xlnm._FilterDatabase" localSheetId="14" hidden="1">'TFD MN'!$A$6:$F$10</definedName>
    <definedName name="_xlnm._FilterDatabase" localSheetId="10" hidden="1">'TRL ME'!$A$7:$P$9</definedName>
    <definedName name="_xlnm._FilterDatabase" localSheetId="9" hidden="1">'TRL MN'!$A$7:$P$156</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CDI!$A$1:$H$86</definedName>
    <definedName name="_xlnm.Print_Area" localSheetId="6">CONCEPTOS!$A$1:$C$64</definedName>
    <definedName name="_xlnm.Print_Area" localSheetId="8">'CUT ME'!$A$1:$T$181</definedName>
    <definedName name="_xlnm.Print_Area" localSheetId="7">'CUT MN'!$A$1:$T$2233</definedName>
    <definedName name="_xlnm.Print_Area" localSheetId="16">CVD_AUTO!$A$1:$J$88</definedName>
    <definedName name="_xlnm.Print_Area" localSheetId="4">'R1.02 (ex FORM. 9)'!$A$1:$AF$62</definedName>
    <definedName name="_xlnm.Print_Area" localSheetId="5">RESUMEN!$A$1:$AQ$603</definedName>
    <definedName name="_xlnm.Print_Area" localSheetId="13">'TCR ME'!$A$1:$G$11</definedName>
    <definedName name="_xlnm.Print_Area" localSheetId="12">'TCR MN'!$A$1:$F$60</definedName>
    <definedName name="_xlnm.Print_Area" localSheetId="15">'TFD ME'!$A$1:$G$10</definedName>
    <definedName name="_xlnm.Print_Area" localSheetId="14">'TFD MN'!$A$1:$F$12</definedName>
    <definedName name="_xlnm.Print_Area" localSheetId="10">'TRL ME'!$A$1:$Q$106</definedName>
    <definedName name="_xlnm.Print_Area" localSheetId="9">'TRL MN'!$A$1:$Q$176</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0" r:id="rId23"/>
    <pivotCache cacheId="1" r:id="rId24"/>
    <pivotCache cacheId="2" r:id="rId25"/>
    <pivotCache cacheId="3" r:id="rId26"/>
    <pivotCache cacheId="4"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6" i="34" l="1"/>
  <c r="E535" i="34"/>
  <c r="E534" i="34"/>
  <c r="E533" i="34"/>
  <c r="E532" i="34"/>
  <c r="E531" i="34"/>
  <c r="E530" i="34"/>
  <c r="E529" i="34"/>
  <c r="E528" i="34"/>
  <c r="E527" i="34"/>
  <c r="E526" i="34"/>
  <c r="E525" i="34"/>
  <c r="E524" i="34"/>
  <c r="E523" i="34"/>
  <c r="E522" i="34"/>
  <c r="E521" i="34"/>
  <c r="E520" i="34"/>
  <c r="E519" i="34"/>
  <c r="E518" i="34"/>
  <c r="E517" i="34"/>
  <c r="E516" i="34"/>
  <c r="E515" i="34"/>
  <c r="E514" i="34"/>
  <c r="E513" i="34"/>
  <c r="E512" i="34"/>
  <c r="E511" i="34"/>
  <c r="E510" i="34"/>
  <c r="E509" i="34"/>
  <c r="E508" i="34"/>
  <c r="E507" i="34"/>
  <c r="E506" i="34"/>
  <c r="E505" i="34"/>
  <c r="E504" i="34"/>
  <c r="E503" i="34"/>
  <c r="E502" i="34"/>
  <c r="E501" i="34"/>
  <c r="E500" i="34"/>
  <c r="E499" i="34"/>
  <c r="E498" i="34"/>
  <c r="E497" i="34"/>
  <c r="E496" i="34"/>
  <c r="E495" i="34"/>
  <c r="E494" i="34"/>
  <c r="E493" i="34"/>
  <c r="E492" i="34"/>
  <c r="E491" i="34"/>
  <c r="E490" i="34"/>
  <c r="E489" i="34"/>
  <c r="E488" i="34"/>
  <c r="E487" i="34"/>
  <c r="E486" i="34"/>
  <c r="E485" i="34"/>
  <c r="E484" i="34"/>
  <c r="E483" i="34"/>
  <c r="E482" i="34"/>
  <c r="E481" i="34"/>
  <c r="E480" i="34"/>
  <c r="E479" i="34"/>
  <c r="E478" i="34"/>
  <c r="E477" i="34"/>
  <c r="E476" i="34"/>
  <c r="E475" i="34"/>
  <c r="E474" i="34"/>
  <c r="E473" i="34"/>
  <c r="E472" i="34"/>
  <c r="E471" i="34"/>
  <c r="E470" i="34"/>
  <c r="E469" i="34"/>
  <c r="E468" i="34"/>
  <c r="E467" i="34"/>
  <c r="E466" i="34"/>
  <c r="E465" i="34"/>
  <c r="E464" i="34"/>
  <c r="E463" i="34"/>
  <c r="E462" i="34"/>
  <c r="E461" i="34"/>
  <c r="E460" i="34"/>
  <c r="E459" i="34"/>
  <c r="E458" i="34"/>
  <c r="E457" i="34"/>
  <c r="E456" i="34"/>
  <c r="E455" i="34"/>
  <c r="E454" i="34"/>
  <c r="E453" i="34"/>
  <c r="E452" i="34"/>
  <c r="E451" i="34"/>
  <c r="E450" i="34"/>
  <c r="E449" i="34"/>
  <c r="E448" i="34"/>
  <c r="E447" i="34"/>
  <c r="E446" i="34"/>
  <c r="E445" i="34"/>
  <c r="E444" i="34"/>
  <c r="E443" i="34"/>
  <c r="E442" i="34"/>
  <c r="E441" i="34"/>
  <c r="E440" i="34"/>
  <c r="E439" i="34"/>
  <c r="E438" i="34"/>
  <c r="E437" i="34"/>
  <c r="E436" i="34"/>
  <c r="E435" i="34"/>
  <c r="E434" i="34"/>
  <c r="E433" i="34"/>
  <c r="E432" i="34"/>
  <c r="E431" i="34"/>
  <c r="E430" i="34"/>
  <c r="E429" i="34"/>
  <c r="E428" i="34"/>
  <c r="E427" i="34"/>
  <c r="E426" i="34"/>
  <c r="E425" i="34"/>
  <c r="E424" i="34"/>
  <c r="E423" i="34"/>
  <c r="E422" i="34"/>
  <c r="E421" i="34"/>
  <c r="E420" i="34"/>
  <c r="E419" i="34"/>
  <c r="E418" i="34"/>
  <c r="E417" i="34"/>
  <c r="E416" i="34"/>
  <c r="E415" i="34"/>
  <c r="E414" i="34"/>
  <c r="E413" i="34"/>
  <c r="E412" i="34"/>
  <c r="E411" i="34"/>
  <c r="E410" i="34"/>
  <c r="E409" i="34"/>
  <c r="E408" i="34"/>
  <c r="E407" i="34"/>
  <c r="E406" i="34"/>
  <c r="E405" i="34"/>
  <c r="E404" i="34"/>
  <c r="E403" i="34"/>
  <c r="E402" i="34"/>
  <c r="E401" i="34"/>
  <c r="E400" i="34"/>
  <c r="E399" i="34"/>
  <c r="E398" i="34"/>
  <c r="E397" i="34"/>
  <c r="E396" i="34"/>
  <c r="E395" i="34"/>
  <c r="E394" i="34"/>
  <c r="E393" i="34"/>
  <c r="E392" i="34"/>
  <c r="E391" i="34"/>
  <c r="E390" i="34"/>
  <c r="E389" i="34"/>
  <c r="E388" i="34"/>
  <c r="E387" i="34"/>
  <c r="E386" i="34"/>
  <c r="E385" i="34"/>
  <c r="E384" i="34"/>
  <c r="E383" i="34"/>
  <c r="E382" i="34"/>
  <c r="E381" i="34"/>
  <c r="E380" i="34"/>
  <c r="E379" i="34"/>
  <c r="E378" i="34"/>
  <c r="E377" i="34"/>
  <c r="E376" i="34"/>
  <c r="E375" i="34"/>
  <c r="E374" i="34"/>
  <c r="E373" i="34"/>
  <c r="E372" i="34"/>
  <c r="E371" i="34"/>
  <c r="E370" i="34"/>
  <c r="E369" i="34"/>
  <c r="E368" i="34"/>
  <c r="E367" i="34"/>
  <c r="E366" i="34"/>
  <c r="E365" i="34"/>
  <c r="E364" i="34"/>
  <c r="E363" i="34"/>
  <c r="E362" i="34"/>
  <c r="E361" i="34"/>
  <c r="E360" i="34"/>
  <c r="E359" i="34"/>
  <c r="E358" i="34"/>
  <c r="E357" i="34"/>
  <c r="E356" i="34"/>
  <c r="E355" i="34"/>
  <c r="E354" i="34"/>
  <c r="E353" i="34"/>
  <c r="E352" i="34"/>
  <c r="E351" i="34"/>
  <c r="E350" i="34"/>
  <c r="E349" i="34"/>
  <c r="E348" i="34"/>
  <c r="E347"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187" i="34"/>
  <c r="E186" i="34"/>
  <c r="E185" i="34"/>
  <c r="E184" i="34"/>
  <c r="E183" i="34"/>
  <c r="E182" i="34"/>
  <c r="E181" i="34"/>
  <c r="E180" i="34"/>
  <c r="E179" i="34"/>
  <c r="E178" i="34"/>
  <c r="E177" i="34"/>
  <c r="E176" i="34"/>
  <c r="E175" i="34"/>
  <c r="E174" i="34"/>
  <c r="E173" i="34"/>
  <c r="E172" i="34"/>
  <c r="E171" i="34"/>
  <c r="E170" i="34"/>
  <c r="E169" i="34"/>
  <c r="E168" i="34"/>
  <c r="E167" i="34"/>
  <c r="E166" i="34"/>
  <c r="E165" i="34"/>
  <c r="E164" i="34"/>
  <c r="E163" i="34"/>
  <c r="E162" i="34"/>
  <c r="E161" i="34"/>
  <c r="E160" i="34"/>
  <c r="E159" i="34"/>
  <c r="E158" i="34"/>
  <c r="E157"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6" i="34"/>
  <c r="E125"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8" i="34"/>
  <c r="E97" i="34"/>
  <c r="E96" i="34"/>
  <c r="E95" i="34"/>
  <c r="E94" i="34"/>
  <c r="E93" i="34"/>
  <c r="E92" i="34"/>
  <c r="E91" i="34"/>
  <c r="E90" i="34"/>
  <c r="E89" i="34"/>
  <c r="E88" i="34"/>
  <c r="E87" i="34"/>
  <c r="E86" i="34"/>
  <c r="E85" i="34"/>
  <c r="E84" i="34"/>
  <c r="E83" i="34"/>
  <c r="E82" i="34"/>
  <c r="E81" i="34"/>
  <c r="E80" i="34"/>
  <c r="E79" i="34"/>
  <c r="E78" i="34"/>
  <c r="E77" i="34"/>
  <c r="E76" i="34"/>
  <c r="E75" i="34"/>
  <c r="E74" i="34"/>
  <c r="E73" i="34"/>
  <c r="E72" i="34"/>
  <c r="E71" i="34"/>
  <c r="E70" i="34"/>
  <c r="E69"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53" i="34"/>
  <c r="D452" i="34"/>
  <c r="D451" i="34"/>
  <c r="D450" i="34"/>
  <c r="D449" i="34"/>
  <c r="D448" i="34"/>
  <c r="D447" i="34"/>
  <c r="D446" i="34"/>
  <c r="D445" i="34"/>
  <c r="D444" i="34"/>
  <c r="D443" i="34"/>
  <c r="D442" i="34"/>
  <c r="D441"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3" i="34"/>
  <c r="D182" i="34"/>
  <c r="D181" i="34"/>
  <c r="D180" i="34"/>
  <c r="D179" i="34"/>
  <c r="D178" i="34"/>
  <c r="D177" i="34"/>
  <c r="D176" i="34"/>
  <c r="D175" i="34"/>
  <c r="D174" i="34"/>
  <c r="D173" i="34"/>
  <c r="D172" i="34"/>
  <c r="D171" i="34"/>
  <c r="D170"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D5" i="34"/>
  <c r="D4" i="34"/>
  <c r="C183" i="34"/>
  <c r="C182" i="34"/>
  <c r="C181" i="34"/>
  <c r="C180" i="34"/>
  <c r="C179" i="34"/>
  <c r="C178" i="34"/>
  <c r="C177" i="34"/>
  <c r="C176" i="34"/>
  <c r="C175" i="34"/>
  <c r="C174" i="34"/>
  <c r="C173" i="34"/>
  <c r="C172" i="34"/>
  <c r="C171" i="34"/>
  <c r="C170" i="34"/>
  <c r="C169" i="34"/>
  <c r="C168" i="34"/>
  <c r="C167" i="34"/>
  <c r="C166" i="34"/>
  <c r="C165" i="34"/>
  <c r="C164" i="34"/>
  <c r="C163" i="34"/>
  <c r="C162" i="34"/>
  <c r="C161" i="34"/>
  <c r="C160" i="34"/>
  <c r="C159" i="34"/>
  <c r="C158" i="34"/>
  <c r="C157" i="34"/>
  <c r="C156" i="34"/>
  <c r="C155" i="34"/>
  <c r="C154" i="34"/>
  <c r="C153" i="34"/>
  <c r="C152" i="34"/>
  <c r="C151" i="34"/>
  <c r="C150" i="34"/>
  <c r="C149" i="34"/>
  <c r="C148" i="34"/>
  <c r="C147" i="34"/>
  <c r="C146" i="34"/>
  <c r="C145" i="34"/>
  <c r="C144" i="34"/>
  <c r="C143" i="34"/>
  <c r="C142" i="34"/>
  <c r="C141" i="34"/>
  <c r="C140" i="34"/>
  <c r="C139" i="34"/>
  <c r="C138" i="34"/>
  <c r="C137" i="34"/>
  <c r="C136" i="34"/>
  <c r="C135"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H74" i="21" l="1"/>
  <c r="H75" i="21"/>
  <c r="H76" i="21"/>
  <c r="H77" i="21"/>
  <c r="H78" i="21"/>
  <c r="H79" i="21"/>
  <c r="H80" i="21"/>
  <c r="H81" i="21"/>
  <c r="H82" i="21"/>
  <c r="D84" i="21"/>
  <c r="E84" i="21"/>
  <c r="F84" i="21"/>
  <c r="G84" i="21"/>
  <c r="H61" i="21"/>
  <c r="H62" i="21"/>
  <c r="H63" i="21"/>
  <c r="H64" i="21"/>
  <c r="H65" i="21"/>
  <c r="H66" i="21"/>
  <c r="H67" i="21"/>
  <c r="H68" i="21"/>
  <c r="H69" i="21"/>
  <c r="H70" i="21"/>
  <c r="H71" i="21"/>
  <c r="H72" i="21"/>
  <c r="H73" i="21"/>
  <c r="C40" i="3" l="1"/>
  <c r="C39" i="3"/>
  <c r="C38" i="3"/>
  <c r="C37" i="3"/>
  <c r="C36" i="3"/>
  <c r="C35" i="3"/>
  <c r="C34" i="3"/>
  <c r="C32" i="3"/>
  <c r="C33" i="3"/>
  <c r="C31" i="3"/>
  <c r="C30" i="3"/>
  <c r="C29" i="3"/>
  <c r="C27" i="3"/>
  <c r="C26" i="3"/>
  <c r="F25" i="3"/>
  <c r="C25" i="3"/>
  <c r="F12" i="35"/>
  <c r="H60" i="21"/>
  <c r="H59" i="21"/>
  <c r="H58" i="21"/>
  <c r="H57" i="21"/>
  <c r="H56" i="21"/>
  <c r="H55" i="21"/>
  <c r="H54" i="21"/>
  <c r="H53" i="21"/>
  <c r="H52" i="21"/>
  <c r="H51" i="21"/>
  <c r="H50" i="21"/>
  <c r="H49" i="21"/>
  <c r="H48" i="21"/>
  <c r="H47" i="21"/>
  <c r="H46" i="21"/>
  <c r="H45" i="21"/>
  <c r="H44" i="21"/>
  <c r="H43" i="21"/>
  <c r="P164" i="26"/>
  <c r="Q164" i="26"/>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Q2214" i="25"/>
  <c r="P2214" i="25"/>
  <c r="P89" i="20" l="1"/>
  <c r="O89" i="20"/>
  <c r="N89" i="20"/>
  <c r="M89" i="20"/>
  <c r="L89" i="20"/>
  <c r="P158" i="29"/>
  <c r="O158" i="29"/>
  <c r="N158" i="29"/>
  <c r="O164" i="26" l="1"/>
  <c r="N164" i="26"/>
  <c r="C536" i="34" l="1"/>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G10" i="28" l="1"/>
  <c r="F10" i="28"/>
  <c r="I87" i="33" l="1"/>
  <c r="H87" i="33"/>
  <c r="G618" i="8" s="1"/>
  <c r="F9" i="36"/>
  <c r="G9" i="36"/>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H8" i="21" l="1"/>
  <c r="H84"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2214" i="25" l="1"/>
  <c r="N2214" i="25"/>
  <c r="M51" i="3" l="1"/>
  <c r="I51" i="3"/>
  <c r="C51" i="3"/>
  <c r="G622" i="8" l="1"/>
  <c r="CF2" i="30"/>
  <c r="A4" i="36" l="1"/>
  <c r="A3" i="36"/>
  <c r="A4" i="35"/>
  <c r="A3" i="35"/>
  <c r="G624" i="8" l="1"/>
  <c r="G619" i="8"/>
  <c r="DI3" i="30"/>
  <c r="DH3" i="30"/>
  <c r="B320" i="31"/>
  <c r="B318" i="31"/>
  <c r="B362" i="31"/>
  <c r="B330" i="31"/>
  <c r="B358" i="31"/>
  <c r="B234" i="31"/>
  <c r="B286" i="31"/>
  <c r="B198" i="31"/>
  <c r="B104" i="31"/>
  <c r="B118" i="31"/>
  <c r="B242" i="31"/>
  <c r="B70" i="31"/>
  <c r="B388" i="31"/>
  <c r="B22" i="31"/>
  <c r="B26" i="31"/>
  <c r="B46" i="31"/>
  <c r="B24" i="31"/>
  <c r="B12" i="31"/>
  <c r="B42" i="31"/>
  <c r="B10" i="31"/>
  <c r="B40" i="31"/>
  <c r="B14" i="31"/>
  <c r="X275" i="31" l="1"/>
  <c r="Y275" i="31" s="1"/>
  <c r="V287" i="31"/>
  <c r="U287" i="31"/>
  <c r="C287" i="31"/>
  <c r="X274" i="31"/>
  <c r="Y274" i="31" s="1"/>
  <c r="AA274" i="31" s="1"/>
  <c r="V286" i="31"/>
  <c r="W286" i="31" s="1"/>
  <c r="U286" i="31"/>
  <c r="C286" i="31"/>
  <c r="D286" i="31" s="1"/>
  <c r="Z274"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A4" i="28"/>
  <c r="A3" i="28"/>
  <c r="F60"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6" i="3"/>
  <c r="C46" i="3"/>
  <c r="C45" i="3"/>
  <c r="F44" i="3"/>
  <c r="C44" i="3"/>
  <c r="C43" i="3"/>
  <c r="F42" i="3"/>
  <c r="F41" i="3"/>
  <c r="F40" i="3"/>
  <c r="F39" i="3"/>
  <c r="F38" i="3"/>
  <c r="F37" i="3"/>
  <c r="F36" i="3"/>
  <c r="F35" i="3"/>
  <c r="F32" i="3"/>
  <c r="F31" i="3"/>
  <c r="F30" i="3"/>
  <c r="F28" i="3"/>
  <c r="F26"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15" i="31"/>
  <c r="Y215" i="31" s="1"/>
  <c r="V215" i="31"/>
  <c r="U215" i="31"/>
  <c r="C215" i="31"/>
  <c r="X214" i="31"/>
  <c r="Z214" i="31" s="1"/>
  <c r="V214" i="31"/>
  <c r="W214" i="31" s="1"/>
  <c r="U214" i="31"/>
  <c r="C214" i="31"/>
  <c r="D214" i="31" s="1"/>
  <c r="B214" i="31"/>
  <c r="X203" i="31"/>
  <c r="Y203" i="31" s="1"/>
  <c r="V213" i="31"/>
  <c r="U213" i="31"/>
  <c r="C213" i="31"/>
  <c r="X202" i="31"/>
  <c r="Z202" i="31" s="1"/>
  <c r="V212" i="31"/>
  <c r="W212" i="31" s="1"/>
  <c r="U212" i="31"/>
  <c r="C212" i="31"/>
  <c r="D212" i="31" s="1"/>
  <c r="B212" i="31"/>
  <c r="X199" i="31"/>
  <c r="Y199" i="31" s="1"/>
  <c r="V211" i="31"/>
  <c r="U211" i="31"/>
  <c r="C211" i="31"/>
  <c r="X198" i="31"/>
  <c r="Z198" i="31" s="1"/>
  <c r="V210" i="31"/>
  <c r="W210" i="31" s="1"/>
  <c r="U210" i="31"/>
  <c r="C210" i="31"/>
  <c r="D210" i="31" s="1"/>
  <c r="B210" i="31"/>
  <c r="X99" i="31"/>
  <c r="Y99" i="31" s="1"/>
  <c r="V99" i="31"/>
  <c r="U99" i="31"/>
  <c r="C99" i="31"/>
  <c r="X98" i="31"/>
  <c r="Z98" i="31" s="1"/>
  <c r="V98" i="31"/>
  <c r="W98" i="31" s="1"/>
  <c r="U98" i="31"/>
  <c r="C98" i="31"/>
  <c r="D98" i="31" s="1"/>
  <c r="B98" i="31"/>
  <c r="X97" i="31"/>
  <c r="Y97" i="31" s="1"/>
  <c r="V97" i="31"/>
  <c r="U97" i="31"/>
  <c r="C97" i="31"/>
  <c r="X96" i="31"/>
  <c r="Z96" i="31" s="1"/>
  <c r="V96" i="31"/>
  <c r="W96" i="31" s="1"/>
  <c r="U96" i="31"/>
  <c r="C96" i="31"/>
  <c r="D96" i="31" s="1"/>
  <c r="B96" i="31"/>
  <c r="X95" i="31"/>
  <c r="Y95" i="31" s="1"/>
  <c r="V95" i="31"/>
  <c r="U95" i="31"/>
  <c r="C95" i="31"/>
  <c r="X94" i="31"/>
  <c r="Y94" i="31" s="1"/>
  <c r="AA94" i="31" s="1"/>
  <c r="V94" i="31"/>
  <c r="W94" i="31" s="1"/>
  <c r="U94" i="31"/>
  <c r="C94" i="31"/>
  <c r="D94" i="31" s="1"/>
  <c r="B94" i="31"/>
  <c r="X93" i="31"/>
  <c r="Y93" i="31" s="1"/>
  <c r="V93" i="31"/>
  <c r="U93" i="31"/>
  <c r="C93" i="31"/>
  <c r="X92" i="31"/>
  <c r="Y92" i="31" s="1"/>
  <c r="AA92" i="31" s="1"/>
  <c r="V92" i="31"/>
  <c r="W92" i="31" s="1"/>
  <c r="U92" i="31"/>
  <c r="C92" i="31"/>
  <c r="D92" i="31" s="1"/>
  <c r="B92" i="31"/>
  <c r="X91" i="31"/>
  <c r="Y91" i="31" s="1"/>
  <c r="V91" i="31"/>
  <c r="U91" i="31"/>
  <c r="C91" i="31"/>
  <c r="X90" i="31"/>
  <c r="Z90" i="31" s="1"/>
  <c r="V90" i="31"/>
  <c r="W90" i="31" s="1"/>
  <c r="U90" i="31"/>
  <c r="C90" i="31"/>
  <c r="D90" i="31" s="1"/>
  <c r="B90" i="31"/>
  <c r="X89" i="31"/>
  <c r="Y89" i="31" s="1"/>
  <c r="V89" i="31"/>
  <c r="U89" i="31"/>
  <c r="C89" i="31"/>
  <c r="X88" i="31"/>
  <c r="Z88" i="31" s="1"/>
  <c r="V88" i="31"/>
  <c r="W88" i="31" s="1"/>
  <c r="U88" i="31"/>
  <c r="C88" i="31"/>
  <c r="D88" i="31" s="1"/>
  <c r="B88" i="31"/>
  <c r="X87" i="31"/>
  <c r="Y87" i="31" s="1"/>
  <c r="V87" i="31"/>
  <c r="U87" i="31"/>
  <c r="C87" i="31"/>
  <c r="X86" i="31"/>
  <c r="Z86" i="31" s="1"/>
  <c r="V86" i="31"/>
  <c r="W86" i="31" s="1"/>
  <c r="U86" i="31"/>
  <c r="C86" i="31"/>
  <c r="D86" i="31" s="1"/>
  <c r="B86" i="31"/>
  <c r="X83" i="31"/>
  <c r="Y83" i="31" s="1"/>
  <c r="V83" i="31"/>
  <c r="U83" i="31"/>
  <c r="C83" i="31"/>
  <c r="X82" i="31"/>
  <c r="Z82" i="31" s="1"/>
  <c r="V82" i="31"/>
  <c r="W82" i="31" s="1"/>
  <c r="U82" i="31"/>
  <c r="C82" i="31"/>
  <c r="D82" i="31" s="1"/>
  <c r="B82" i="31"/>
  <c r="X81" i="31"/>
  <c r="Y81" i="31" s="1"/>
  <c r="V81" i="31"/>
  <c r="U81" i="31"/>
  <c r="C81" i="31"/>
  <c r="X80" i="31"/>
  <c r="Y80" i="31" s="1"/>
  <c r="AA80" i="31" s="1"/>
  <c r="V80" i="31"/>
  <c r="W80" i="31" s="1"/>
  <c r="U80" i="31"/>
  <c r="C80" i="31"/>
  <c r="D80" i="31" s="1"/>
  <c r="B80" i="31"/>
  <c r="X79" i="31"/>
  <c r="Y79" i="31" s="1"/>
  <c r="V79" i="31"/>
  <c r="U79" i="31"/>
  <c r="C79" i="31"/>
  <c r="X78" i="31"/>
  <c r="Z78" i="31" s="1"/>
  <c r="V78" i="31"/>
  <c r="W78" i="31" s="1"/>
  <c r="U78" i="31"/>
  <c r="C78" i="31"/>
  <c r="D78" i="31" s="1"/>
  <c r="B78" i="31"/>
  <c r="X85" i="31"/>
  <c r="Y85" i="31" s="1"/>
  <c r="V85" i="31"/>
  <c r="U85" i="31"/>
  <c r="C85" i="31"/>
  <c r="X84" i="31"/>
  <c r="Y84" i="31" s="1"/>
  <c r="AA84" i="31" s="1"/>
  <c r="V84" i="31"/>
  <c r="W84" i="31" s="1"/>
  <c r="U84" i="31"/>
  <c r="C84" i="31"/>
  <c r="D84" i="31" s="1"/>
  <c r="B84" i="31"/>
  <c r="X1171" i="31"/>
  <c r="Y1171" i="31" s="1"/>
  <c r="V1171" i="31"/>
  <c r="U1171" i="31"/>
  <c r="C1171" i="31"/>
  <c r="X1170" i="31"/>
  <c r="Y1170" i="31" s="1"/>
  <c r="AA1170" i="31" s="1"/>
  <c r="V1170" i="31"/>
  <c r="W1170" i="31" s="1"/>
  <c r="U1170" i="31"/>
  <c r="C1170" i="31"/>
  <c r="D1170" i="31" s="1"/>
  <c r="B1170" i="31"/>
  <c r="X437" i="31"/>
  <c r="Y437" i="31" s="1"/>
  <c r="V437" i="31"/>
  <c r="U437" i="31"/>
  <c r="C437" i="31"/>
  <c r="X436" i="31"/>
  <c r="Y436" i="31" s="1"/>
  <c r="AA436" i="31" s="1"/>
  <c r="V436" i="31"/>
  <c r="W436" i="31" s="1"/>
  <c r="U436" i="31"/>
  <c r="C436" i="31"/>
  <c r="D436" i="31" s="1"/>
  <c r="B436" i="31"/>
  <c r="X7" i="31"/>
  <c r="Y7" i="31" s="1"/>
  <c r="V7" i="31"/>
  <c r="U7" i="31"/>
  <c r="C7" i="31"/>
  <c r="X6" i="31"/>
  <c r="Z6" i="31" s="1"/>
  <c r="V6" i="31"/>
  <c r="W6" i="31" s="1"/>
  <c r="U6" i="31"/>
  <c r="C6" i="31"/>
  <c r="D6" i="31" s="1"/>
  <c r="B6" i="31"/>
  <c r="X197" i="31"/>
  <c r="Y197" i="31" s="1"/>
  <c r="V209" i="31"/>
  <c r="U209" i="31"/>
  <c r="C209" i="31"/>
  <c r="X196" i="31"/>
  <c r="Z196" i="31" s="1"/>
  <c r="V208" i="31"/>
  <c r="W208" i="31" s="1"/>
  <c r="U208" i="31"/>
  <c r="C208" i="31"/>
  <c r="D208" i="31" s="1"/>
  <c r="B208" i="31"/>
  <c r="X389" i="31"/>
  <c r="Y389" i="31" s="1"/>
  <c r="V9" i="31"/>
  <c r="U9" i="31"/>
  <c r="C9" i="31"/>
  <c r="X388" i="31"/>
  <c r="Z388" i="31" s="1"/>
  <c r="V8" i="31"/>
  <c r="W8" i="31" s="1"/>
  <c r="U8" i="31"/>
  <c r="C8" i="31"/>
  <c r="D8" i="31" s="1"/>
  <c r="B8" i="31"/>
  <c r="V1173" i="31"/>
  <c r="U1173" i="31"/>
  <c r="C1173" i="31"/>
  <c r="AA396" i="31"/>
  <c r="Z396" i="31"/>
  <c r="V1172" i="31"/>
  <c r="W1172" i="31" s="1"/>
  <c r="U1172" i="31"/>
  <c r="C1172" i="31"/>
  <c r="D1172" i="31" s="1"/>
  <c r="V1179" i="31"/>
  <c r="U1179" i="31"/>
  <c r="C1179" i="31"/>
  <c r="AA1176" i="31"/>
  <c r="Z1176" i="31"/>
  <c r="V1178" i="31"/>
  <c r="W1178" i="31" s="1"/>
  <c r="U1178" i="31"/>
  <c r="C1178" i="31"/>
  <c r="D1178" i="31" s="1"/>
  <c r="X31" i="31"/>
  <c r="Y31" i="31" s="1"/>
  <c r="V31" i="31"/>
  <c r="U31" i="31"/>
  <c r="C31" i="31"/>
  <c r="X30" i="31"/>
  <c r="Z30" i="31" s="1"/>
  <c r="V30" i="31"/>
  <c r="W30" i="31" s="1"/>
  <c r="U30" i="31"/>
  <c r="C30" i="31"/>
  <c r="D30" i="31" s="1"/>
  <c r="B30" i="31"/>
  <c r="V1175" i="31"/>
  <c r="U1175" i="31"/>
  <c r="C1175" i="31"/>
  <c r="AA410" i="31"/>
  <c r="Z410" i="31"/>
  <c r="V1174" i="31"/>
  <c r="W1174" i="31" s="1"/>
  <c r="U1174" i="31"/>
  <c r="C1174" i="31"/>
  <c r="D1174" i="31" s="1"/>
  <c r="V1177" i="31"/>
  <c r="U1177" i="31"/>
  <c r="C1177" i="31"/>
  <c r="AA1174" i="31"/>
  <c r="Z1174" i="31"/>
  <c r="V1176" i="31"/>
  <c r="W1176" i="31" s="1"/>
  <c r="U1176" i="31"/>
  <c r="C1176" i="31"/>
  <c r="D1176" i="31" s="1"/>
  <c r="X243" i="31"/>
  <c r="Y243" i="31" s="1"/>
  <c r="V223" i="31"/>
  <c r="U223" i="31"/>
  <c r="C223" i="31"/>
  <c r="X242" i="31"/>
  <c r="Z242" i="31" s="1"/>
  <c r="V222" i="31"/>
  <c r="W222" i="31" s="1"/>
  <c r="U222" i="31"/>
  <c r="C222" i="31"/>
  <c r="D222" i="31" s="1"/>
  <c r="B222" i="31"/>
  <c r="Y371" i="31"/>
  <c r="V373" i="31"/>
  <c r="U373" i="31"/>
  <c r="C373" i="31"/>
  <c r="Y370" i="31"/>
  <c r="AA370" i="31" s="1"/>
  <c r="V372" i="31"/>
  <c r="W372" i="31" s="1"/>
  <c r="U372" i="31"/>
  <c r="C372" i="31"/>
  <c r="D372" i="31" s="1"/>
  <c r="B372" i="31"/>
  <c r="X331" i="31"/>
  <c r="Y331" i="31" s="1"/>
  <c r="V233" i="31"/>
  <c r="U233" i="31"/>
  <c r="C233" i="31"/>
  <c r="X330" i="31"/>
  <c r="Y330" i="31" s="1"/>
  <c r="AA330" i="31" s="1"/>
  <c r="V232" i="31"/>
  <c r="W232" i="31" s="1"/>
  <c r="U232" i="31"/>
  <c r="C232" i="31"/>
  <c r="D232" i="31" s="1"/>
  <c r="B232" i="31"/>
  <c r="X205" i="31"/>
  <c r="Y205" i="31" s="1"/>
  <c r="V219" i="31"/>
  <c r="U219" i="31"/>
  <c r="C219" i="31"/>
  <c r="X204" i="31"/>
  <c r="Z204" i="31" s="1"/>
  <c r="V218" i="31"/>
  <c r="W218" i="31" s="1"/>
  <c r="U218" i="31"/>
  <c r="C218" i="31"/>
  <c r="D218" i="31" s="1"/>
  <c r="B218" i="31"/>
  <c r="X235" i="31"/>
  <c r="Y235" i="31" s="1"/>
  <c r="V173" i="31"/>
  <c r="U173" i="31"/>
  <c r="C173" i="31"/>
  <c r="X234" i="31"/>
  <c r="Z234" i="31" s="1"/>
  <c r="V172" i="31"/>
  <c r="W172" i="31" s="1"/>
  <c r="U172" i="31"/>
  <c r="C172" i="31"/>
  <c r="D172" i="31" s="1"/>
  <c r="B172" i="31"/>
  <c r="X135" i="31"/>
  <c r="Y135" i="31" s="1"/>
  <c r="V235" i="31"/>
  <c r="U235" i="31"/>
  <c r="C235" i="31"/>
  <c r="X134" i="31"/>
  <c r="Z134" i="31" s="1"/>
  <c r="V234" i="31"/>
  <c r="W234" i="31" s="1"/>
  <c r="U234" i="31"/>
  <c r="C234" i="31"/>
  <c r="D234" i="31" s="1"/>
  <c r="X47" i="31"/>
  <c r="Y47" i="31" s="1"/>
  <c r="V47" i="31"/>
  <c r="U47" i="31"/>
  <c r="C47" i="31"/>
  <c r="X46" i="31"/>
  <c r="Z46" i="31" s="1"/>
  <c r="V46" i="31"/>
  <c r="W46" i="31" s="1"/>
  <c r="U46" i="31"/>
  <c r="C46" i="31"/>
  <c r="D46" i="31" s="1"/>
  <c r="X347" i="31"/>
  <c r="Y347" i="31" s="1"/>
  <c r="V345" i="31"/>
  <c r="U345" i="31"/>
  <c r="C345" i="31"/>
  <c r="X346" i="31"/>
  <c r="Z346" i="31" s="1"/>
  <c r="V344" i="31"/>
  <c r="W344" i="31" s="1"/>
  <c r="U344" i="31"/>
  <c r="C344" i="31"/>
  <c r="D344" i="31" s="1"/>
  <c r="B344" i="31"/>
  <c r="X357" i="31"/>
  <c r="Y357" i="31" s="1"/>
  <c r="V359" i="31"/>
  <c r="U359" i="31"/>
  <c r="C359" i="31"/>
  <c r="X356" i="31"/>
  <c r="Z356" i="31" s="1"/>
  <c r="V358" i="31"/>
  <c r="W358" i="31" s="1"/>
  <c r="U358" i="31"/>
  <c r="C358" i="31"/>
  <c r="D358" i="31" s="1"/>
  <c r="X353" i="31"/>
  <c r="Y353" i="31" s="1"/>
  <c r="V355" i="31"/>
  <c r="U355" i="31"/>
  <c r="C355" i="31"/>
  <c r="X352" i="31"/>
  <c r="Y352" i="31" s="1"/>
  <c r="AA352" i="31" s="1"/>
  <c r="V354" i="31"/>
  <c r="W354" i="31" s="1"/>
  <c r="U354" i="31"/>
  <c r="C354" i="31"/>
  <c r="D354" i="31" s="1"/>
  <c r="B354" i="31"/>
  <c r="X113" i="31"/>
  <c r="Y113" i="31" s="1"/>
  <c r="V129" i="31"/>
  <c r="U129" i="31"/>
  <c r="C129" i="31"/>
  <c r="X112" i="31"/>
  <c r="Y112" i="31" s="1"/>
  <c r="AA112" i="31" s="1"/>
  <c r="V128" i="31"/>
  <c r="W128" i="31" s="1"/>
  <c r="U128" i="31"/>
  <c r="C128" i="31"/>
  <c r="D128" i="31" s="1"/>
  <c r="B128" i="31"/>
  <c r="X227" i="31"/>
  <c r="Y227" i="31" s="1"/>
  <c r="V247" i="31"/>
  <c r="U247" i="31"/>
  <c r="C247" i="31"/>
  <c r="X226" i="31"/>
  <c r="Z226" i="31" s="1"/>
  <c r="V246" i="31"/>
  <c r="W246" i="31" s="1"/>
  <c r="U246" i="31"/>
  <c r="C246" i="31"/>
  <c r="D246" i="31" s="1"/>
  <c r="B246" i="31"/>
  <c r="X265" i="31"/>
  <c r="Y265" i="31" s="1"/>
  <c r="V277" i="31"/>
  <c r="U277" i="31"/>
  <c r="C277" i="31"/>
  <c r="X264" i="31"/>
  <c r="Z264" i="31" s="1"/>
  <c r="V276" i="31"/>
  <c r="W276" i="31" s="1"/>
  <c r="U276" i="31"/>
  <c r="C276" i="31"/>
  <c r="D276" i="31" s="1"/>
  <c r="B276" i="31"/>
  <c r="X201" i="31"/>
  <c r="Y201" i="31" s="1"/>
  <c r="V231" i="31"/>
  <c r="U231" i="31"/>
  <c r="C231" i="31"/>
  <c r="X200" i="31"/>
  <c r="Z200" i="31" s="1"/>
  <c r="V230" i="31"/>
  <c r="W230" i="31" s="1"/>
  <c r="U230" i="31"/>
  <c r="C230" i="31"/>
  <c r="D230" i="31" s="1"/>
  <c r="B230" i="31"/>
  <c r="X53" i="31"/>
  <c r="Y53" i="31" s="1"/>
  <c r="V59" i="31"/>
  <c r="U59" i="31"/>
  <c r="C59" i="31"/>
  <c r="X52" i="31"/>
  <c r="Z52" i="31" s="1"/>
  <c r="V58" i="31"/>
  <c r="W58" i="31" s="1"/>
  <c r="U58" i="31"/>
  <c r="C58" i="31"/>
  <c r="D58" i="31" s="1"/>
  <c r="B58" i="31"/>
  <c r="X319" i="31"/>
  <c r="Y319" i="31" s="1"/>
  <c r="U319" i="31"/>
  <c r="C319" i="31"/>
  <c r="X318" i="31"/>
  <c r="Z318" i="31" s="1"/>
  <c r="W318" i="31"/>
  <c r="U318" i="31"/>
  <c r="C318" i="31"/>
  <c r="D318" i="31" s="1"/>
  <c r="Y43" i="31"/>
  <c r="V351" i="31"/>
  <c r="U351" i="31"/>
  <c r="C351" i="31"/>
  <c r="Z42" i="31"/>
  <c r="V350" i="31"/>
  <c r="W350" i="31" s="1"/>
  <c r="U350" i="31"/>
  <c r="C350" i="31"/>
  <c r="D350" i="31" s="1"/>
  <c r="B350" i="31"/>
  <c r="X179" i="31"/>
  <c r="Y179" i="31" s="1"/>
  <c r="V205" i="31"/>
  <c r="U205" i="31"/>
  <c r="C205" i="31"/>
  <c r="X178" i="31"/>
  <c r="Y178" i="31" s="1"/>
  <c r="AA178" i="31" s="1"/>
  <c r="V204" i="31"/>
  <c r="W204" i="31" s="1"/>
  <c r="U204" i="31"/>
  <c r="C204" i="31"/>
  <c r="D204" i="31" s="1"/>
  <c r="B204" i="31"/>
  <c r="X41" i="31"/>
  <c r="Y41" i="31" s="1"/>
  <c r="V43" i="31"/>
  <c r="U43" i="31"/>
  <c r="C43" i="31"/>
  <c r="X40" i="31"/>
  <c r="Y40" i="31" s="1"/>
  <c r="AA40" i="31" s="1"/>
  <c r="V42" i="31"/>
  <c r="W42" i="31" s="1"/>
  <c r="U42" i="31"/>
  <c r="C42" i="31"/>
  <c r="D42" i="31" s="1"/>
  <c r="Y413" i="31"/>
  <c r="V413" i="31"/>
  <c r="U413" i="31"/>
  <c r="C413" i="31"/>
  <c r="Z412" i="31"/>
  <c r="Y412" i="31"/>
  <c r="AA412" i="31" s="1"/>
  <c r="V412" i="31"/>
  <c r="W412" i="31" s="1"/>
  <c r="U412" i="31"/>
  <c r="C412" i="31"/>
  <c r="D412" i="31" s="1"/>
  <c r="B412" i="31"/>
  <c r="X67" i="31"/>
  <c r="Y67" i="31" s="1"/>
  <c r="V69" i="31"/>
  <c r="U69" i="31"/>
  <c r="C69" i="31"/>
  <c r="X66" i="31"/>
  <c r="Z66" i="31" s="1"/>
  <c r="V68" i="31"/>
  <c r="W68" i="31" s="1"/>
  <c r="U68" i="31"/>
  <c r="C68" i="31"/>
  <c r="D68" i="31" s="1"/>
  <c r="B68" i="31"/>
  <c r="Y349" i="31"/>
  <c r="V349" i="31"/>
  <c r="U349" i="31"/>
  <c r="C349" i="31"/>
  <c r="Z348" i="31"/>
  <c r="Y348" i="31"/>
  <c r="AA348" i="31" s="1"/>
  <c r="V348" i="31"/>
  <c r="W348" i="31" s="1"/>
  <c r="U348" i="31"/>
  <c r="C348" i="31"/>
  <c r="D348" i="31" s="1"/>
  <c r="B348" i="31"/>
  <c r="X435" i="31"/>
  <c r="Y435" i="31" s="1"/>
  <c r="V435" i="31"/>
  <c r="U435" i="31"/>
  <c r="C435" i="31"/>
  <c r="X434" i="31"/>
  <c r="Y434" i="31" s="1"/>
  <c r="AA434" i="31" s="1"/>
  <c r="V434" i="31"/>
  <c r="W434" i="31" s="1"/>
  <c r="U434" i="31"/>
  <c r="C434" i="31"/>
  <c r="D434" i="31" s="1"/>
  <c r="B434"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1155" i="31"/>
  <c r="Y1155" i="31" s="1"/>
  <c r="V1155" i="31"/>
  <c r="U1155" i="31"/>
  <c r="C1155" i="31"/>
  <c r="X1154" i="31"/>
  <c r="Z1154" i="31" s="1"/>
  <c r="V1154" i="31"/>
  <c r="W1154" i="31" s="1"/>
  <c r="U1154" i="31"/>
  <c r="C1154" i="31"/>
  <c r="D1154" i="31" s="1"/>
  <c r="B1154" i="31"/>
  <c r="X1147" i="31"/>
  <c r="Y1147" i="31" s="1"/>
  <c r="V1147" i="31"/>
  <c r="U1147" i="31"/>
  <c r="C1147" i="31"/>
  <c r="X1146" i="31"/>
  <c r="Z1146" i="31" s="1"/>
  <c r="V1146" i="31"/>
  <c r="W1146" i="31" s="1"/>
  <c r="U1146" i="31"/>
  <c r="C1146" i="31"/>
  <c r="D1146" i="31" s="1"/>
  <c r="B1146" i="31"/>
  <c r="X1145" i="31"/>
  <c r="Y1145" i="31" s="1"/>
  <c r="V1145" i="31"/>
  <c r="U1145" i="31"/>
  <c r="C1145" i="31"/>
  <c r="X1144" i="31"/>
  <c r="Z1144" i="31" s="1"/>
  <c r="V1144" i="31"/>
  <c r="W1144" i="31" s="1"/>
  <c r="U1144" i="31"/>
  <c r="C1144" i="31"/>
  <c r="D1144" i="31" s="1"/>
  <c r="B1144" i="31"/>
  <c r="X1143" i="31"/>
  <c r="Y1143" i="31" s="1"/>
  <c r="V1143" i="31"/>
  <c r="U1143" i="31"/>
  <c r="C1143" i="31"/>
  <c r="X1142" i="31"/>
  <c r="Y1142" i="31" s="1"/>
  <c r="AA1142" i="31" s="1"/>
  <c r="V1142" i="31"/>
  <c r="W1142" i="31" s="1"/>
  <c r="U1142" i="31"/>
  <c r="C1142" i="31"/>
  <c r="D1142" i="31" s="1"/>
  <c r="B1142" i="31"/>
  <c r="X1141" i="31"/>
  <c r="Y1141" i="31" s="1"/>
  <c r="V1141" i="31"/>
  <c r="U1141" i="31"/>
  <c r="C1141" i="31"/>
  <c r="X1140" i="31"/>
  <c r="Y1140" i="31" s="1"/>
  <c r="AA1140" i="31" s="1"/>
  <c r="V1140" i="31"/>
  <c r="W1140" i="31" s="1"/>
  <c r="U1140" i="31"/>
  <c r="C1140" i="31"/>
  <c r="D1140" i="31" s="1"/>
  <c r="B1140" i="31"/>
  <c r="X1139" i="31"/>
  <c r="Y1139" i="31" s="1"/>
  <c r="V1139" i="31"/>
  <c r="U1139" i="31"/>
  <c r="C1139" i="31"/>
  <c r="X1138" i="31"/>
  <c r="Y1138" i="31" s="1"/>
  <c r="AA1138" i="31" s="1"/>
  <c r="V1138" i="31"/>
  <c r="W1138" i="31" s="1"/>
  <c r="U1138" i="31"/>
  <c r="C1138" i="31"/>
  <c r="D1138" i="31" s="1"/>
  <c r="B1138" i="31"/>
  <c r="X1133" i="31"/>
  <c r="Y1133" i="31" s="1"/>
  <c r="V1133" i="31"/>
  <c r="U1133" i="31"/>
  <c r="C1133" i="31"/>
  <c r="X1132" i="31"/>
  <c r="Z1132" i="31" s="1"/>
  <c r="V1132" i="31"/>
  <c r="W1132" i="31" s="1"/>
  <c r="U1132" i="31"/>
  <c r="C1132" i="31"/>
  <c r="D1132" i="31" s="1"/>
  <c r="B1132" i="31"/>
  <c r="X1123" i="31"/>
  <c r="Y1123" i="31" s="1"/>
  <c r="V1123" i="31"/>
  <c r="U1123" i="31"/>
  <c r="C1123" i="31"/>
  <c r="X1122" i="31"/>
  <c r="Z1122" i="31" s="1"/>
  <c r="V1122" i="31"/>
  <c r="W1122" i="31" s="1"/>
  <c r="U1122" i="31"/>
  <c r="C1122" i="31"/>
  <c r="D1122" i="31" s="1"/>
  <c r="B1122" i="31"/>
  <c r="X1119" i="31"/>
  <c r="Y1119" i="31" s="1"/>
  <c r="V1119" i="31"/>
  <c r="U1119" i="31"/>
  <c r="C1119" i="31"/>
  <c r="X1118" i="31"/>
  <c r="Z1118" i="31" s="1"/>
  <c r="V1118" i="31"/>
  <c r="W1118" i="31" s="1"/>
  <c r="U1118" i="31"/>
  <c r="C1118" i="31"/>
  <c r="D1118" i="31" s="1"/>
  <c r="B1118" i="31"/>
  <c r="X125" i="31"/>
  <c r="Y125" i="31" s="1"/>
  <c r="V125" i="31"/>
  <c r="U125" i="31"/>
  <c r="C125" i="31"/>
  <c r="X124" i="31"/>
  <c r="Z124" i="31" s="1"/>
  <c r="V124" i="31"/>
  <c r="W124" i="31" s="1"/>
  <c r="U124" i="31"/>
  <c r="C124" i="31"/>
  <c r="D124" i="31" s="1"/>
  <c r="B124" i="31"/>
  <c r="X335" i="31"/>
  <c r="Y335" i="31" s="1"/>
  <c r="V207" i="31"/>
  <c r="U207" i="31"/>
  <c r="C207" i="31"/>
  <c r="X334" i="31"/>
  <c r="Z334" i="31" s="1"/>
  <c r="V206" i="31"/>
  <c r="W206" i="31" s="1"/>
  <c r="U206" i="31"/>
  <c r="C206" i="31"/>
  <c r="D206" i="31" s="1"/>
  <c r="B206" i="31"/>
  <c r="X279" i="31"/>
  <c r="Y279" i="31" s="1"/>
  <c r="V279" i="31"/>
  <c r="U279" i="31"/>
  <c r="C279" i="31"/>
  <c r="X278" i="31"/>
  <c r="Z278" i="31" s="1"/>
  <c r="V278" i="31"/>
  <c r="W278" i="31" s="1"/>
  <c r="U278" i="31"/>
  <c r="C278" i="31"/>
  <c r="D278" i="31" s="1"/>
  <c r="B278" i="31"/>
  <c r="X261" i="31"/>
  <c r="Y261" i="31" s="1"/>
  <c r="V261" i="31"/>
  <c r="U261" i="31"/>
  <c r="C261" i="31"/>
  <c r="X260" i="31"/>
  <c r="Y260" i="31" s="1"/>
  <c r="AA260" i="31" s="1"/>
  <c r="V260" i="31"/>
  <c r="W260" i="31" s="1"/>
  <c r="U260" i="31"/>
  <c r="C260" i="31"/>
  <c r="D260" i="31" s="1"/>
  <c r="B260" i="31"/>
  <c r="X221" i="31"/>
  <c r="Y221" i="31" s="1"/>
  <c r="V221" i="31"/>
  <c r="U221" i="31"/>
  <c r="C221" i="31"/>
  <c r="X220" i="31"/>
  <c r="Y220" i="31" s="1"/>
  <c r="AA220" i="31" s="1"/>
  <c r="V220" i="31"/>
  <c r="W220" i="31" s="1"/>
  <c r="U220" i="31"/>
  <c r="C220" i="31"/>
  <c r="D220" i="31" s="1"/>
  <c r="B220" i="31"/>
  <c r="X217" i="31"/>
  <c r="Y217" i="31" s="1"/>
  <c r="V217" i="31"/>
  <c r="U217" i="31"/>
  <c r="C217" i="31"/>
  <c r="X216" i="31"/>
  <c r="Y216" i="31" s="1"/>
  <c r="AA216" i="31" s="1"/>
  <c r="V216" i="31"/>
  <c r="W216" i="31" s="1"/>
  <c r="U216" i="31"/>
  <c r="C216" i="31"/>
  <c r="D216" i="31" s="1"/>
  <c r="B216" i="31"/>
  <c r="X195" i="31"/>
  <c r="Y195" i="31" s="1"/>
  <c r="V195" i="31"/>
  <c r="U195" i="31"/>
  <c r="C195" i="31"/>
  <c r="X194" i="31"/>
  <c r="Z194" i="31" s="1"/>
  <c r="V194" i="31"/>
  <c r="W194" i="31" s="1"/>
  <c r="U194" i="31"/>
  <c r="C194" i="31"/>
  <c r="D194" i="31" s="1"/>
  <c r="B194" i="31"/>
  <c r="X163" i="31"/>
  <c r="Y163" i="31" s="1"/>
  <c r="V163" i="31"/>
  <c r="U163" i="31"/>
  <c r="C163" i="31"/>
  <c r="X162" i="31"/>
  <c r="Z162" i="31" s="1"/>
  <c r="V162" i="31"/>
  <c r="W162" i="31" s="1"/>
  <c r="U162" i="31"/>
  <c r="C162" i="31"/>
  <c r="D162" i="31" s="1"/>
  <c r="B162" i="31"/>
  <c r="X131" i="31"/>
  <c r="Y131" i="31" s="1"/>
  <c r="V145" i="31"/>
  <c r="U145" i="31"/>
  <c r="C145" i="31"/>
  <c r="X130" i="31"/>
  <c r="Z130" i="31" s="1"/>
  <c r="V144" i="31"/>
  <c r="W144" i="31" s="1"/>
  <c r="U144" i="31"/>
  <c r="C144" i="31"/>
  <c r="D144" i="31" s="1"/>
  <c r="B144" i="31"/>
  <c r="X133" i="31"/>
  <c r="Y133" i="31" s="1"/>
  <c r="V133" i="31"/>
  <c r="U133" i="31"/>
  <c r="C133" i="31"/>
  <c r="X132" i="31"/>
  <c r="Z132" i="31" s="1"/>
  <c r="V132" i="31"/>
  <c r="W132" i="31" s="1"/>
  <c r="U132" i="31"/>
  <c r="C132" i="31"/>
  <c r="D132" i="31" s="1"/>
  <c r="B132" i="31"/>
  <c r="X123" i="31"/>
  <c r="Y123" i="31" s="1"/>
  <c r="V123" i="31"/>
  <c r="U123" i="31"/>
  <c r="C123" i="31"/>
  <c r="X122" i="31"/>
  <c r="Z122" i="31" s="1"/>
  <c r="V122" i="31"/>
  <c r="W122" i="31" s="1"/>
  <c r="U122" i="31"/>
  <c r="C122" i="31"/>
  <c r="D122" i="31" s="1"/>
  <c r="B122" i="31"/>
  <c r="X109" i="31"/>
  <c r="Y109" i="31" s="1"/>
  <c r="V109" i="31"/>
  <c r="U109" i="31"/>
  <c r="C109" i="31"/>
  <c r="X108" i="31"/>
  <c r="Y108" i="31" s="1"/>
  <c r="AA108" i="31" s="1"/>
  <c r="V108" i="31"/>
  <c r="W108" i="31" s="1"/>
  <c r="U108" i="31"/>
  <c r="C108" i="31"/>
  <c r="D108" i="31" s="1"/>
  <c r="B108" i="31"/>
  <c r="X77" i="31"/>
  <c r="Y77" i="31" s="1"/>
  <c r="V77" i="31"/>
  <c r="U77" i="31"/>
  <c r="C77" i="31"/>
  <c r="X76" i="31"/>
  <c r="Y76" i="31" s="1"/>
  <c r="AA76" i="31" s="1"/>
  <c r="V76" i="31"/>
  <c r="W76" i="31" s="1"/>
  <c r="U76" i="31"/>
  <c r="C76" i="31"/>
  <c r="D76" i="31" s="1"/>
  <c r="B76" i="31"/>
  <c r="X65" i="31"/>
  <c r="Y65" i="31" s="1"/>
  <c r="V65" i="31"/>
  <c r="U65" i="31"/>
  <c r="C65" i="31"/>
  <c r="X64" i="31"/>
  <c r="Z64" i="31" s="1"/>
  <c r="V64" i="31"/>
  <c r="W64" i="31" s="1"/>
  <c r="U64" i="31"/>
  <c r="C64" i="31"/>
  <c r="D64" i="31" s="1"/>
  <c r="B64" i="31"/>
  <c r="X55" i="31"/>
  <c r="Y55" i="31" s="1"/>
  <c r="V55" i="31"/>
  <c r="U55" i="31"/>
  <c r="C55" i="31"/>
  <c r="X54" i="31"/>
  <c r="Z54" i="31" s="1"/>
  <c r="V54" i="31"/>
  <c r="W54" i="31" s="1"/>
  <c r="U54" i="31"/>
  <c r="C54" i="31"/>
  <c r="D54" i="31" s="1"/>
  <c r="B54" i="31"/>
  <c r="X351" i="31"/>
  <c r="Y351" i="31" s="1"/>
  <c r="V113" i="31"/>
  <c r="U113" i="31"/>
  <c r="C113" i="31"/>
  <c r="X350" i="31"/>
  <c r="Z350" i="31" s="1"/>
  <c r="V112" i="31"/>
  <c r="W112" i="31" s="1"/>
  <c r="U112" i="31"/>
  <c r="C112" i="31"/>
  <c r="D112" i="31" s="1"/>
  <c r="B112" i="31"/>
  <c r="X263" i="31"/>
  <c r="Y263" i="31" s="1"/>
  <c r="V263" i="31"/>
  <c r="U263" i="31"/>
  <c r="C263" i="31"/>
  <c r="X262" i="31"/>
  <c r="Z262" i="31" s="1"/>
  <c r="V262" i="31"/>
  <c r="W262" i="31" s="1"/>
  <c r="U262" i="31"/>
  <c r="C262" i="31"/>
  <c r="D262" i="31" s="1"/>
  <c r="B262" i="31"/>
  <c r="X291" i="31"/>
  <c r="Y291" i="31" s="1"/>
  <c r="V171" i="31"/>
  <c r="U171" i="31"/>
  <c r="C171" i="31"/>
  <c r="X290" i="31"/>
  <c r="Z290" i="31" s="1"/>
  <c r="V170" i="31"/>
  <c r="W170" i="31" s="1"/>
  <c r="U170" i="31"/>
  <c r="C170" i="31"/>
  <c r="D170" i="31" s="1"/>
  <c r="B170" i="31"/>
  <c r="Y367" i="31"/>
  <c r="V371" i="31"/>
  <c r="U371" i="31"/>
  <c r="C371" i="31"/>
  <c r="Z366" i="31"/>
  <c r="Y366" i="31"/>
  <c r="AA366" i="31" s="1"/>
  <c r="V370" i="31"/>
  <c r="W370" i="31" s="1"/>
  <c r="U370" i="31"/>
  <c r="C370" i="31"/>
  <c r="D370" i="31" s="1"/>
  <c r="B370" i="31"/>
  <c r="X101" i="31"/>
  <c r="Y101" i="31" s="1"/>
  <c r="V101" i="31"/>
  <c r="U101" i="31"/>
  <c r="C101" i="31"/>
  <c r="X100" i="31"/>
  <c r="Z100" i="31" s="1"/>
  <c r="V100" i="31"/>
  <c r="W100" i="31" s="1"/>
  <c r="U100" i="31"/>
  <c r="C100" i="31"/>
  <c r="D100" i="31" s="1"/>
  <c r="B100" i="31"/>
  <c r="X141" i="31"/>
  <c r="Y141" i="31" s="1"/>
  <c r="V141" i="31"/>
  <c r="U141" i="31"/>
  <c r="C141" i="31"/>
  <c r="X140" i="31"/>
  <c r="Z140" i="31" s="1"/>
  <c r="V140" i="31"/>
  <c r="W140" i="31" s="1"/>
  <c r="U140" i="31"/>
  <c r="C140" i="31"/>
  <c r="D140" i="31" s="1"/>
  <c r="B140" i="31"/>
  <c r="Y321" i="31"/>
  <c r="V323" i="31"/>
  <c r="U323" i="31"/>
  <c r="C323" i="31"/>
  <c r="Z320" i="31"/>
  <c r="Y320" i="31"/>
  <c r="AA320" i="31" s="1"/>
  <c r="V322" i="31"/>
  <c r="W322" i="31" s="1"/>
  <c r="U322" i="31"/>
  <c r="C322" i="31"/>
  <c r="D322" i="31" s="1"/>
  <c r="B322" i="31"/>
  <c r="Y295" i="31"/>
  <c r="V321" i="31"/>
  <c r="U321" i="31"/>
  <c r="C321" i="31"/>
  <c r="Z294" i="31"/>
  <c r="Y294" i="31"/>
  <c r="AA294" i="31" s="1"/>
  <c r="V320" i="31"/>
  <c r="W320" i="31" s="1"/>
  <c r="U320" i="31"/>
  <c r="C320" i="31"/>
  <c r="D320" i="31" s="1"/>
  <c r="X103" i="31"/>
  <c r="Y103" i="31" s="1"/>
  <c r="V103" i="31"/>
  <c r="U103" i="31"/>
  <c r="C103" i="31"/>
  <c r="X102" i="31"/>
  <c r="Z102" i="31" s="1"/>
  <c r="V102" i="31"/>
  <c r="W102" i="31" s="1"/>
  <c r="U102" i="31"/>
  <c r="C102" i="31"/>
  <c r="D102" i="31" s="1"/>
  <c r="B102" i="31"/>
  <c r="X63" i="31"/>
  <c r="Y63" i="31" s="1"/>
  <c r="V63" i="31"/>
  <c r="U63" i="31"/>
  <c r="C63" i="31"/>
  <c r="X62" i="31"/>
  <c r="Z62" i="31" s="1"/>
  <c r="V62" i="31"/>
  <c r="W62" i="31" s="1"/>
  <c r="U62" i="31"/>
  <c r="C62" i="31"/>
  <c r="D62" i="31" s="1"/>
  <c r="B62" i="31"/>
  <c r="X115" i="31"/>
  <c r="Y115" i="31" s="1"/>
  <c r="V115" i="31"/>
  <c r="U115" i="31"/>
  <c r="C115" i="31"/>
  <c r="X114" i="31"/>
  <c r="Z114" i="31" s="1"/>
  <c r="V114" i="31"/>
  <c r="W114" i="31" s="1"/>
  <c r="U114" i="31"/>
  <c r="C114" i="31"/>
  <c r="D114" i="31" s="1"/>
  <c r="B114" i="31"/>
  <c r="X157" i="31"/>
  <c r="Y157" i="31" s="1"/>
  <c r="V157" i="31"/>
  <c r="U157" i="31"/>
  <c r="C157" i="31"/>
  <c r="X156" i="31"/>
  <c r="Z156" i="31" s="1"/>
  <c r="V156" i="31"/>
  <c r="W156" i="31" s="1"/>
  <c r="U156" i="31"/>
  <c r="C156" i="31"/>
  <c r="D156" i="31" s="1"/>
  <c r="B156" i="31"/>
  <c r="Y239" i="31"/>
  <c r="V239" i="31"/>
  <c r="U239" i="31"/>
  <c r="C239" i="31"/>
  <c r="Z238" i="31"/>
  <c r="Y238" i="31"/>
  <c r="AA238" i="31" s="1"/>
  <c r="V238" i="31"/>
  <c r="W238" i="31" s="1"/>
  <c r="U238" i="31"/>
  <c r="C238" i="31"/>
  <c r="D238" i="31" s="1"/>
  <c r="B238" i="31"/>
  <c r="X233" i="31"/>
  <c r="Y233" i="31" s="1"/>
  <c r="V135" i="31"/>
  <c r="U135" i="31"/>
  <c r="C135" i="31"/>
  <c r="X232" i="31"/>
  <c r="Y232" i="31" s="1"/>
  <c r="AA232" i="31" s="1"/>
  <c r="V134" i="31"/>
  <c r="W134" i="31" s="1"/>
  <c r="U134" i="31"/>
  <c r="C134" i="31"/>
  <c r="D134" i="31" s="1"/>
  <c r="B134" i="31"/>
  <c r="Y251" i="31"/>
  <c r="V269" i="31"/>
  <c r="U269" i="31"/>
  <c r="C269" i="31"/>
  <c r="Z250" i="31"/>
  <c r="Y250" i="31"/>
  <c r="AA250" i="31" s="1"/>
  <c r="V268" i="31"/>
  <c r="W268" i="31" s="1"/>
  <c r="U268" i="31"/>
  <c r="C268" i="31"/>
  <c r="D268" i="31" s="1"/>
  <c r="B268" i="31"/>
  <c r="X231" i="31"/>
  <c r="Y231" i="31" s="1"/>
  <c r="V237" i="31"/>
  <c r="U237" i="31"/>
  <c r="C237" i="31"/>
  <c r="X230" i="31"/>
  <c r="Z230" i="31" s="1"/>
  <c r="V236" i="31"/>
  <c r="W236" i="31" s="1"/>
  <c r="U236" i="31"/>
  <c r="C236" i="31"/>
  <c r="D236" i="31" s="1"/>
  <c r="B236" i="31"/>
  <c r="X151" i="31"/>
  <c r="Y151" i="31" s="1"/>
  <c r="V165" i="31"/>
  <c r="U165" i="31"/>
  <c r="C165" i="31"/>
  <c r="X150" i="31"/>
  <c r="Z150" i="31" s="1"/>
  <c r="V164" i="31"/>
  <c r="W164" i="31" s="1"/>
  <c r="U164" i="31"/>
  <c r="C164" i="31"/>
  <c r="D164" i="31" s="1"/>
  <c r="B164" i="31"/>
  <c r="X111" i="31"/>
  <c r="Y111" i="31" s="1"/>
  <c r="V119" i="31"/>
  <c r="U119" i="31"/>
  <c r="C119" i="31"/>
  <c r="X110" i="31"/>
  <c r="Y110" i="31" s="1"/>
  <c r="AA110" i="31" s="1"/>
  <c r="V118" i="31"/>
  <c r="W118" i="31" s="1"/>
  <c r="U118" i="31"/>
  <c r="C118" i="31"/>
  <c r="D118" i="31" s="1"/>
  <c r="X75" i="31"/>
  <c r="Y75" i="31" s="1"/>
  <c r="V75" i="31"/>
  <c r="U75" i="31"/>
  <c r="C75" i="31"/>
  <c r="X74" i="31"/>
  <c r="Z74" i="31" s="1"/>
  <c r="V74" i="31"/>
  <c r="W74" i="31" s="1"/>
  <c r="U74" i="31"/>
  <c r="C74" i="31"/>
  <c r="D74" i="31" s="1"/>
  <c r="B74" i="31"/>
  <c r="X259" i="31"/>
  <c r="Y259" i="31" s="1"/>
  <c r="V259" i="31"/>
  <c r="U259" i="31"/>
  <c r="C259" i="31"/>
  <c r="X258" i="31"/>
  <c r="Y258" i="31" s="1"/>
  <c r="AA258" i="31" s="1"/>
  <c r="V258" i="31"/>
  <c r="W258" i="31" s="1"/>
  <c r="U258" i="31"/>
  <c r="C258" i="31"/>
  <c r="D258" i="31" s="1"/>
  <c r="B258" i="31"/>
  <c r="X57" i="31"/>
  <c r="Y57" i="31" s="1"/>
  <c r="V57" i="31"/>
  <c r="U57" i="31"/>
  <c r="C57" i="31"/>
  <c r="X56" i="31"/>
  <c r="Z56" i="31" s="1"/>
  <c r="V56" i="31"/>
  <c r="W56" i="31" s="1"/>
  <c r="U56" i="31"/>
  <c r="C56" i="31"/>
  <c r="D56" i="31" s="1"/>
  <c r="B56" i="31"/>
  <c r="X173" i="31"/>
  <c r="Y173" i="31" s="1"/>
  <c r="V201" i="31"/>
  <c r="U201" i="31"/>
  <c r="C201" i="31"/>
  <c r="X172" i="31"/>
  <c r="Z172" i="31" s="1"/>
  <c r="V200" i="31"/>
  <c r="W200" i="31" s="1"/>
  <c r="U200" i="31"/>
  <c r="C200" i="31"/>
  <c r="D200" i="31" s="1"/>
  <c r="B200" i="31"/>
  <c r="X241" i="31"/>
  <c r="Y241" i="31" s="1"/>
  <c r="V251" i="31"/>
  <c r="U251" i="31"/>
  <c r="C251" i="31"/>
  <c r="X240" i="31"/>
  <c r="Z240" i="31" s="1"/>
  <c r="V250" i="31"/>
  <c r="W250" i="31" s="1"/>
  <c r="U250" i="31"/>
  <c r="C250" i="31"/>
  <c r="D250" i="31" s="1"/>
  <c r="B250" i="31"/>
  <c r="X237" i="31"/>
  <c r="Y237" i="31" s="1"/>
  <c r="V249" i="31"/>
  <c r="U249" i="31"/>
  <c r="C249" i="31"/>
  <c r="X236" i="31"/>
  <c r="Z236" i="31" s="1"/>
  <c r="V248" i="31"/>
  <c r="W248" i="31" s="1"/>
  <c r="U248" i="31"/>
  <c r="C248" i="31"/>
  <c r="D248" i="31" s="1"/>
  <c r="B248" i="31"/>
  <c r="X107" i="31"/>
  <c r="Y107" i="31" s="1"/>
  <c r="V107" i="31"/>
  <c r="U107" i="31"/>
  <c r="C107" i="31"/>
  <c r="X106" i="31"/>
  <c r="Z106" i="31" s="1"/>
  <c r="V106" i="31"/>
  <c r="W106" i="31" s="1"/>
  <c r="U106" i="31"/>
  <c r="C106" i="31"/>
  <c r="D106" i="31" s="1"/>
  <c r="B106" i="31"/>
  <c r="Y45" i="31"/>
  <c r="V45" i="31"/>
  <c r="U45" i="31"/>
  <c r="C45" i="31"/>
  <c r="Z44" i="31"/>
  <c r="Y44" i="31"/>
  <c r="AA44" i="31" s="1"/>
  <c r="V44" i="31"/>
  <c r="W44" i="31" s="1"/>
  <c r="U44" i="31"/>
  <c r="C44" i="31"/>
  <c r="D44" i="31" s="1"/>
  <c r="B44" i="31"/>
  <c r="X225" i="31"/>
  <c r="Y225" i="31" s="1"/>
  <c r="V225" i="31"/>
  <c r="U225" i="31"/>
  <c r="C225" i="31"/>
  <c r="X224" i="31"/>
  <c r="Z224" i="31" s="1"/>
  <c r="V224" i="31"/>
  <c r="W224" i="31" s="1"/>
  <c r="U224" i="31"/>
  <c r="C224" i="31"/>
  <c r="D224" i="31" s="1"/>
  <c r="B224" i="31"/>
  <c r="X39" i="31"/>
  <c r="Y39" i="31" s="1"/>
  <c r="V41" i="31"/>
  <c r="U41" i="31"/>
  <c r="C41" i="31"/>
  <c r="X38" i="31"/>
  <c r="Z38" i="31" s="1"/>
  <c r="V40" i="31"/>
  <c r="W40" i="31" s="1"/>
  <c r="U40" i="31"/>
  <c r="C40" i="31"/>
  <c r="D40" i="31" s="1"/>
  <c r="X341" i="31"/>
  <c r="Y341" i="31" s="1"/>
  <c r="V341" i="31"/>
  <c r="U341" i="31"/>
  <c r="C341" i="31"/>
  <c r="X340" i="31"/>
  <c r="Z340" i="31" s="1"/>
  <c r="V340" i="31"/>
  <c r="W340" i="31" s="1"/>
  <c r="U340" i="31"/>
  <c r="C340" i="31"/>
  <c r="D340" i="31" s="1"/>
  <c r="B340" i="31"/>
  <c r="X323" i="31"/>
  <c r="Y323" i="31" s="1"/>
  <c r="V327" i="31"/>
  <c r="U327" i="31"/>
  <c r="C327" i="31"/>
  <c r="X322" i="31"/>
  <c r="Z322" i="31" s="1"/>
  <c r="V326" i="31"/>
  <c r="W326" i="31" s="1"/>
  <c r="U326" i="31"/>
  <c r="C326" i="31"/>
  <c r="D326" i="31" s="1"/>
  <c r="B326" i="31"/>
  <c r="X147" i="31"/>
  <c r="Y147" i="31" s="1"/>
  <c r="V147" i="31"/>
  <c r="U147" i="31"/>
  <c r="C147" i="31"/>
  <c r="X146" i="31"/>
  <c r="Z146" i="31" s="1"/>
  <c r="V146" i="31"/>
  <c r="W146" i="31" s="1"/>
  <c r="U146" i="31"/>
  <c r="C146" i="31"/>
  <c r="D146" i="31" s="1"/>
  <c r="B146" i="31"/>
  <c r="X145" i="31"/>
  <c r="Y145" i="31" s="1"/>
  <c r="V161" i="31"/>
  <c r="U161" i="31"/>
  <c r="C161" i="31"/>
  <c r="X144" i="31"/>
  <c r="Y144" i="31" s="1"/>
  <c r="AA144" i="31" s="1"/>
  <c r="V160" i="31"/>
  <c r="W160" i="31" s="1"/>
  <c r="U160" i="31"/>
  <c r="C160" i="31"/>
  <c r="D160" i="31" s="1"/>
  <c r="B160" i="31"/>
  <c r="X1179" i="31"/>
  <c r="Y1179" i="31" s="1"/>
  <c r="V39" i="31"/>
  <c r="U39" i="31"/>
  <c r="C39" i="31"/>
  <c r="X1178" i="31"/>
  <c r="Z1178" i="31" s="1"/>
  <c r="V38" i="31"/>
  <c r="W38" i="31" s="1"/>
  <c r="U38" i="31"/>
  <c r="C38" i="31"/>
  <c r="D38" i="31" s="1"/>
  <c r="B38" i="31"/>
  <c r="X185" i="31"/>
  <c r="Y185" i="31" s="1"/>
  <c r="V257" i="31"/>
  <c r="U257" i="31"/>
  <c r="C257" i="31"/>
  <c r="X184" i="31"/>
  <c r="Y184" i="31" s="1"/>
  <c r="AA184" i="31" s="1"/>
  <c r="V256" i="31"/>
  <c r="W256" i="31" s="1"/>
  <c r="U256" i="31"/>
  <c r="C256" i="31"/>
  <c r="D256" i="31" s="1"/>
  <c r="B256" i="31"/>
  <c r="X143" i="31"/>
  <c r="Y143" i="31" s="1"/>
  <c r="V155" i="31"/>
  <c r="U155" i="31"/>
  <c r="C155" i="31"/>
  <c r="X142" i="31"/>
  <c r="Z142" i="31" s="1"/>
  <c r="V154" i="31"/>
  <c r="W154" i="31" s="1"/>
  <c r="U154" i="31"/>
  <c r="C154" i="31"/>
  <c r="D154" i="31" s="1"/>
  <c r="B154" i="31"/>
  <c r="X207" i="31"/>
  <c r="Y207" i="31" s="1"/>
  <c r="V227" i="31"/>
  <c r="U227" i="31"/>
  <c r="C227" i="31"/>
  <c r="X206" i="31"/>
  <c r="Z206" i="31" s="1"/>
  <c r="V226" i="31"/>
  <c r="W226" i="31" s="1"/>
  <c r="U226" i="31"/>
  <c r="C226" i="31"/>
  <c r="D226" i="31" s="1"/>
  <c r="B226" i="31"/>
  <c r="X37" i="31"/>
  <c r="Y37" i="31" s="1"/>
  <c r="V37" i="31"/>
  <c r="U37" i="31"/>
  <c r="C37" i="31"/>
  <c r="X36" i="31"/>
  <c r="Y36" i="31" s="1"/>
  <c r="AA36" i="31" s="1"/>
  <c r="V36" i="31"/>
  <c r="W36" i="31" s="1"/>
  <c r="U36" i="31"/>
  <c r="C36" i="31"/>
  <c r="D36" i="31" s="1"/>
  <c r="B36" i="31"/>
  <c r="X171" i="31"/>
  <c r="Y171" i="31" s="1"/>
  <c r="V199" i="31"/>
  <c r="U199" i="31"/>
  <c r="C199" i="31"/>
  <c r="X170" i="31"/>
  <c r="Z170" i="31" s="1"/>
  <c r="V198" i="31"/>
  <c r="W198" i="31" s="1"/>
  <c r="U198" i="31"/>
  <c r="C198" i="31"/>
  <c r="D198" i="31" s="1"/>
  <c r="Y395" i="31"/>
  <c r="V411" i="31"/>
  <c r="U411" i="31"/>
  <c r="C411" i="31"/>
  <c r="Z394" i="31"/>
  <c r="Y394" i="31"/>
  <c r="AA394" i="31" s="1"/>
  <c r="V410" i="31"/>
  <c r="W410" i="31" s="1"/>
  <c r="U410" i="31"/>
  <c r="C410" i="31"/>
  <c r="D410" i="31" s="1"/>
  <c r="B410" i="31"/>
  <c r="X121" i="31"/>
  <c r="Y121" i="31" s="1"/>
  <c r="V139" i="31"/>
  <c r="U139" i="31"/>
  <c r="C139" i="31"/>
  <c r="X120" i="31"/>
  <c r="Y120" i="31" s="1"/>
  <c r="AA120" i="31" s="1"/>
  <c r="V138" i="31"/>
  <c r="W138" i="31" s="1"/>
  <c r="U138" i="31"/>
  <c r="C138" i="31"/>
  <c r="D138" i="31" s="1"/>
  <c r="B138" i="31"/>
  <c r="X139" i="31"/>
  <c r="Y139" i="31" s="1"/>
  <c r="V151" i="31"/>
  <c r="U151" i="31"/>
  <c r="C151" i="31"/>
  <c r="X138" i="31"/>
  <c r="Z138" i="31" s="1"/>
  <c r="V150" i="31"/>
  <c r="W150" i="31" s="1"/>
  <c r="U150" i="31"/>
  <c r="C150" i="31"/>
  <c r="D150" i="31" s="1"/>
  <c r="B150" i="31"/>
  <c r="X35" i="31"/>
  <c r="Y35" i="31" s="1"/>
  <c r="V35" i="31"/>
  <c r="U35" i="31"/>
  <c r="C35" i="31"/>
  <c r="X34" i="31"/>
  <c r="Z34" i="31" s="1"/>
  <c r="V34" i="31"/>
  <c r="W34" i="31" s="1"/>
  <c r="U34" i="31"/>
  <c r="C34" i="31"/>
  <c r="D34" i="31" s="1"/>
  <c r="B34" i="31"/>
  <c r="Y361" i="31"/>
  <c r="V361" i="31"/>
  <c r="U361" i="31"/>
  <c r="C361" i="31"/>
  <c r="Z360" i="31"/>
  <c r="Y360" i="31"/>
  <c r="AA360" i="31" s="1"/>
  <c r="V360" i="31"/>
  <c r="W360" i="31" s="1"/>
  <c r="U360" i="31"/>
  <c r="C360" i="31"/>
  <c r="D360" i="31" s="1"/>
  <c r="B360" i="31"/>
  <c r="Y271" i="31"/>
  <c r="V285" i="31"/>
  <c r="U285" i="31"/>
  <c r="C285" i="31"/>
  <c r="Z270" i="31"/>
  <c r="Y270" i="31"/>
  <c r="AA270" i="31" s="1"/>
  <c r="V284" i="31"/>
  <c r="W284" i="31" s="1"/>
  <c r="U284" i="31"/>
  <c r="C284" i="31"/>
  <c r="D284" i="31" s="1"/>
  <c r="B284" i="31"/>
  <c r="Y1173" i="31"/>
  <c r="V33" i="31"/>
  <c r="U33" i="31"/>
  <c r="C33" i="31"/>
  <c r="Z1172" i="31"/>
  <c r="Y1172" i="31"/>
  <c r="AA1172" i="31" s="1"/>
  <c r="V32" i="31"/>
  <c r="W32" i="31" s="1"/>
  <c r="U32" i="31"/>
  <c r="C32" i="31"/>
  <c r="D32" i="31" s="1"/>
  <c r="B32" i="31"/>
  <c r="X137" i="31"/>
  <c r="Y137" i="31" s="1"/>
  <c r="V149" i="31"/>
  <c r="U149" i="31"/>
  <c r="C149" i="31"/>
  <c r="X136" i="31"/>
  <c r="Z136" i="31" s="1"/>
  <c r="V148" i="31"/>
  <c r="W148" i="31" s="1"/>
  <c r="U148" i="31"/>
  <c r="C148" i="31"/>
  <c r="D148" i="31" s="1"/>
  <c r="B148" i="31"/>
  <c r="X175" i="31"/>
  <c r="Y175" i="31" s="1"/>
  <c r="V175" i="31"/>
  <c r="U175" i="31"/>
  <c r="C175" i="31"/>
  <c r="X174" i="31"/>
  <c r="Z174" i="31" s="1"/>
  <c r="V174" i="31"/>
  <c r="W174" i="31" s="1"/>
  <c r="U174" i="31"/>
  <c r="C174" i="31"/>
  <c r="D174" i="31" s="1"/>
  <c r="B174" i="31"/>
  <c r="X129" i="31"/>
  <c r="Y129" i="31" s="1"/>
  <c r="V143" i="31"/>
  <c r="U143" i="31"/>
  <c r="C143" i="31"/>
  <c r="X128" i="31"/>
  <c r="Z128" i="31" s="1"/>
  <c r="V142" i="31"/>
  <c r="W142" i="31" s="1"/>
  <c r="U142" i="31"/>
  <c r="C142" i="31"/>
  <c r="D142" i="31" s="1"/>
  <c r="B142" i="31"/>
  <c r="X127" i="31"/>
  <c r="Y127" i="31" s="1"/>
  <c r="V265" i="31"/>
  <c r="U265" i="31"/>
  <c r="C265" i="31"/>
  <c r="X126" i="31"/>
  <c r="Y126" i="31" s="1"/>
  <c r="AA126" i="31" s="1"/>
  <c r="V264" i="31"/>
  <c r="W264" i="31" s="1"/>
  <c r="U264" i="31"/>
  <c r="C264" i="31"/>
  <c r="D264" i="31" s="1"/>
  <c r="B264" i="31"/>
  <c r="X29" i="31"/>
  <c r="Y29" i="31" s="1"/>
  <c r="V29" i="31"/>
  <c r="U29" i="31"/>
  <c r="C29" i="31"/>
  <c r="X28" i="31"/>
  <c r="Y28" i="31" s="1"/>
  <c r="AA28" i="31" s="1"/>
  <c r="V28" i="31"/>
  <c r="W28" i="31" s="1"/>
  <c r="U28" i="31"/>
  <c r="C28" i="31"/>
  <c r="D28" i="31" s="1"/>
  <c r="B28" i="31"/>
  <c r="X153" i="31"/>
  <c r="Y153" i="31" s="1"/>
  <c r="V169" i="31"/>
  <c r="U169" i="31"/>
  <c r="C169" i="31"/>
  <c r="X152" i="31"/>
  <c r="Z152" i="31" s="1"/>
  <c r="V168" i="31"/>
  <c r="W168" i="31" s="1"/>
  <c r="U168" i="31"/>
  <c r="C168" i="31"/>
  <c r="D168" i="31" s="1"/>
  <c r="B168" i="31"/>
  <c r="X293" i="31"/>
  <c r="Y293" i="31" s="1"/>
  <c r="V127" i="31"/>
  <c r="U127" i="31"/>
  <c r="C127" i="31"/>
  <c r="X292" i="31"/>
  <c r="Z292" i="31" s="1"/>
  <c r="V126" i="31"/>
  <c r="W126" i="31" s="1"/>
  <c r="U126" i="31"/>
  <c r="C126" i="31"/>
  <c r="D126" i="31" s="1"/>
  <c r="B126" i="31"/>
  <c r="X257" i="31"/>
  <c r="Y257" i="31" s="1"/>
  <c r="V275" i="31"/>
  <c r="U275" i="31"/>
  <c r="C275" i="31"/>
  <c r="X256" i="31"/>
  <c r="Z256" i="31" s="1"/>
  <c r="V274" i="31"/>
  <c r="W274" i="31" s="1"/>
  <c r="U274" i="31"/>
  <c r="C274" i="31"/>
  <c r="D274" i="31" s="1"/>
  <c r="B274" i="31"/>
  <c r="X247" i="31"/>
  <c r="Y247" i="31" s="1"/>
  <c r="V281" i="31"/>
  <c r="U281" i="31"/>
  <c r="C281" i="31"/>
  <c r="X246" i="31"/>
  <c r="Z246" i="31" s="1"/>
  <c r="V280" i="31"/>
  <c r="W280" i="31" s="1"/>
  <c r="U280" i="31"/>
  <c r="C280" i="31"/>
  <c r="D280" i="31" s="1"/>
  <c r="B280" i="31"/>
  <c r="X27" i="31"/>
  <c r="Y27" i="31" s="1"/>
  <c r="V27" i="31"/>
  <c r="U27" i="31"/>
  <c r="C27" i="31"/>
  <c r="X26" i="31"/>
  <c r="Y26" i="31" s="1"/>
  <c r="AA26" i="31" s="1"/>
  <c r="V26" i="31"/>
  <c r="W26" i="31" s="1"/>
  <c r="U26" i="31"/>
  <c r="C26" i="31"/>
  <c r="D26" i="31" s="1"/>
  <c r="X73" i="31"/>
  <c r="Y73" i="31" s="1"/>
  <c r="V73" i="31"/>
  <c r="U73" i="31"/>
  <c r="C73" i="31"/>
  <c r="X72" i="31"/>
  <c r="Z72" i="31" s="1"/>
  <c r="V72" i="31"/>
  <c r="W72" i="31" s="1"/>
  <c r="U72" i="31"/>
  <c r="C72" i="31"/>
  <c r="D72" i="31" s="1"/>
  <c r="B72" i="31"/>
  <c r="X343" i="31"/>
  <c r="Y343" i="31" s="1"/>
  <c r="V343" i="31"/>
  <c r="U343" i="31"/>
  <c r="C343" i="31"/>
  <c r="X342" i="31"/>
  <c r="Y342" i="31" s="1"/>
  <c r="AA342" i="31" s="1"/>
  <c r="V342" i="31"/>
  <c r="W342" i="31" s="1"/>
  <c r="U342" i="31"/>
  <c r="C342" i="31"/>
  <c r="D342" i="31" s="1"/>
  <c r="B342" i="31"/>
  <c r="X373" i="31"/>
  <c r="Y373" i="31" s="1"/>
  <c r="V375" i="31"/>
  <c r="U375" i="31"/>
  <c r="C375" i="31"/>
  <c r="X372" i="31"/>
  <c r="Y372" i="31" s="1"/>
  <c r="AA372" i="31" s="1"/>
  <c r="V374" i="31"/>
  <c r="W374" i="31" s="1"/>
  <c r="U374" i="31"/>
  <c r="C374" i="31"/>
  <c r="D374" i="31" s="1"/>
  <c r="B374" i="31"/>
  <c r="Y51" i="31"/>
  <c r="V51" i="31"/>
  <c r="U51" i="31"/>
  <c r="C51" i="31"/>
  <c r="Z50" i="31"/>
  <c r="V50" i="31"/>
  <c r="W50" i="31" s="1"/>
  <c r="U50" i="31"/>
  <c r="C50" i="31"/>
  <c r="D50" i="31" s="1"/>
  <c r="B50" i="31"/>
  <c r="Y21" i="31"/>
  <c r="V353" i="31"/>
  <c r="U353" i="31"/>
  <c r="C353" i="31"/>
  <c r="Z20" i="31"/>
  <c r="V352" i="31"/>
  <c r="W352" i="31" s="1"/>
  <c r="U352" i="31"/>
  <c r="C352" i="31"/>
  <c r="D352" i="31" s="1"/>
  <c r="B352" i="31"/>
  <c r="X355" i="31"/>
  <c r="Y355" i="31" s="1"/>
  <c r="V357" i="31"/>
  <c r="U357" i="31"/>
  <c r="C357" i="31"/>
  <c r="X354" i="31"/>
  <c r="Z354" i="31" s="1"/>
  <c r="V356" i="31"/>
  <c r="W356" i="31" s="1"/>
  <c r="U356" i="31"/>
  <c r="C356" i="31"/>
  <c r="D356" i="31" s="1"/>
  <c r="B356" i="31"/>
  <c r="X359" i="31"/>
  <c r="Y359" i="31" s="1"/>
  <c r="V363" i="31"/>
  <c r="U363" i="31"/>
  <c r="C363" i="31"/>
  <c r="X358" i="31"/>
  <c r="Z358" i="31" s="1"/>
  <c r="V362" i="31"/>
  <c r="W362" i="31" s="1"/>
  <c r="U362" i="31"/>
  <c r="C362" i="31"/>
  <c r="D362" i="31" s="1"/>
  <c r="Y33" i="31"/>
  <c r="V339" i="31"/>
  <c r="U339" i="31"/>
  <c r="C339" i="31"/>
  <c r="Z32" i="31"/>
  <c r="V338" i="31"/>
  <c r="W338" i="31" s="1"/>
  <c r="U338" i="31"/>
  <c r="C338" i="31"/>
  <c r="D338" i="31" s="1"/>
  <c r="B338" i="31"/>
  <c r="X211" i="31"/>
  <c r="Y211" i="31" s="1"/>
  <c r="V153" i="31"/>
  <c r="U153" i="31"/>
  <c r="C153" i="31"/>
  <c r="X210" i="31"/>
  <c r="Z210" i="31" s="1"/>
  <c r="V152" i="31"/>
  <c r="W152" i="31" s="1"/>
  <c r="U152" i="31"/>
  <c r="C152" i="31"/>
  <c r="D152" i="31" s="1"/>
  <c r="B152" i="31"/>
  <c r="X267" i="31"/>
  <c r="Y267" i="31" s="1"/>
  <c r="V159" i="31"/>
  <c r="U159" i="31"/>
  <c r="C159" i="31"/>
  <c r="X266" i="31"/>
  <c r="Y266" i="31" s="1"/>
  <c r="AA266" i="31" s="1"/>
  <c r="V158" i="31"/>
  <c r="W158" i="31" s="1"/>
  <c r="U158" i="31"/>
  <c r="C158" i="31"/>
  <c r="D158" i="31" s="1"/>
  <c r="B158" i="31"/>
  <c r="X213" i="31"/>
  <c r="Y213" i="31" s="1"/>
  <c r="V241" i="31"/>
  <c r="U241" i="31"/>
  <c r="C241" i="31"/>
  <c r="X212" i="31"/>
  <c r="Y212" i="31" s="1"/>
  <c r="AA212" i="31" s="1"/>
  <c r="V240" i="31"/>
  <c r="W240" i="31" s="1"/>
  <c r="U240" i="31"/>
  <c r="C240" i="31"/>
  <c r="D240" i="31" s="1"/>
  <c r="B240" i="31"/>
  <c r="X269" i="31"/>
  <c r="Y269" i="31" s="1"/>
  <c r="V271" i="31"/>
  <c r="U271" i="31"/>
  <c r="C271" i="31"/>
  <c r="X268" i="31"/>
  <c r="Z268" i="31" s="1"/>
  <c r="V270" i="31"/>
  <c r="W270" i="31" s="1"/>
  <c r="U270" i="31"/>
  <c r="C270" i="31"/>
  <c r="D270" i="31" s="1"/>
  <c r="B270" i="31"/>
  <c r="X255" i="31"/>
  <c r="Y255" i="31" s="1"/>
  <c r="V255" i="31"/>
  <c r="U255" i="31"/>
  <c r="C255" i="31"/>
  <c r="X254" i="31"/>
  <c r="Z254" i="31" s="1"/>
  <c r="V254" i="31"/>
  <c r="W254" i="31" s="1"/>
  <c r="U254" i="31"/>
  <c r="C254" i="31"/>
  <c r="D254" i="31" s="1"/>
  <c r="B254" i="31"/>
  <c r="X69" i="31"/>
  <c r="Y69" i="31" s="1"/>
  <c r="V71" i="31"/>
  <c r="U71" i="31"/>
  <c r="C71" i="31"/>
  <c r="X68" i="31"/>
  <c r="Z68" i="31" s="1"/>
  <c r="V70" i="31"/>
  <c r="W70" i="31" s="1"/>
  <c r="U70" i="31"/>
  <c r="C70" i="31"/>
  <c r="D70" i="31" s="1"/>
  <c r="X25" i="31"/>
  <c r="Y25" i="31" s="1"/>
  <c r="V25" i="31"/>
  <c r="U25" i="31"/>
  <c r="C25" i="31"/>
  <c r="X24" i="31"/>
  <c r="Y24" i="31" s="1"/>
  <c r="AA24" i="31" s="1"/>
  <c r="V24" i="31"/>
  <c r="W24" i="31" s="1"/>
  <c r="U24" i="31"/>
  <c r="C24" i="31"/>
  <c r="D24" i="31" s="1"/>
  <c r="X59" i="31"/>
  <c r="Y59" i="31" s="1"/>
  <c r="V347" i="31"/>
  <c r="U347" i="31"/>
  <c r="C347" i="31"/>
  <c r="X58" i="31"/>
  <c r="Z58" i="31" s="1"/>
  <c r="V346" i="31"/>
  <c r="W346" i="31" s="1"/>
  <c r="U346" i="31"/>
  <c r="C346" i="31"/>
  <c r="D346" i="31" s="1"/>
  <c r="B346" i="31"/>
  <c r="X363" i="31"/>
  <c r="Y363" i="31" s="1"/>
  <c r="V365" i="31"/>
  <c r="U365" i="31"/>
  <c r="C365" i="31"/>
  <c r="X362" i="31"/>
  <c r="Z362" i="31" s="1"/>
  <c r="V364" i="31"/>
  <c r="W364" i="31" s="1"/>
  <c r="U364" i="31"/>
  <c r="C364" i="31"/>
  <c r="D364" i="31" s="1"/>
  <c r="B364" i="31"/>
  <c r="X365" i="31"/>
  <c r="Y365" i="31" s="1"/>
  <c r="V367" i="31"/>
  <c r="U367" i="31"/>
  <c r="C367" i="31"/>
  <c r="X364" i="31"/>
  <c r="Y364" i="31" s="1"/>
  <c r="AA364" i="31" s="1"/>
  <c r="V366" i="31"/>
  <c r="W366" i="31" s="1"/>
  <c r="U366" i="31"/>
  <c r="C366" i="31"/>
  <c r="D366" i="31" s="1"/>
  <c r="B366" i="31"/>
  <c r="X119" i="31"/>
  <c r="Y119" i="31" s="1"/>
  <c r="V137" i="31"/>
  <c r="U137" i="31"/>
  <c r="C137" i="31"/>
  <c r="X118" i="31"/>
  <c r="Y118" i="31" s="1"/>
  <c r="AA118" i="31" s="1"/>
  <c r="V136" i="31"/>
  <c r="W136" i="31" s="1"/>
  <c r="U136" i="31"/>
  <c r="C136" i="31"/>
  <c r="D136" i="31" s="1"/>
  <c r="B136" i="31"/>
  <c r="X177" i="31"/>
  <c r="Y177" i="31" s="1"/>
  <c r="V203" i="31"/>
  <c r="U203" i="31"/>
  <c r="C203" i="31"/>
  <c r="X176" i="31"/>
  <c r="Z176" i="31" s="1"/>
  <c r="V202" i="31"/>
  <c r="W202" i="31" s="1"/>
  <c r="U202" i="31"/>
  <c r="C202" i="31"/>
  <c r="D202" i="31" s="1"/>
  <c r="B202" i="31"/>
  <c r="X165" i="31"/>
  <c r="Y165" i="31" s="1"/>
  <c r="V197" i="31"/>
  <c r="U197" i="31"/>
  <c r="C197" i="31"/>
  <c r="X164" i="31"/>
  <c r="Z164" i="31" s="1"/>
  <c r="V196" i="31"/>
  <c r="W196" i="31" s="1"/>
  <c r="U196" i="31"/>
  <c r="C196" i="31"/>
  <c r="D196" i="31" s="1"/>
  <c r="B196" i="31"/>
  <c r="X169" i="31"/>
  <c r="Y169" i="31" s="1"/>
  <c r="V121" i="31"/>
  <c r="U121" i="31"/>
  <c r="C121" i="31"/>
  <c r="X168" i="31"/>
  <c r="Z168" i="31" s="1"/>
  <c r="V120" i="31"/>
  <c r="W120" i="31" s="1"/>
  <c r="U120" i="31"/>
  <c r="C120" i="31"/>
  <c r="D120" i="31" s="1"/>
  <c r="B120" i="31"/>
  <c r="X229" i="31"/>
  <c r="Y229" i="31" s="1"/>
  <c r="V229" i="31"/>
  <c r="U229" i="31"/>
  <c r="C229" i="31"/>
  <c r="X228" i="31"/>
  <c r="Z228" i="31" s="1"/>
  <c r="V228" i="31"/>
  <c r="W228" i="31" s="1"/>
  <c r="U228" i="31"/>
  <c r="C228" i="31"/>
  <c r="D228" i="31" s="1"/>
  <c r="B228" i="31"/>
  <c r="X23" i="31"/>
  <c r="Y23" i="31" s="1"/>
  <c r="V23" i="31"/>
  <c r="U23" i="31"/>
  <c r="C23" i="31"/>
  <c r="X22" i="31"/>
  <c r="Y22" i="31" s="1"/>
  <c r="AA22" i="31" s="1"/>
  <c r="V22" i="31"/>
  <c r="W22" i="31" s="1"/>
  <c r="U22" i="31"/>
  <c r="C22" i="31"/>
  <c r="D22" i="31" s="1"/>
  <c r="X105" i="31"/>
  <c r="Y105" i="31" s="1"/>
  <c r="V105" i="31"/>
  <c r="U105" i="31"/>
  <c r="C105" i="31"/>
  <c r="X104" i="31"/>
  <c r="Z104" i="31" s="1"/>
  <c r="V104" i="31"/>
  <c r="W104" i="31" s="1"/>
  <c r="U104" i="31"/>
  <c r="C104" i="31"/>
  <c r="D104" i="31" s="1"/>
  <c r="X19" i="31"/>
  <c r="Y19" i="31" s="1"/>
  <c r="V21" i="31"/>
  <c r="U21" i="31"/>
  <c r="C21" i="31"/>
  <c r="X18" i="31"/>
  <c r="Z18" i="31" s="1"/>
  <c r="V20" i="31"/>
  <c r="W20" i="31" s="1"/>
  <c r="U20" i="31"/>
  <c r="C20" i="31"/>
  <c r="D20" i="31" s="1"/>
  <c r="B20" i="31"/>
  <c r="X283" i="31"/>
  <c r="Y283" i="31" s="1"/>
  <c r="V283" i="31"/>
  <c r="U283" i="31"/>
  <c r="C283" i="31"/>
  <c r="X282" i="31"/>
  <c r="Y282" i="31" s="1"/>
  <c r="AA282" i="31" s="1"/>
  <c r="V282" i="31"/>
  <c r="W282" i="31" s="1"/>
  <c r="U282" i="31"/>
  <c r="C282" i="31"/>
  <c r="D282" i="31" s="1"/>
  <c r="B282" i="31"/>
  <c r="Y333" i="31"/>
  <c r="V333" i="31"/>
  <c r="U333" i="31"/>
  <c r="C333" i="31"/>
  <c r="Z332" i="31"/>
  <c r="Y332" i="31"/>
  <c r="AA332" i="31" s="1"/>
  <c r="V332" i="31"/>
  <c r="W332" i="31" s="1"/>
  <c r="U332" i="31"/>
  <c r="C332" i="31"/>
  <c r="D332" i="31" s="1"/>
  <c r="B332" i="31"/>
  <c r="X297" i="31"/>
  <c r="Y297" i="31" s="1"/>
  <c r="V111" i="31"/>
  <c r="U111" i="31"/>
  <c r="C111" i="31"/>
  <c r="X296" i="31"/>
  <c r="Z296" i="31" s="1"/>
  <c r="V110" i="31"/>
  <c r="W110" i="31" s="1"/>
  <c r="U110" i="31"/>
  <c r="C110" i="31"/>
  <c r="D110" i="31" s="1"/>
  <c r="B110" i="31"/>
  <c r="X249" i="31"/>
  <c r="Y249" i="31" s="1"/>
  <c r="V267" i="31"/>
  <c r="U267" i="31"/>
  <c r="C267" i="31"/>
  <c r="X248" i="31"/>
  <c r="Z248" i="31" s="1"/>
  <c r="V266" i="31"/>
  <c r="W266" i="31" s="1"/>
  <c r="U266" i="31"/>
  <c r="C266" i="31"/>
  <c r="D266" i="31" s="1"/>
  <c r="B266" i="31"/>
  <c r="X117" i="31"/>
  <c r="Y117" i="31" s="1"/>
  <c r="V117" i="31"/>
  <c r="U117" i="31"/>
  <c r="C117" i="31"/>
  <c r="X116" i="31"/>
  <c r="Z116" i="31" s="1"/>
  <c r="V116" i="31"/>
  <c r="W116" i="31" s="1"/>
  <c r="U116" i="31"/>
  <c r="C116" i="31"/>
  <c r="D116" i="31" s="1"/>
  <c r="B116" i="31"/>
  <c r="Y49" i="31"/>
  <c r="V49" i="31"/>
  <c r="U49" i="31"/>
  <c r="C49" i="31"/>
  <c r="Z48" i="31"/>
  <c r="Y48" i="31"/>
  <c r="AA48" i="31" s="1"/>
  <c r="V48" i="31"/>
  <c r="W48" i="31" s="1"/>
  <c r="U48" i="31"/>
  <c r="C48" i="31"/>
  <c r="D48" i="31" s="1"/>
  <c r="B48" i="31"/>
  <c r="X17" i="31"/>
  <c r="Y17" i="31" s="1"/>
  <c r="V19" i="31"/>
  <c r="U19" i="31"/>
  <c r="C19" i="31"/>
  <c r="X16" i="31"/>
  <c r="Y16" i="31" s="1"/>
  <c r="AA16" i="31" s="1"/>
  <c r="V18" i="31"/>
  <c r="W18" i="31" s="1"/>
  <c r="U18" i="31"/>
  <c r="C18" i="31"/>
  <c r="D18" i="31" s="1"/>
  <c r="B18" i="31"/>
  <c r="X327" i="31"/>
  <c r="Y327" i="31" s="1"/>
  <c r="V331" i="31"/>
  <c r="U331" i="31"/>
  <c r="C331" i="31"/>
  <c r="X326" i="31"/>
  <c r="Z326" i="31" s="1"/>
  <c r="V330" i="31"/>
  <c r="W330" i="31" s="1"/>
  <c r="U330" i="31"/>
  <c r="C330" i="31"/>
  <c r="D330" i="31" s="1"/>
  <c r="X167" i="31"/>
  <c r="Y167" i="31" s="1"/>
  <c r="V167" i="31"/>
  <c r="U167" i="31"/>
  <c r="C167" i="31"/>
  <c r="X166" i="31"/>
  <c r="Z166" i="31" s="1"/>
  <c r="V166" i="31"/>
  <c r="W166" i="31" s="1"/>
  <c r="U166" i="31"/>
  <c r="C166" i="31"/>
  <c r="D166" i="31" s="1"/>
  <c r="B166" i="31"/>
  <c r="X15" i="31"/>
  <c r="Y15" i="31" s="1"/>
  <c r="V17" i="31"/>
  <c r="U17" i="31"/>
  <c r="C17" i="31"/>
  <c r="X14" i="31"/>
  <c r="Y14" i="31" s="1"/>
  <c r="AA14" i="31" s="1"/>
  <c r="V16" i="31"/>
  <c r="W16" i="31" s="1"/>
  <c r="U16" i="31"/>
  <c r="C16" i="31"/>
  <c r="D16" i="31" s="1"/>
  <c r="B16" i="31"/>
  <c r="X219" i="31"/>
  <c r="Y219" i="31" s="1"/>
  <c r="V243" i="31"/>
  <c r="U243" i="31"/>
  <c r="C243" i="31"/>
  <c r="X218" i="31"/>
  <c r="Z218" i="31" s="1"/>
  <c r="V242" i="31"/>
  <c r="W242" i="31" s="1"/>
  <c r="U242" i="31"/>
  <c r="C242" i="31"/>
  <c r="D242" i="31" s="1"/>
  <c r="X273" i="31"/>
  <c r="Y273" i="31" s="1"/>
  <c r="V273" i="31"/>
  <c r="U273" i="31"/>
  <c r="C273" i="31"/>
  <c r="X272" i="31"/>
  <c r="Y272" i="31" s="1"/>
  <c r="AA272" i="31" s="1"/>
  <c r="V272" i="31"/>
  <c r="W272" i="31" s="1"/>
  <c r="U272" i="31"/>
  <c r="C272" i="31"/>
  <c r="D272" i="31" s="1"/>
  <c r="B272" i="31"/>
  <c r="X183" i="31"/>
  <c r="Y183" i="31" s="1"/>
  <c r="V183" i="31"/>
  <c r="U183" i="31"/>
  <c r="C183" i="31"/>
  <c r="X182" i="31"/>
  <c r="Y182" i="31" s="1"/>
  <c r="AA182" i="31" s="1"/>
  <c r="V182" i="31"/>
  <c r="W182" i="31" s="1"/>
  <c r="U182" i="31"/>
  <c r="C182" i="31"/>
  <c r="D182" i="31" s="1"/>
  <c r="B182" i="31"/>
  <c r="X181" i="31"/>
  <c r="Y181" i="31" s="1"/>
  <c r="V181" i="31"/>
  <c r="U181" i="31"/>
  <c r="C181" i="31"/>
  <c r="X180" i="31"/>
  <c r="Z180" i="31" s="1"/>
  <c r="V180" i="31"/>
  <c r="W180" i="31" s="1"/>
  <c r="U180" i="31"/>
  <c r="C180" i="31"/>
  <c r="D180" i="31" s="1"/>
  <c r="B180" i="31"/>
  <c r="X193" i="31"/>
  <c r="Y193" i="31" s="1"/>
  <c r="V193" i="31"/>
  <c r="U193" i="31"/>
  <c r="C193" i="31"/>
  <c r="X192" i="31"/>
  <c r="V192" i="31"/>
  <c r="W192" i="31" s="1"/>
  <c r="U192" i="31"/>
  <c r="C192" i="31"/>
  <c r="D192" i="31" s="1"/>
  <c r="B192" i="31"/>
  <c r="X187" i="31"/>
  <c r="Y187" i="31" s="1"/>
  <c r="V187" i="31"/>
  <c r="U187" i="31"/>
  <c r="C187" i="31"/>
  <c r="X186" i="31"/>
  <c r="Z186" i="31" s="1"/>
  <c r="V186" i="31"/>
  <c r="W186" i="31" s="1"/>
  <c r="U186" i="31"/>
  <c r="C186" i="31"/>
  <c r="D186" i="31" s="1"/>
  <c r="B186" i="31"/>
  <c r="X317" i="31"/>
  <c r="Y317" i="31" s="1"/>
  <c r="V317" i="31"/>
  <c r="U317" i="31"/>
  <c r="C317" i="31"/>
  <c r="X316" i="31"/>
  <c r="Z316" i="31" s="1"/>
  <c r="V316" i="31"/>
  <c r="W316" i="31" s="1"/>
  <c r="U316" i="31"/>
  <c r="C316" i="31"/>
  <c r="D316" i="31" s="1"/>
  <c r="B316" i="31"/>
  <c r="X315" i="31"/>
  <c r="Y315" i="31" s="1"/>
  <c r="V315" i="31"/>
  <c r="U315" i="31"/>
  <c r="C315" i="31"/>
  <c r="X314" i="31"/>
  <c r="Z314" i="31" s="1"/>
  <c r="V314" i="31"/>
  <c r="W314" i="31" s="1"/>
  <c r="U314" i="31"/>
  <c r="C314" i="31"/>
  <c r="D314" i="31" s="1"/>
  <c r="B314" i="31"/>
  <c r="X313" i="31"/>
  <c r="Y313" i="31" s="1"/>
  <c r="V313" i="31"/>
  <c r="U313" i="31"/>
  <c r="C313" i="31"/>
  <c r="X312" i="31"/>
  <c r="Z312" i="31" s="1"/>
  <c r="V312" i="31"/>
  <c r="W312" i="31" s="1"/>
  <c r="U312" i="31"/>
  <c r="C312" i="31"/>
  <c r="D312" i="31" s="1"/>
  <c r="B312" i="31"/>
  <c r="X311" i="31"/>
  <c r="Y311" i="31" s="1"/>
  <c r="V311" i="31"/>
  <c r="U311" i="31"/>
  <c r="C311" i="31"/>
  <c r="X310" i="31"/>
  <c r="Y310" i="31" s="1"/>
  <c r="AA310" i="31" s="1"/>
  <c r="V310" i="31"/>
  <c r="W310" i="31" s="1"/>
  <c r="U310" i="31"/>
  <c r="C310" i="31"/>
  <c r="D310" i="31" s="1"/>
  <c r="B310" i="31"/>
  <c r="X309" i="31"/>
  <c r="Y309" i="31" s="1"/>
  <c r="V309" i="31"/>
  <c r="U309" i="31"/>
  <c r="C309" i="31"/>
  <c r="X308" i="31"/>
  <c r="Y308" i="31" s="1"/>
  <c r="AA308" i="31" s="1"/>
  <c r="V308" i="31"/>
  <c r="W308" i="31" s="1"/>
  <c r="U308" i="31"/>
  <c r="C308" i="31"/>
  <c r="D308" i="31" s="1"/>
  <c r="B308" i="31"/>
  <c r="X307" i="31"/>
  <c r="Y307" i="31" s="1"/>
  <c r="V307" i="31"/>
  <c r="U307" i="31"/>
  <c r="C307" i="31"/>
  <c r="X306" i="31"/>
  <c r="Z306" i="31" s="1"/>
  <c r="V306" i="31"/>
  <c r="W306" i="31" s="1"/>
  <c r="U306" i="31"/>
  <c r="C306" i="31"/>
  <c r="D306" i="31" s="1"/>
  <c r="B306" i="31"/>
  <c r="X305" i="31"/>
  <c r="Y305" i="31" s="1"/>
  <c r="V305" i="31"/>
  <c r="U305" i="31"/>
  <c r="C305" i="31"/>
  <c r="X304" i="31"/>
  <c r="V304" i="31"/>
  <c r="W304" i="31" s="1"/>
  <c r="U304" i="31"/>
  <c r="C304" i="31"/>
  <c r="D304" i="31" s="1"/>
  <c r="B304" i="31"/>
  <c r="X303" i="31"/>
  <c r="Y303" i="31" s="1"/>
  <c r="V303" i="31"/>
  <c r="U303" i="31"/>
  <c r="C303" i="31"/>
  <c r="X302" i="31"/>
  <c r="Z302" i="31" s="1"/>
  <c r="V302" i="31"/>
  <c r="W302" i="31" s="1"/>
  <c r="U302" i="31"/>
  <c r="C302" i="31"/>
  <c r="D302" i="31" s="1"/>
  <c r="B302" i="31"/>
  <c r="X301" i="31"/>
  <c r="Y301" i="31" s="1"/>
  <c r="V301" i="31"/>
  <c r="U301" i="31"/>
  <c r="C301" i="31"/>
  <c r="X300" i="31"/>
  <c r="Z300" i="31" s="1"/>
  <c r="V300" i="31"/>
  <c r="W300" i="31" s="1"/>
  <c r="U300" i="31"/>
  <c r="C300" i="31"/>
  <c r="D300" i="31" s="1"/>
  <c r="B300" i="31"/>
  <c r="X299" i="31"/>
  <c r="Y299" i="31" s="1"/>
  <c r="V299" i="31"/>
  <c r="U299" i="31"/>
  <c r="C299" i="31"/>
  <c r="X298" i="31"/>
  <c r="Z298" i="31" s="1"/>
  <c r="V298" i="31"/>
  <c r="W298" i="31" s="1"/>
  <c r="U298" i="31"/>
  <c r="C298" i="31"/>
  <c r="D298" i="31" s="1"/>
  <c r="B298" i="31"/>
  <c r="X287" i="31"/>
  <c r="Y287" i="31" s="1"/>
  <c r="V297" i="31"/>
  <c r="U297" i="31"/>
  <c r="C297" i="31"/>
  <c r="X286" i="31"/>
  <c r="Z286" i="31" s="1"/>
  <c r="V296" i="31"/>
  <c r="W296" i="31" s="1"/>
  <c r="U296" i="31"/>
  <c r="C296" i="31"/>
  <c r="D296" i="31" s="1"/>
  <c r="B296" i="31"/>
  <c r="X285" i="31"/>
  <c r="Y285" i="31" s="1"/>
  <c r="V295" i="31"/>
  <c r="U295" i="31"/>
  <c r="C295" i="31"/>
  <c r="X284" i="31"/>
  <c r="Y284" i="31" s="1"/>
  <c r="AA284" i="31" s="1"/>
  <c r="V294" i="31"/>
  <c r="W294" i="31" s="1"/>
  <c r="U294" i="31"/>
  <c r="C294" i="31"/>
  <c r="D294" i="31" s="1"/>
  <c r="B294" i="31"/>
  <c r="X281" i="31"/>
  <c r="Y281" i="31" s="1"/>
  <c r="V293" i="31"/>
  <c r="U293" i="31"/>
  <c r="C293" i="31"/>
  <c r="X280" i="31"/>
  <c r="Y280" i="31" s="1"/>
  <c r="AA280" i="31" s="1"/>
  <c r="V292" i="31"/>
  <c r="W292" i="31" s="1"/>
  <c r="U292" i="31"/>
  <c r="C292" i="31"/>
  <c r="D292" i="31" s="1"/>
  <c r="B292" i="31"/>
  <c r="X289" i="31"/>
  <c r="Y289" i="31" s="1"/>
  <c r="V289" i="31"/>
  <c r="U289" i="31"/>
  <c r="C289" i="31"/>
  <c r="X288" i="31"/>
  <c r="Z288" i="31" s="1"/>
  <c r="V288" i="31"/>
  <c r="W288" i="31" s="1"/>
  <c r="U288" i="31"/>
  <c r="C288" i="31"/>
  <c r="D288" i="31" s="1"/>
  <c r="B288" i="31"/>
  <c r="X277" i="31"/>
  <c r="Y277" i="31" s="1"/>
  <c r="V291" i="31"/>
  <c r="U291" i="31"/>
  <c r="C291" i="31"/>
  <c r="X276" i="31"/>
  <c r="V290" i="31"/>
  <c r="W290" i="31" s="1"/>
  <c r="U290" i="31"/>
  <c r="C290" i="31"/>
  <c r="D290" i="31" s="1"/>
  <c r="B290" i="31"/>
  <c r="X1169" i="31"/>
  <c r="Y1169" i="31" s="1"/>
  <c r="V1169" i="31"/>
  <c r="U1169" i="31"/>
  <c r="C1169" i="31"/>
  <c r="X1168" i="31"/>
  <c r="Z1168" i="31" s="1"/>
  <c r="V1168" i="31"/>
  <c r="W1168" i="31" s="1"/>
  <c r="U1168" i="31"/>
  <c r="C1168" i="31"/>
  <c r="D1168" i="31" s="1"/>
  <c r="B1168" i="31"/>
  <c r="X1111" i="31"/>
  <c r="Y1111" i="31" s="1"/>
  <c r="V1111" i="31"/>
  <c r="U1111" i="31"/>
  <c r="C1111" i="31"/>
  <c r="X1110" i="31"/>
  <c r="Z1110" i="31" s="1"/>
  <c r="V1110" i="31"/>
  <c r="W1110" i="31" s="1"/>
  <c r="U1110" i="31"/>
  <c r="C1110" i="31"/>
  <c r="D1110" i="31" s="1"/>
  <c r="B1110" i="31"/>
  <c r="X1109" i="31"/>
  <c r="Y1109" i="31" s="1"/>
  <c r="V1109" i="31"/>
  <c r="U1109" i="31"/>
  <c r="C1109" i="31"/>
  <c r="X1108" i="31"/>
  <c r="Z1108" i="31" s="1"/>
  <c r="V1108" i="31"/>
  <c r="W1108" i="31" s="1"/>
  <c r="U1108" i="31"/>
  <c r="C1108" i="31"/>
  <c r="D1108" i="31" s="1"/>
  <c r="B1108" i="31"/>
  <c r="X1107" i="31"/>
  <c r="Y1107" i="31" s="1"/>
  <c r="V1107" i="31"/>
  <c r="U1107" i="31"/>
  <c r="C1107" i="31"/>
  <c r="X1106" i="31"/>
  <c r="Z1106" i="31" s="1"/>
  <c r="V1106" i="31"/>
  <c r="W1106" i="31" s="1"/>
  <c r="U1106" i="31"/>
  <c r="C1106" i="31"/>
  <c r="D1106" i="31" s="1"/>
  <c r="B1106" i="31"/>
  <c r="X1105" i="31"/>
  <c r="Y1105" i="31" s="1"/>
  <c r="V1105" i="31"/>
  <c r="U1105" i="31"/>
  <c r="C1105" i="31"/>
  <c r="X1104" i="31"/>
  <c r="Y1104" i="31" s="1"/>
  <c r="AA1104" i="31" s="1"/>
  <c r="V1104" i="31"/>
  <c r="W1104" i="31" s="1"/>
  <c r="U1104" i="31"/>
  <c r="C1104" i="31"/>
  <c r="D1104" i="31" s="1"/>
  <c r="B1104" i="31"/>
  <c r="X1103" i="31"/>
  <c r="Y1103" i="31" s="1"/>
  <c r="V1103" i="31"/>
  <c r="U1103" i="31"/>
  <c r="C1103" i="31"/>
  <c r="X1102" i="31"/>
  <c r="Y1102" i="31" s="1"/>
  <c r="AA1102" i="31" s="1"/>
  <c r="V1102" i="31"/>
  <c r="W1102" i="31" s="1"/>
  <c r="U1102" i="31"/>
  <c r="C1102" i="31"/>
  <c r="D1102" i="31" s="1"/>
  <c r="B1102" i="31"/>
  <c r="X1101" i="31"/>
  <c r="Y1101" i="31" s="1"/>
  <c r="V1101" i="31"/>
  <c r="U1101" i="31"/>
  <c r="C1101" i="31"/>
  <c r="X1100" i="31"/>
  <c r="Z1100" i="31" s="1"/>
  <c r="V1100" i="31"/>
  <c r="W1100" i="31" s="1"/>
  <c r="U1100" i="31"/>
  <c r="C1100" i="31"/>
  <c r="D1100" i="31" s="1"/>
  <c r="B1100" i="31"/>
  <c r="X1099" i="31"/>
  <c r="Y1099" i="31" s="1"/>
  <c r="V1099" i="31"/>
  <c r="U1099" i="31"/>
  <c r="C1099" i="31"/>
  <c r="X1098" i="31"/>
  <c r="V1098" i="31"/>
  <c r="W1098" i="31" s="1"/>
  <c r="U1098" i="31"/>
  <c r="C1098" i="31"/>
  <c r="D1098" i="31" s="1"/>
  <c r="B1098" i="31"/>
  <c r="X1097" i="31"/>
  <c r="Y1097" i="31" s="1"/>
  <c r="V1097" i="31"/>
  <c r="U1097" i="31"/>
  <c r="C1097" i="31"/>
  <c r="X1096" i="31"/>
  <c r="Z1096" i="31" s="1"/>
  <c r="V1096" i="31"/>
  <c r="W1096" i="31" s="1"/>
  <c r="U1096" i="31"/>
  <c r="C1096" i="31"/>
  <c r="D1096" i="31" s="1"/>
  <c r="B1096" i="31"/>
  <c r="X1095" i="31"/>
  <c r="Y1095" i="31" s="1"/>
  <c r="V1095" i="31"/>
  <c r="U1095" i="31"/>
  <c r="C1095" i="31"/>
  <c r="X1094" i="31"/>
  <c r="Y1094" i="31" s="1"/>
  <c r="AA1094" i="31" s="1"/>
  <c r="V1094" i="31"/>
  <c r="W1094" i="31" s="1"/>
  <c r="U1094" i="31"/>
  <c r="C1094" i="31"/>
  <c r="D1094" i="31" s="1"/>
  <c r="B1094" i="31"/>
  <c r="X1093" i="31"/>
  <c r="Y1093" i="31" s="1"/>
  <c r="V1093" i="31"/>
  <c r="U1093" i="31"/>
  <c r="C1093" i="31"/>
  <c r="X1092" i="31"/>
  <c r="Z1092" i="31" s="1"/>
  <c r="V1092" i="31"/>
  <c r="W1092" i="31" s="1"/>
  <c r="U1092" i="31"/>
  <c r="C1092" i="31"/>
  <c r="D1092" i="31" s="1"/>
  <c r="B1092" i="31"/>
  <c r="X1091" i="31"/>
  <c r="Y1091" i="31" s="1"/>
  <c r="V1091" i="31"/>
  <c r="U1091" i="31"/>
  <c r="C1091" i="31"/>
  <c r="X1090" i="31"/>
  <c r="Z1090" i="31" s="1"/>
  <c r="V1090" i="31"/>
  <c r="W1090" i="31" s="1"/>
  <c r="U1090" i="31"/>
  <c r="C1090" i="31"/>
  <c r="D1090" i="31" s="1"/>
  <c r="B1090" i="31"/>
  <c r="X1089" i="31"/>
  <c r="Y1089" i="31" s="1"/>
  <c r="V1089" i="31"/>
  <c r="U1089" i="31"/>
  <c r="C1089" i="31"/>
  <c r="X1088" i="31"/>
  <c r="Z1088" i="31" s="1"/>
  <c r="V1088" i="31"/>
  <c r="W1088" i="31" s="1"/>
  <c r="U1088" i="31"/>
  <c r="C1088" i="31"/>
  <c r="D1088" i="31" s="1"/>
  <c r="B1088" i="31"/>
  <c r="X1087" i="31"/>
  <c r="Y1087" i="31" s="1"/>
  <c r="V1087" i="31"/>
  <c r="U1087" i="31"/>
  <c r="C1087" i="31"/>
  <c r="X1086" i="31"/>
  <c r="Y1086" i="31" s="1"/>
  <c r="AA1086" i="31" s="1"/>
  <c r="V1086" i="31"/>
  <c r="W1086" i="31" s="1"/>
  <c r="U1086" i="31"/>
  <c r="C1086" i="31"/>
  <c r="D1086" i="31" s="1"/>
  <c r="B1086" i="31"/>
  <c r="X1085" i="31"/>
  <c r="Y1085" i="31" s="1"/>
  <c r="V1085" i="31"/>
  <c r="U1085" i="31"/>
  <c r="C1085" i="31"/>
  <c r="X1084" i="31"/>
  <c r="Z1084" i="31" s="1"/>
  <c r="V1084" i="31"/>
  <c r="W1084" i="31" s="1"/>
  <c r="U1084" i="31"/>
  <c r="C1084" i="31"/>
  <c r="D1084" i="31" s="1"/>
  <c r="B1084" i="31"/>
  <c r="X1083" i="31"/>
  <c r="Y1083" i="31" s="1"/>
  <c r="V1083" i="31"/>
  <c r="U1083" i="31"/>
  <c r="C1083" i="31"/>
  <c r="X1082" i="31"/>
  <c r="Z1082" i="31" s="1"/>
  <c r="V1082" i="31"/>
  <c r="W1082" i="31" s="1"/>
  <c r="U1082" i="31"/>
  <c r="C1082" i="31"/>
  <c r="D1082" i="31" s="1"/>
  <c r="B1082" i="31"/>
  <c r="X1081" i="31"/>
  <c r="Y1081" i="31" s="1"/>
  <c r="V1081" i="31"/>
  <c r="U1081" i="31"/>
  <c r="C1081" i="31"/>
  <c r="X1080" i="31"/>
  <c r="Z1080" i="31" s="1"/>
  <c r="V1080" i="31"/>
  <c r="W1080" i="31" s="1"/>
  <c r="U1080" i="31"/>
  <c r="C1080" i="31"/>
  <c r="D1080" i="31" s="1"/>
  <c r="B1080" i="31"/>
  <c r="X1079" i="31"/>
  <c r="Y1079" i="31" s="1"/>
  <c r="V1079" i="31"/>
  <c r="U1079" i="31"/>
  <c r="C1079" i="31"/>
  <c r="X1078" i="31"/>
  <c r="Y1078" i="31" s="1"/>
  <c r="AA1078" i="31" s="1"/>
  <c r="V1078" i="31"/>
  <c r="W1078" i="31" s="1"/>
  <c r="U1078" i="31"/>
  <c r="C1078" i="31"/>
  <c r="D1078" i="31" s="1"/>
  <c r="B1078" i="31"/>
  <c r="X1077" i="31"/>
  <c r="Y1077" i="31" s="1"/>
  <c r="V1077" i="31"/>
  <c r="U1077" i="31"/>
  <c r="C1077" i="31"/>
  <c r="X1076" i="31"/>
  <c r="Z1076" i="31" s="1"/>
  <c r="V1076" i="31"/>
  <c r="W1076" i="31" s="1"/>
  <c r="U1076" i="31"/>
  <c r="C1076" i="31"/>
  <c r="D1076" i="31" s="1"/>
  <c r="B1076" i="31"/>
  <c r="X1075" i="31"/>
  <c r="Y1075" i="31" s="1"/>
  <c r="V1075" i="31"/>
  <c r="U1075" i="31"/>
  <c r="C1075" i="31"/>
  <c r="X1074" i="31"/>
  <c r="Z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71" i="31"/>
  <c r="Y1071" i="31" s="1"/>
  <c r="V1071" i="31"/>
  <c r="U1071" i="31"/>
  <c r="C1071" i="31"/>
  <c r="X1070" i="31"/>
  <c r="Z1070" i="31" s="1"/>
  <c r="V1070" i="31"/>
  <c r="W1070" i="31" s="1"/>
  <c r="U1070" i="31"/>
  <c r="C1070" i="31"/>
  <c r="D1070" i="31" s="1"/>
  <c r="B1070" i="31"/>
  <c r="X1069" i="31"/>
  <c r="Y1069" i="31" s="1"/>
  <c r="V1069" i="31"/>
  <c r="U1069" i="31"/>
  <c r="C1069" i="31"/>
  <c r="X1068" i="31"/>
  <c r="Y1068" i="31" s="1"/>
  <c r="AA1068" i="31" s="1"/>
  <c r="V1068" i="31"/>
  <c r="W1068" i="31" s="1"/>
  <c r="U1068" i="31"/>
  <c r="C1068" i="31"/>
  <c r="D1068" i="31" s="1"/>
  <c r="B1068" i="31"/>
  <c r="X1067" i="31"/>
  <c r="Y1067" i="31" s="1"/>
  <c r="V1067" i="31"/>
  <c r="U1067" i="31"/>
  <c r="C1067" i="31"/>
  <c r="X1066" i="31"/>
  <c r="Z1066" i="31" s="1"/>
  <c r="V1066" i="31"/>
  <c r="W1066" i="31" s="1"/>
  <c r="U1066" i="31"/>
  <c r="C1066" i="31"/>
  <c r="D1066" i="31" s="1"/>
  <c r="B1066" i="31"/>
  <c r="X1065" i="31"/>
  <c r="Y1065" i="31" s="1"/>
  <c r="V1065" i="31"/>
  <c r="U1065" i="31"/>
  <c r="C1065" i="31"/>
  <c r="X1064" i="31"/>
  <c r="Z1064" i="31" s="1"/>
  <c r="V1064" i="31"/>
  <c r="W1064" i="31" s="1"/>
  <c r="U1064" i="31"/>
  <c r="C1064" i="31"/>
  <c r="D1064" i="31" s="1"/>
  <c r="B1064" i="31"/>
  <c r="X1063" i="31"/>
  <c r="Y1063" i="31" s="1"/>
  <c r="V1063" i="31"/>
  <c r="U1063" i="31"/>
  <c r="C1063" i="31"/>
  <c r="X1062" i="31"/>
  <c r="Y1062" i="31" s="1"/>
  <c r="AA1062" i="31" s="1"/>
  <c r="V1062" i="31"/>
  <c r="W1062" i="31" s="1"/>
  <c r="U1062" i="31"/>
  <c r="C1062" i="31"/>
  <c r="D1062" i="31" s="1"/>
  <c r="B1062" i="31"/>
  <c r="X1061" i="31"/>
  <c r="Y1061" i="31" s="1"/>
  <c r="V1061" i="31"/>
  <c r="U1061" i="31"/>
  <c r="C1061" i="31"/>
  <c r="X1060" i="31"/>
  <c r="Z1060" i="31" s="1"/>
  <c r="V1060" i="31"/>
  <c r="W1060" i="31" s="1"/>
  <c r="U1060" i="31"/>
  <c r="C1060" i="31"/>
  <c r="D1060" i="31" s="1"/>
  <c r="B1060" i="31"/>
  <c r="X1059" i="31"/>
  <c r="Y1059" i="31" s="1"/>
  <c r="V1059" i="31"/>
  <c r="U1059" i="31"/>
  <c r="C1059" i="31"/>
  <c r="X1058" i="31"/>
  <c r="Z1058" i="31" s="1"/>
  <c r="V1058" i="31"/>
  <c r="W1058" i="31" s="1"/>
  <c r="U1058" i="31"/>
  <c r="C1058" i="31"/>
  <c r="D1058" i="31" s="1"/>
  <c r="B1058"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Z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Z1040" i="31" s="1"/>
  <c r="V1040" i="31"/>
  <c r="W1040" i="31" s="1"/>
  <c r="U1040" i="31"/>
  <c r="C1040" i="31"/>
  <c r="D1040" i="31" s="1"/>
  <c r="B1040" i="31"/>
  <c r="X1039" i="31"/>
  <c r="Y1039" i="31" s="1"/>
  <c r="V1039" i="31"/>
  <c r="U1039" i="31"/>
  <c r="C1039" i="31"/>
  <c r="X1038" i="31"/>
  <c r="Y1038" i="31" s="1"/>
  <c r="AA1038" i="31" s="1"/>
  <c r="V1038" i="31"/>
  <c r="W1038" i="31" s="1"/>
  <c r="U1038" i="31"/>
  <c r="C1038" i="31"/>
  <c r="D1038" i="31" s="1"/>
  <c r="B1038" i="31"/>
  <c r="X1037" i="31"/>
  <c r="Y1037" i="31" s="1"/>
  <c r="V1037" i="31"/>
  <c r="U1037" i="31"/>
  <c r="C1037" i="31"/>
  <c r="X1036" i="31"/>
  <c r="Z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Y1030" i="31" s="1"/>
  <c r="AA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Z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Y1014" i="31" s="1"/>
  <c r="AA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Z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Y1006" i="31" s="1"/>
  <c r="AA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Y998" i="31" s="1"/>
  <c r="AA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Y982" i="31" s="1"/>
  <c r="AA982" i="31" s="1"/>
  <c r="V982" i="31"/>
  <c r="W982" i="31" s="1"/>
  <c r="U982" i="31"/>
  <c r="C982" i="31"/>
  <c r="D982" i="31" s="1"/>
  <c r="B982" i="31"/>
  <c r="X981" i="31"/>
  <c r="Y981" i="31" s="1"/>
  <c r="V981" i="31"/>
  <c r="U981" i="31"/>
  <c r="C981" i="31"/>
  <c r="X980" i="31"/>
  <c r="Z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Z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Y966" i="31" s="1"/>
  <c r="AA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Y958" i="31" s="1"/>
  <c r="AA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Y950" i="31" s="1"/>
  <c r="AA950" i="31" s="1"/>
  <c r="V950" i="31"/>
  <c r="W950" i="31" s="1"/>
  <c r="U950" i="31"/>
  <c r="C950" i="31"/>
  <c r="D950" i="31" s="1"/>
  <c r="B950" i="31"/>
  <c r="X949" i="31"/>
  <c r="Y949" i="31" s="1"/>
  <c r="V949" i="31"/>
  <c r="U949" i="31"/>
  <c r="C949" i="31"/>
  <c r="X948" i="31"/>
  <c r="Z948" i="31" s="1"/>
  <c r="V948" i="31"/>
  <c r="W948" i="31" s="1"/>
  <c r="U948" i="31"/>
  <c r="C948" i="31"/>
  <c r="D948" i="31" s="1"/>
  <c r="B948" i="31"/>
  <c r="X947" i="31"/>
  <c r="Y947" i="31" s="1"/>
  <c r="V947" i="31"/>
  <c r="U947" i="31"/>
  <c r="C947" i="31"/>
  <c r="X946" i="31"/>
  <c r="Z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Y934" i="31" s="1"/>
  <c r="AA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Z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Y918" i="31" s="1"/>
  <c r="AA918" i="31" s="1"/>
  <c r="V918" i="31"/>
  <c r="W918" i="31" s="1"/>
  <c r="U918" i="31"/>
  <c r="C918" i="31"/>
  <c r="D918" i="31" s="1"/>
  <c r="B918" i="31"/>
  <c r="X917" i="31"/>
  <c r="Y917" i="31" s="1"/>
  <c r="V917" i="31"/>
  <c r="U917" i="31"/>
  <c r="C917" i="31"/>
  <c r="X916" i="31"/>
  <c r="Y916" i="31" s="1"/>
  <c r="AA916" i="31" s="1"/>
  <c r="V916" i="31"/>
  <c r="W916" i="31" s="1"/>
  <c r="U916" i="31"/>
  <c r="C916" i="31"/>
  <c r="D916" i="31" s="1"/>
  <c r="B916" i="31"/>
  <c r="X915" i="31"/>
  <c r="Y915" i="31" s="1"/>
  <c r="V915" i="31"/>
  <c r="U915" i="31"/>
  <c r="C915" i="31"/>
  <c r="X914" i="31"/>
  <c r="Z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Y902" i="31" s="1"/>
  <c r="AA902" i="31" s="1"/>
  <c r="V902" i="31"/>
  <c r="W902" i="31" s="1"/>
  <c r="U902" i="31"/>
  <c r="C902" i="31"/>
  <c r="D902" i="31" s="1"/>
  <c r="B902" i="31"/>
  <c r="X901" i="31"/>
  <c r="Y901" i="31" s="1"/>
  <c r="V901" i="31"/>
  <c r="U901" i="31"/>
  <c r="C901" i="31"/>
  <c r="X900" i="31"/>
  <c r="Z900" i="31" s="1"/>
  <c r="V900" i="31"/>
  <c r="W900" i="31" s="1"/>
  <c r="U900" i="31"/>
  <c r="C900" i="31"/>
  <c r="D900" i="31" s="1"/>
  <c r="B900" i="31"/>
  <c r="X899" i="31"/>
  <c r="Y899" i="31" s="1"/>
  <c r="V899" i="31"/>
  <c r="U899" i="31"/>
  <c r="C899" i="31"/>
  <c r="X898" i="31"/>
  <c r="Z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Y886" i="31" s="1"/>
  <c r="AA886" i="31" s="1"/>
  <c r="V886" i="31"/>
  <c r="W886" i="31" s="1"/>
  <c r="U886" i="31"/>
  <c r="C886" i="31"/>
  <c r="D886" i="31" s="1"/>
  <c r="B886" i="31"/>
  <c r="X885" i="31"/>
  <c r="Y885" i="31" s="1"/>
  <c r="V885" i="31"/>
  <c r="U885" i="31"/>
  <c r="C885" i="31"/>
  <c r="X884" i="31"/>
  <c r="Y884" i="31" s="1"/>
  <c r="AA884" i="31" s="1"/>
  <c r="V884" i="31"/>
  <c r="W884" i="31" s="1"/>
  <c r="U884" i="31"/>
  <c r="C884" i="31"/>
  <c r="D884" i="31" s="1"/>
  <c r="B884" i="31"/>
  <c r="X883" i="31"/>
  <c r="Y883" i="31" s="1"/>
  <c r="V883" i="31"/>
  <c r="U883" i="31"/>
  <c r="C883" i="31"/>
  <c r="X882" i="31"/>
  <c r="Z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Y870" i="31" s="1"/>
  <c r="AA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Z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Z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Y854" i="31" s="1"/>
  <c r="AA854" i="31" s="1"/>
  <c r="V854" i="31"/>
  <c r="W854" i="31" s="1"/>
  <c r="U854" i="31"/>
  <c r="C854" i="31"/>
  <c r="D854" i="31" s="1"/>
  <c r="B854" i="31"/>
  <c r="X853" i="31"/>
  <c r="Y853" i="31" s="1"/>
  <c r="V853" i="31"/>
  <c r="U853" i="31"/>
  <c r="C853" i="31"/>
  <c r="X852" i="31"/>
  <c r="Y852" i="31" s="1"/>
  <c r="AA852" i="31" s="1"/>
  <c r="V852" i="31"/>
  <c r="W852" i="31" s="1"/>
  <c r="U852" i="31"/>
  <c r="C852" i="31"/>
  <c r="D852" i="31" s="1"/>
  <c r="B852" i="31"/>
  <c r="X851" i="31"/>
  <c r="Y851" i="31" s="1"/>
  <c r="V851" i="31"/>
  <c r="U851" i="31"/>
  <c r="C851" i="31"/>
  <c r="X850" i="31"/>
  <c r="Z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Y838" i="31" s="1"/>
  <c r="AA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Z834" i="31" s="1"/>
  <c r="V834" i="31"/>
  <c r="W834" i="31" s="1"/>
  <c r="U834" i="31"/>
  <c r="C834" i="31"/>
  <c r="D834" i="31" s="1"/>
  <c r="B834" i="31"/>
  <c r="X833" i="31"/>
  <c r="Y833" i="31" s="1"/>
  <c r="V833" i="31"/>
  <c r="U833" i="31"/>
  <c r="C833" i="31"/>
  <c r="X832" i="3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Z826" i="31" s="1"/>
  <c r="V826" i="31"/>
  <c r="W826" i="31" s="1"/>
  <c r="U826" i="31"/>
  <c r="C826" i="31"/>
  <c r="D826" i="31" s="1"/>
  <c r="B826" i="31"/>
  <c r="X825" i="31"/>
  <c r="Y825" i="31" s="1"/>
  <c r="V825" i="31"/>
  <c r="U825" i="31"/>
  <c r="C825" i="31"/>
  <c r="X824" i="31"/>
  <c r="V824" i="31"/>
  <c r="W824" i="31" s="1"/>
  <c r="U824" i="31"/>
  <c r="C824" i="31"/>
  <c r="D824" i="31" s="1"/>
  <c r="B824" i="31"/>
  <c r="X823" i="31"/>
  <c r="Y823" i="31" s="1"/>
  <c r="V823" i="31"/>
  <c r="U823" i="31"/>
  <c r="C823" i="31"/>
  <c r="X822" i="31"/>
  <c r="Y822" i="31" s="1"/>
  <c r="AA822" i="31" s="1"/>
  <c r="V822" i="31"/>
  <c r="W822" i="31" s="1"/>
  <c r="U822" i="31"/>
  <c r="C822" i="31"/>
  <c r="D822" i="31" s="1"/>
  <c r="B822" i="31"/>
  <c r="X821" i="31"/>
  <c r="Y821" i="31" s="1"/>
  <c r="V821" i="31"/>
  <c r="U821" i="31"/>
  <c r="C821" i="31"/>
  <c r="X820" i="31"/>
  <c r="Y820" i="31" s="1"/>
  <c r="AA820" i="31" s="1"/>
  <c r="V820" i="31"/>
  <c r="W820" i="31" s="1"/>
  <c r="U820" i="31"/>
  <c r="C820" i="31"/>
  <c r="D820" i="31" s="1"/>
  <c r="B820" i="31"/>
  <c r="X819" i="31"/>
  <c r="Y819" i="31" s="1"/>
  <c r="V819" i="31"/>
  <c r="U819" i="31"/>
  <c r="C819" i="31"/>
  <c r="X818" i="31"/>
  <c r="Z818" i="31" s="1"/>
  <c r="V818" i="31"/>
  <c r="W818" i="31" s="1"/>
  <c r="U818" i="31"/>
  <c r="C818" i="31"/>
  <c r="D818" i="31" s="1"/>
  <c r="B818" i="31"/>
  <c r="X817" i="31"/>
  <c r="Y817" i="31" s="1"/>
  <c r="V817" i="31"/>
  <c r="U817" i="31"/>
  <c r="C817" i="31"/>
  <c r="X816" i="31"/>
  <c r="V816" i="31"/>
  <c r="W816" i="31" s="1"/>
  <c r="U816" i="31"/>
  <c r="C816" i="31"/>
  <c r="D816" i="31" s="1"/>
  <c r="B816" i="31"/>
  <c r="X815" i="31"/>
  <c r="Y815" i="31" s="1"/>
  <c r="V815" i="31"/>
  <c r="U815" i="31"/>
  <c r="C815" i="31"/>
  <c r="X814" i="31"/>
  <c r="Z814" i="31" s="1"/>
  <c r="V814" i="31"/>
  <c r="W814" i="31" s="1"/>
  <c r="U814" i="31"/>
  <c r="C814" i="31"/>
  <c r="D814" i="31" s="1"/>
  <c r="B814" i="31"/>
  <c r="X813" i="31"/>
  <c r="Y813" i="31" s="1"/>
  <c r="V813" i="31"/>
  <c r="U813" i="31"/>
  <c r="C813" i="31"/>
  <c r="X812" i="31"/>
  <c r="Y812" i="31" s="1"/>
  <c r="AA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V808" i="31"/>
  <c r="W808" i="31" s="1"/>
  <c r="U808" i="31"/>
  <c r="C808" i="31"/>
  <c r="D808" i="31" s="1"/>
  <c r="B808" i="31"/>
  <c r="X807" i="31"/>
  <c r="Y807" i="31" s="1"/>
  <c r="V807" i="31"/>
  <c r="U807" i="31"/>
  <c r="C807" i="31"/>
  <c r="X806" i="31"/>
  <c r="Y806" i="31" s="1"/>
  <c r="AA806" i="31" s="1"/>
  <c r="V806" i="31"/>
  <c r="W806" i="31" s="1"/>
  <c r="U806" i="31"/>
  <c r="C806" i="31"/>
  <c r="D806" i="31" s="1"/>
  <c r="B806" i="31"/>
  <c r="X805" i="31"/>
  <c r="Y805" i="31" s="1"/>
  <c r="V805" i="31"/>
  <c r="U805" i="31"/>
  <c r="C805" i="31"/>
  <c r="X804" i="31"/>
  <c r="Z804" i="31" s="1"/>
  <c r="V804" i="31"/>
  <c r="W804" i="31" s="1"/>
  <c r="U804" i="31"/>
  <c r="C804" i="31"/>
  <c r="D804" i="31" s="1"/>
  <c r="B804" i="31"/>
  <c r="X803" i="31"/>
  <c r="Y803" i="31" s="1"/>
  <c r="V803" i="31"/>
  <c r="U803" i="31"/>
  <c r="C803" i="31"/>
  <c r="X802" i="31"/>
  <c r="Z802" i="31" s="1"/>
  <c r="V802" i="31"/>
  <c r="W802" i="31" s="1"/>
  <c r="U802" i="31"/>
  <c r="C802" i="31"/>
  <c r="D802" i="31" s="1"/>
  <c r="B802" i="31"/>
  <c r="X801" i="31"/>
  <c r="Y801" i="31" s="1"/>
  <c r="V801" i="31"/>
  <c r="U801" i="31"/>
  <c r="C801" i="31"/>
  <c r="X800" i="31"/>
  <c r="V800" i="31"/>
  <c r="W800" i="31" s="1"/>
  <c r="U800" i="31"/>
  <c r="C800" i="31"/>
  <c r="D800" i="31" s="1"/>
  <c r="B800" i="31"/>
  <c r="X799" i="31"/>
  <c r="Y799" i="31" s="1"/>
  <c r="V799" i="31"/>
  <c r="U799" i="31"/>
  <c r="C799" i="31"/>
  <c r="X798" i="31"/>
  <c r="Z798" i="31" s="1"/>
  <c r="V798" i="31"/>
  <c r="W798" i="31" s="1"/>
  <c r="U798" i="31"/>
  <c r="C798" i="31"/>
  <c r="D798" i="31" s="1"/>
  <c r="B798" i="31"/>
  <c r="X797" i="31"/>
  <c r="Y797" i="31" s="1"/>
  <c r="V797" i="31"/>
  <c r="U797" i="31"/>
  <c r="C797" i="31"/>
  <c r="X796" i="31"/>
  <c r="Y796" i="31" s="1"/>
  <c r="AA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Y788" i="31" s="1"/>
  <c r="AA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Y780" i="31" s="1"/>
  <c r="AA780" i="31" s="1"/>
  <c r="V780" i="31"/>
  <c r="W780" i="31" s="1"/>
  <c r="U780" i="31"/>
  <c r="C780" i="31"/>
  <c r="D780" i="31" s="1"/>
  <c r="B780" i="31"/>
  <c r="X779" i="31"/>
  <c r="Y779" i="31" s="1"/>
  <c r="V779" i="31"/>
  <c r="U779" i="31"/>
  <c r="C779" i="31"/>
  <c r="X778" i="31"/>
  <c r="Z778" i="31" s="1"/>
  <c r="V778" i="31"/>
  <c r="W778" i="31" s="1"/>
  <c r="U778" i="31"/>
  <c r="C778" i="31"/>
  <c r="D778" i="31" s="1"/>
  <c r="B778" i="31"/>
  <c r="X777" i="31"/>
  <c r="Y777" i="31" s="1"/>
  <c r="V777" i="31"/>
  <c r="U777" i="31"/>
  <c r="C777" i="31"/>
  <c r="X776" i="31"/>
  <c r="V776" i="31"/>
  <c r="W776" i="31" s="1"/>
  <c r="U776" i="31"/>
  <c r="C776" i="31"/>
  <c r="D776" i="31" s="1"/>
  <c r="B776" i="31"/>
  <c r="X775" i="31"/>
  <c r="Y775" i="31" s="1"/>
  <c r="V775" i="31"/>
  <c r="U775" i="31"/>
  <c r="C775" i="31"/>
  <c r="X774" i="31"/>
  <c r="Y774" i="31" s="1"/>
  <c r="AA774" i="31" s="1"/>
  <c r="V774" i="31"/>
  <c r="W774" i="31" s="1"/>
  <c r="U774" i="31"/>
  <c r="C774" i="31"/>
  <c r="D774" i="31" s="1"/>
  <c r="B774" i="31"/>
  <c r="X773" i="31"/>
  <c r="Y773" i="31" s="1"/>
  <c r="V773" i="31"/>
  <c r="U773" i="31"/>
  <c r="C773" i="31"/>
  <c r="X772" i="31"/>
  <c r="Z772" i="31" s="1"/>
  <c r="V772" i="31"/>
  <c r="W772" i="31" s="1"/>
  <c r="U772" i="31"/>
  <c r="C772" i="31"/>
  <c r="D772" i="31" s="1"/>
  <c r="B772" i="31"/>
  <c r="X771" i="31"/>
  <c r="Y771" i="31" s="1"/>
  <c r="V771" i="31"/>
  <c r="U771" i="31"/>
  <c r="C771" i="31"/>
  <c r="X770" i="31"/>
  <c r="Z770" i="31" s="1"/>
  <c r="V770" i="31"/>
  <c r="W770" i="31" s="1"/>
  <c r="U770" i="31"/>
  <c r="C770" i="31"/>
  <c r="D770" i="31" s="1"/>
  <c r="B770"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Y764" i="31" s="1"/>
  <c r="AA764" i="31" s="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Z756" i="31" s="1"/>
  <c r="V756" i="31"/>
  <c r="W756" i="31" s="1"/>
  <c r="U756" i="31"/>
  <c r="C756" i="31"/>
  <c r="D756" i="31" s="1"/>
  <c r="B756" i="31"/>
  <c r="X755" i="31"/>
  <c r="Y755" i="31" s="1"/>
  <c r="V755" i="31"/>
  <c r="U755" i="31"/>
  <c r="C755" i="31"/>
  <c r="X754" i="31"/>
  <c r="Z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Z748" i="31" s="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Z740" i="31" s="1"/>
  <c r="V740" i="31"/>
  <c r="W740" i="31" s="1"/>
  <c r="U740" i="31"/>
  <c r="C740" i="31"/>
  <c r="D740" i="31" s="1"/>
  <c r="B740" i="31"/>
  <c r="X739" i="31"/>
  <c r="Y739" i="31" s="1"/>
  <c r="V739" i="31"/>
  <c r="U739" i="31"/>
  <c r="C739" i="31"/>
  <c r="X738" i="31"/>
  <c r="Z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Z732" i="31" s="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Z724" i="31" s="1"/>
  <c r="V724" i="31"/>
  <c r="W724" i="31" s="1"/>
  <c r="U724" i="31"/>
  <c r="C724" i="31"/>
  <c r="D724" i="31" s="1"/>
  <c r="B724" i="31"/>
  <c r="X723" i="31"/>
  <c r="Y723" i="31" s="1"/>
  <c r="V723" i="31"/>
  <c r="U723" i="31"/>
  <c r="C723" i="31"/>
  <c r="X722" i="31"/>
  <c r="Z722" i="31" s="1"/>
  <c r="V722" i="31"/>
  <c r="W722" i="31" s="1"/>
  <c r="U722" i="31"/>
  <c r="C722" i="31"/>
  <c r="D722" i="31" s="1"/>
  <c r="B722" i="31"/>
  <c r="X721" i="31"/>
  <c r="Y721" i="31" s="1"/>
  <c r="V721" i="31"/>
  <c r="U721" i="31"/>
  <c r="C721" i="31"/>
  <c r="X720" i="31"/>
  <c r="Y720" i="31" s="1"/>
  <c r="AA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Z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Y710" i="31" s="1"/>
  <c r="AA710" i="31" s="1"/>
  <c r="V710" i="31"/>
  <c r="W710" i="31" s="1"/>
  <c r="U710" i="31"/>
  <c r="C710" i="31"/>
  <c r="D710" i="31" s="1"/>
  <c r="B710" i="31"/>
  <c r="X709" i="31"/>
  <c r="Y709" i="31" s="1"/>
  <c r="V709" i="31"/>
  <c r="U709" i="31"/>
  <c r="C709" i="31"/>
  <c r="X708" i="31"/>
  <c r="Z708" i="31" s="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Y704" i="31" s="1"/>
  <c r="AA704" i="31" s="1"/>
  <c r="V704" i="31"/>
  <c r="W704" i="31" s="1"/>
  <c r="U704" i="31"/>
  <c r="C704" i="31"/>
  <c r="D704" i="31" s="1"/>
  <c r="B704" i="31"/>
  <c r="X703" i="31"/>
  <c r="Y703" i="31" s="1"/>
  <c r="V703" i="31"/>
  <c r="U703" i="31"/>
  <c r="C703" i="31"/>
  <c r="X702" i="31"/>
  <c r="Y702" i="31" s="1"/>
  <c r="AA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Y696" i="31" s="1"/>
  <c r="AA696" i="31" s="1"/>
  <c r="V696" i="31"/>
  <c r="W696" i="31" s="1"/>
  <c r="U696" i="31"/>
  <c r="C696" i="31"/>
  <c r="D696" i="31" s="1"/>
  <c r="B696" i="31"/>
  <c r="X695" i="31"/>
  <c r="Y695" i="31" s="1"/>
  <c r="V695" i="31"/>
  <c r="U695" i="31"/>
  <c r="C695" i="31"/>
  <c r="X694" i="31"/>
  <c r="Z694" i="31" s="1"/>
  <c r="V694" i="31"/>
  <c r="W694" i="31" s="1"/>
  <c r="U694" i="31"/>
  <c r="C694" i="31"/>
  <c r="D694" i="31" s="1"/>
  <c r="B694" i="31"/>
  <c r="X693" i="31"/>
  <c r="Y693" i="31" s="1"/>
  <c r="V693" i="31"/>
  <c r="U693" i="31"/>
  <c r="C693" i="31"/>
  <c r="X692" i="31"/>
  <c r="Z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Y688" i="31" s="1"/>
  <c r="AA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Z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Y680" i="31" s="1"/>
  <c r="AA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Z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Y672" i="31" s="1"/>
  <c r="AA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Z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Y664" i="31" s="1"/>
  <c r="AA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Z660" i="31" s="1"/>
  <c r="V660" i="31"/>
  <c r="W660" i="31" s="1"/>
  <c r="U660" i="31"/>
  <c r="C660" i="31"/>
  <c r="D660" i="31" s="1"/>
  <c r="B660" i="31"/>
  <c r="X659" i="31"/>
  <c r="Y659" i="31" s="1"/>
  <c r="V659" i="31"/>
  <c r="U659" i="31"/>
  <c r="C659" i="31"/>
  <c r="X658" i="31"/>
  <c r="Z658" i="31" s="1"/>
  <c r="V658" i="31"/>
  <c r="W658" i="31" s="1"/>
  <c r="U658" i="31"/>
  <c r="C658" i="31"/>
  <c r="D658" i="31" s="1"/>
  <c r="B658" i="31"/>
  <c r="X657" i="31"/>
  <c r="Y657" i="31" s="1"/>
  <c r="V657" i="31"/>
  <c r="U657" i="31"/>
  <c r="C657" i="31"/>
  <c r="X656" i="31"/>
  <c r="Y656" i="31" s="1"/>
  <c r="AA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Z652" i="31" s="1"/>
  <c r="V652" i="31"/>
  <c r="W652" i="31" s="1"/>
  <c r="U652" i="31"/>
  <c r="C652" i="31"/>
  <c r="D652" i="31" s="1"/>
  <c r="B652" i="31"/>
  <c r="X651" i="31"/>
  <c r="Y651" i="31" s="1"/>
  <c r="V651" i="31"/>
  <c r="U651" i="31"/>
  <c r="C651" i="31"/>
  <c r="X650" i="31"/>
  <c r="Z650" i="31" s="1"/>
  <c r="V650" i="31"/>
  <c r="W650" i="31" s="1"/>
  <c r="U650" i="31"/>
  <c r="C650" i="31"/>
  <c r="D650" i="31" s="1"/>
  <c r="B650" i="31"/>
  <c r="X649" i="31"/>
  <c r="Y649" i="31" s="1"/>
  <c r="V649" i="31"/>
  <c r="U649" i="31"/>
  <c r="C649" i="31"/>
  <c r="X648" i="31"/>
  <c r="Y648" i="31" s="1"/>
  <c r="AA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Z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Y640" i="31" s="1"/>
  <c r="AA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Z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Y632" i="31" s="1"/>
  <c r="AA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Z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Y624" i="31" s="1"/>
  <c r="AA624" i="31" s="1"/>
  <c r="V624" i="31"/>
  <c r="W624" i="31" s="1"/>
  <c r="U624" i="31"/>
  <c r="C624" i="31"/>
  <c r="D624" i="31" s="1"/>
  <c r="B624" i="31"/>
  <c r="X623" i="31"/>
  <c r="Y623" i="31" s="1"/>
  <c r="V623" i="31"/>
  <c r="U623" i="31"/>
  <c r="C623" i="31"/>
  <c r="X622" i="31"/>
  <c r="Z622" i="31" s="1"/>
  <c r="V622" i="31"/>
  <c r="W622" i="31" s="1"/>
  <c r="U622" i="31"/>
  <c r="C622" i="31"/>
  <c r="D622" i="31" s="1"/>
  <c r="B62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547" i="31"/>
  <c r="Y547" i="31" s="1"/>
  <c r="V547" i="31"/>
  <c r="U547" i="31"/>
  <c r="C547" i="31"/>
  <c r="X546" i="31"/>
  <c r="Z546" i="31" s="1"/>
  <c r="V546" i="31"/>
  <c r="W546" i="31" s="1"/>
  <c r="U546" i="31"/>
  <c r="C546" i="31"/>
  <c r="D546" i="31" s="1"/>
  <c r="B546" i="31"/>
  <c r="X545" i="31"/>
  <c r="Y545" i="31" s="1"/>
  <c r="V545" i="31"/>
  <c r="U545" i="31"/>
  <c r="C545" i="31"/>
  <c r="X544" i="31"/>
  <c r="Y544" i="31" s="1"/>
  <c r="AA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Z538" i="31" s="1"/>
  <c r="V538" i="31"/>
  <c r="W538" i="31" s="1"/>
  <c r="U538" i="31"/>
  <c r="C538" i="31"/>
  <c r="D538" i="31" s="1"/>
  <c r="B538" i="31"/>
  <c r="X537" i="31"/>
  <c r="Y537" i="31" s="1"/>
  <c r="V537" i="31"/>
  <c r="U537" i="31"/>
  <c r="C537" i="31"/>
  <c r="X536" i="31"/>
  <c r="Y536" i="31" s="1"/>
  <c r="AA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Z530" i="31" s="1"/>
  <c r="V530" i="31"/>
  <c r="W530" i="31" s="1"/>
  <c r="U530" i="31"/>
  <c r="C530" i="31"/>
  <c r="D530" i="31" s="1"/>
  <c r="B530" i="31"/>
  <c r="X529" i="31"/>
  <c r="Y529" i="31" s="1"/>
  <c r="V529" i="31"/>
  <c r="U529" i="31"/>
  <c r="C529" i="31"/>
  <c r="X528" i="31"/>
  <c r="Y528" i="31" s="1"/>
  <c r="AA528" i="31" s="1"/>
  <c r="V528" i="31"/>
  <c r="W528" i="31" s="1"/>
  <c r="U528" i="31"/>
  <c r="C528" i="31"/>
  <c r="D528" i="31" s="1"/>
  <c r="B528" i="31"/>
  <c r="X527" i="31"/>
  <c r="Y527" i="31" s="1"/>
  <c r="V527" i="31"/>
  <c r="U527" i="31"/>
  <c r="C527" i="31"/>
  <c r="X526" i="31"/>
  <c r="Y526" i="31" s="1"/>
  <c r="AA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Z522" i="31" s="1"/>
  <c r="V522" i="31"/>
  <c r="W522" i="31" s="1"/>
  <c r="U522" i="31"/>
  <c r="C522" i="31"/>
  <c r="D522" i="31" s="1"/>
  <c r="B522" i="31"/>
  <c r="X521" i="31"/>
  <c r="Y521" i="31" s="1"/>
  <c r="V521" i="31"/>
  <c r="U521" i="31"/>
  <c r="C521" i="31"/>
  <c r="X520" i="31"/>
  <c r="Y520" i="31" s="1"/>
  <c r="AA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Z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Y512" i="31" s="1"/>
  <c r="AA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Z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Y504" i="31" s="1"/>
  <c r="AA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Z500" i="31" s="1"/>
  <c r="V500" i="31"/>
  <c r="W500" i="31" s="1"/>
  <c r="U500" i="31"/>
  <c r="C500" i="31"/>
  <c r="D500" i="31" s="1"/>
  <c r="B500" i="31"/>
  <c r="X499" i="31"/>
  <c r="Y499" i="31" s="1"/>
  <c r="V499" i="31"/>
  <c r="U499" i="31"/>
  <c r="C499" i="31"/>
  <c r="X498" i="31"/>
  <c r="Z498" i="31" s="1"/>
  <c r="V498" i="31"/>
  <c r="W498" i="31" s="1"/>
  <c r="U498" i="31"/>
  <c r="C498" i="31"/>
  <c r="D498" i="31" s="1"/>
  <c r="B498" i="31"/>
  <c r="X495" i="31"/>
  <c r="Y495" i="31" s="1"/>
  <c r="V495" i="31"/>
  <c r="U495" i="31"/>
  <c r="C495" i="31"/>
  <c r="X494" i="31"/>
  <c r="Y494" i="31" s="1"/>
  <c r="AA494" i="31" s="1"/>
  <c r="V494" i="31"/>
  <c r="W494" i="31" s="1"/>
  <c r="U494" i="31"/>
  <c r="C494" i="31"/>
  <c r="D494" i="31" s="1"/>
  <c r="B494" i="31"/>
  <c r="X493" i="31"/>
  <c r="Y493" i="31" s="1"/>
  <c r="V493" i="31"/>
  <c r="U493" i="31"/>
  <c r="C493" i="31"/>
  <c r="X492" i="31"/>
  <c r="Z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V488" i="31"/>
  <c r="W488" i="31" s="1"/>
  <c r="U488" i="31"/>
  <c r="C488" i="31"/>
  <c r="D488" i="31" s="1"/>
  <c r="B488" i="31"/>
  <c r="X487" i="31"/>
  <c r="Y487" i="31" s="1"/>
  <c r="V487" i="31"/>
  <c r="U487" i="31"/>
  <c r="C487" i="31"/>
  <c r="X486" i="31"/>
  <c r="Y486" i="31" s="1"/>
  <c r="AA486" i="31" s="1"/>
  <c r="V486" i="31"/>
  <c r="W486" i="31" s="1"/>
  <c r="U486" i="31"/>
  <c r="C486" i="31"/>
  <c r="D486" i="31" s="1"/>
  <c r="B486" i="31"/>
  <c r="X485" i="31"/>
  <c r="Y485" i="31" s="1"/>
  <c r="V485" i="31"/>
  <c r="U485" i="31"/>
  <c r="C485" i="31"/>
  <c r="X484" i="31"/>
  <c r="Z484" i="31" s="1"/>
  <c r="V484" i="31"/>
  <c r="W484" i="31" s="1"/>
  <c r="U484" i="31"/>
  <c r="C484" i="31"/>
  <c r="D484" i="31" s="1"/>
  <c r="B484" i="31"/>
  <c r="X483" i="31"/>
  <c r="Y483" i="31" s="1"/>
  <c r="V483" i="31"/>
  <c r="U483" i="31"/>
  <c r="C483" i="31"/>
  <c r="X482" i="31"/>
  <c r="Z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Y478" i="31" s="1"/>
  <c r="AA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V472" i="31"/>
  <c r="W472" i="31" s="1"/>
  <c r="U472" i="31"/>
  <c r="C472" i="31"/>
  <c r="D472" i="31" s="1"/>
  <c r="B472" i="31"/>
  <c r="X471" i="31"/>
  <c r="Y471" i="31" s="1"/>
  <c r="V471" i="31"/>
  <c r="U471" i="31"/>
  <c r="C471" i="31"/>
  <c r="X470" i="31"/>
  <c r="Y470" i="31" s="1"/>
  <c r="AA470" i="31" s="1"/>
  <c r="V470" i="31"/>
  <c r="W470" i="31" s="1"/>
  <c r="U470" i="31"/>
  <c r="C470" i="31"/>
  <c r="D470" i="31" s="1"/>
  <c r="B470" i="31"/>
  <c r="X469" i="31"/>
  <c r="Y469" i="31" s="1"/>
  <c r="V469" i="31"/>
  <c r="U469" i="31"/>
  <c r="C469" i="31"/>
  <c r="X468" i="31"/>
  <c r="Z468" i="31" s="1"/>
  <c r="V468" i="31"/>
  <c r="W468" i="31" s="1"/>
  <c r="U468" i="31"/>
  <c r="C468" i="31"/>
  <c r="D468" i="31" s="1"/>
  <c r="B468" i="31"/>
  <c r="X467" i="31"/>
  <c r="Y467" i="31" s="1"/>
  <c r="V467" i="31"/>
  <c r="U467" i="31"/>
  <c r="C467" i="31"/>
  <c r="X466" i="3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Y462" i="31" s="1"/>
  <c r="AA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V456" i="31"/>
  <c r="W456" i="31" s="1"/>
  <c r="U456" i="31"/>
  <c r="C456" i="31"/>
  <c r="D456" i="31" s="1"/>
  <c r="B456" i="31"/>
  <c r="X455" i="31"/>
  <c r="Y455" i="31" s="1"/>
  <c r="V455" i="31"/>
  <c r="U455" i="31"/>
  <c r="C455" i="31"/>
  <c r="X454" i="31"/>
  <c r="Y454" i="31" s="1"/>
  <c r="AA454" i="31" s="1"/>
  <c r="V454" i="31"/>
  <c r="W454" i="31" s="1"/>
  <c r="U454" i="31"/>
  <c r="C454" i="31"/>
  <c r="D454" i="31" s="1"/>
  <c r="B454" i="31"/>
  <c r="X453" i="31"/>
  <c r="Y453" i="31" s="1"/>
  <c r="V453" i="31"/>
  <c r="U453" i="31"/>
  <c r="C453" i="31"/>
  <c r="X452" i="31"/>
  <c r="Z452" i="31" s="1"/>
  <c r="V452" i="31"/>
  <c r="W452" i="31" s="1"/>
  <c r="U452" i="31"/>
  <c r="C452" i="31"/>
  <c r="D452" i="31" s="1"/>
  <c r="B452" i="31"/>
  <c r="X451" i="31"/>
  <c r="Y451" i="31" s="1"/>
  <c r="V451" i="31"/>
  <c r="U451" i="31"/>
  <c r="C451" i="31"/>
  <c r="X450" i="3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Y446" i="31" s="1"/>
  <c r="AA446" i="31" s="1"/>
  <c r="V446" i="31"/>
  <c r="W446" i="31" s="1"/>
  <c r="U446" i="31"/>
  <c r="C446" i="31"/>
  <c r="D446" i="31" s="1"/>
  <c r="B446" i="31"/>
  <c r="X445" i="31"/>
  <c r="Y445" i="31" s="1"/>
  <c r="V445" i="31"/>
  <c r="U445" i="31"/>
  <c r="C445" i="31"/>
  <c r="X444" i="31"/>
  <c r="Z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V440" i="31"/>
  <c r="W440" i="31" s="1"/>
  <c r="U440" i="31"/>
  <c r="C440" i="31"/>
  <c r="D440" i="31" s="1"/>
  <c r="B440" i="31"/>
  <c r="X439" i="31"/>
  <c r="Y439" i="31" s="1"/>
  <c r="V439" i="31"/>
  <c r="U439" i="31"/>
  <c r="C439" i="31"/>
  <c r="X438" i="31"/>
  <c r="Y438" i="31" s="1"/>
  <c r="AA438" i="31" s="1"/>
  <c r="V438" i="31"/>
  <c r="W438" i="31" s="1"/>
  <c r="U438" i="31"/>
  <c r="C438" i="31"/>
  <c r="D438" i="31" s="1"/>
  <c r="B438" i="31"/>
  <c r="X497" i="31"/>
  <c r="Y497" i="31" s="1"/>
  <c r="V497" i="31"/>
  <c r="U497" i="31"/>
  <c r="C497" i="31"/>
  <c r="X496" i="31"/>
  <c r="Y496" i="31" s="1"/>
  <c r="AA496" i="31" s="1"/>
  <c r="V496" i="31"/>
  <c r="W496" i="31" s="1"/>
  <c r="U496" i="31"/>
  <c r="C496" i="31"/>
  <c r="D496" i="31" s="1"/>
  <c r="B496" i="31"/>
  <c r="X1167" i="31"/>
  <c r="Y1167" i="31" s="1"/>
  <c r="V1167" i="31"/>
  <c r="U1167" i="31"/>
  <c r="C1167" i="31"/>
  <c r="X1166" i="31"/>
  <c r="Z1166" i="31" s="1"/>
  <c r="V1166" i="31"/>
  <c r="W1166" i="31" s="1"/>
  <c r="U1166" i="31"/>
  <c r="C1166" i="31"/>
  <c r="D1166" i="31" s="1"/>
  <c r="B1166" i="31"/>
  <c r="X1165" i="31"/>
  <c r="Y1165" i="31" s="1"/>
  <c r="V1165" i="31"/>
  <c r="U1165" i="31"/>
  <c r="C1165" i="31"/>
  <c r="X1164" i="31"/>
  <c r="Z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433" i="31"/>
  <c r="Y433" i="31" s="1"/>
  <c r="V433" i="31"/>
  <c r="U433" i="31"/>
  <c r="C433" i="31"/>
  <c r="X432" i="31"/>
  <c r="Z432" i="31" s="1"/>
  <c r="V432" i="31"/>
  <c r="W432" i="31" s="1"/>
  <c r="U432" i="31"/>
  <c r="C432" i="31"/>
  <c r="D432" i="31" s="1"/>
  <c r="B432" i="31"/>
  <c r="X431" i="31"/>
  <c r="Y431" i="31" s="1"/>
  <c r="V431" i="31"/>
  <c r="U431" i="31"/>
  <c r="C431" i="31"/>
  <c r="X430" i="31"/>
  <c r="Z430" i="31" s="1"/>
  <c r="V430" i="31"/>
  <c r="W430" i="31" s="1"/>
  <c r="U430" i="31"/>
  <c r="C430" i="31"/>
  <c r="D430" i="31" s="1"/>
  <c r="B430" i="31"/>
  <c r="X427" i="31"/>
  <c r="Y427" i="31" s="1"/>
  <c r="V427" i="31"/>
  <c r="U427" i="31"/>
  <c r="C427" i="31"/>
  <c r="X426" i="31"/>
  <c r="Y426" i="31" s="1"/>
  <c r="AA426" i="31" s="1"/>
  <c r="V426" i="31"/>
  <c r="W426" i="31" s="1"/>
  <c r="U426" i="31"/>
  <c r="C426" i="31"/>
  <c r="D426" i="31" s="1"/>
  <c r="B426" i="31"/>
  <c r="X429" i="31"/>
  <c r="Y429" i="31" s="1"/>
  <c r="V429" i="31"/>
  <c r="U429" i="31"/>
  <c r="C429" i="31"/>
  <c r="X428" i="31"/>
  <c r="Z428" i="31" s="1"/>
  <c r="V428" i="31"/>
  <c r="W428" i="31" s="1"/>
  <c r="U428" i="31"/>
  <c r="C428" i="31"/>
  <c r="D428" i="31" s="1"/>
  <c r="B428" i="31"/>
  <c r="X423" i="31"/>
  <c r="Y423" i="31" s="1"/>
  <c r="V423" i="31"/>
  <c r="U423" i="31"/>
  <c r="C423" i="31"/>
  <c r="X422" i="31"/>
  <c r="Y422" i="31" s="1"/>
  <c r="AA422" i="31" s="1"/>
  <c r="V422" i="31"/>
  <c r="W422" i="31" s="1"/>
  <c r="U422" i="31"/>
  <c r="C422" i="31"/>
  <c r="D422" i="31" s="1"/>
  <c r="B422" i="31"/>
  <c r="X421" i="31"/>
  <c r="Y421" i="31" s="1"/>
  <c r="V421" i="31"/>
  <c r="U421" i="31"/>
  <c r="C421" i="31"/>
  <c r="X420" i="31"/>
  <c r="Z420" i="31" s="1"/>
  <c r="V420" i="31"/>
  <c r="W420" i="31" s="1"/>
  <c r="U420" i="31"/>
  <c r="C420" i="31"/>
  <c r="D420" i="31" s="1"/>
  <c r="B420" i="31"/>
  <c r="X419" i="31"/>
  <c r="Y419" i="31" s="1"/>
  <c r="V419" i="31"/>
  <c r="U419" i="31"/>
  <c r="C419" i="31"/>
  <c r="X418" i="31"/>
  <c r="Z418" i="31" s="1"/>
  <c r="V418" i="31"/>
  <c r="W418" i="31" s="1"/>
  <c r="U418" i="31"/>
  <c r="C418" i="31"/>
  <c r="D418" i="31" s="1"/>
  <c r="B418" i="31"/>
  <c r="X417" i="31"/>
  <c r="Y417" i="31" s="1"/>
  <c r="V417" i="31"/>
  <c r="U417" i="31"/>
  <c r="C417" i="31"/>
  <c r="X416" i="31"/>
  <c r="Z416" i="31" s="1"/>
  <c r="V416" i="31"/>
  <c r="W416" i="31" s="1"/>
  <c r="U416" i="31"/>
  <c r="C416" i="31"/>
  <c r="D416" i="31" s="1"/>
  <c r="B416" i="31"/>
  <c r="X425" i="31"/>
  <c r="Y425" i="31" s="1"/>
  <c r="V425" i="31"/>
  <c r="U425" i="31"/>
  <c r="C425" i="31"/>
  <c r="X424" i="31"/>
  <c r="Z424" i="31" s="1"/>
  <c r="V424" i="31"/>
  <c r="W424" i="31" s="1"/>
  <c r="U424" i="31"/>
  <c r="C424" i="31"/>
  <c r="D424" i="31" s="1"/>
  <c r="B424" i="31"/>
  <c r="X399" i="31"/>
  <c r="Y399" i="31" s="1"/>
  <c r="V399" i="31"/>
  <c r="U399" i="31"/>
  <c r="C399" i="31"/>
  <c r="X398" i="31"/>
  <c r="Z398" i="31" s="1"/>
  <c r="V398" i="31"/>
  <c r="W398" i="31" s="1"/>
  <c r="U398" i="31"/>
  <c r="C398" i="31"/>
  <c r="D398" i="31" s="1"/>
  <c r="B398" i="31"/>
  <c r="X379" i="31"/>
  <c r="Y379" i="31" s="1"/>
  <c r="V379" i="31"/>
  <c r="U379" i="31"/>
  <c r="C379" i="31"/>
  <c r="X378" i="31"/>
  <c r="Y378" i="31" s="1"/>
  <c r="AA378" i="31" s="1"/>
  <c r="V378" i="31"/>
  <c r="W378" i="31" s="1"/>
  <c r="U378" i="31"/>
  <c r="C378" i="31"/>
  <c r="D378" i="31" s="1"/>
  <c r="B378" i="31"/>
  <c r="X377" i="31"/>
  <c r="Y377" i="31" s="1"/>
  <c r="V377" i="31"/>
  <c r="U377" i="31"/>
  <c r="C377" i="31"/>
  <c r="X376" i="31"/>
  <c r="Z376" i="31" s="1"/>
  <c r="V376" i="31"/>
  <c r="W376" i="31" s="1"/>
  <c r="U376" i="31"/>
  <c r="C376" i="31"/>
  <c r="D376" i="31" s="1"/>
  <c r="B376" i="31"/>
  <c r="X339" i="31"/>
  <c r="Y339" i="31" s="1"/>
  <c r="V335" i="31"/>
  <c r="U335" i="31"/>
  <c r="C335" i="31"/>
  <c r="X338" i="31"/>
  <c r="Y338" i="31" s="1"/>
  <c r="AA338" i="31" s="1"/>
  <c r="V334" i="31"/>
  <c r="W334" i="31" s="1"/>
  <c r="U334" i="31"/>
  <c r="C334" i="31"/>
  <c r="D334" i="31" s="1"/>
  <c r="B334" i="31"/>
  <c r="X345" i="31"/>
  <c r="Y345" i="31" s="1"/>
  <c r="V67" i="31"/>
  <c r="U67" i="31"/>
  <c r="C67" i="31"/>
  <c r="X344" i="31"/>
  <c r="Z344" i="31" s="1"/>
  <c r="V66" i="31"/>
  <c r="W66" i="31" s="1"/>
  <c r="U66" i="31"/>
  <c r="C66" i="31"/>
  <c r="D66" i="31" s="1"/>
  <c r="B66" i="31"/>
  <c r="X71" i="31"/>
  <c r="Y71" i="31" s="1"/>
  <c r="V325" i="31"/>
  <c r="U325" i="31"/>
  <c r="C325" i="31"/>
  <c r="X70" i="31"/>
  <c r="Z70" i="31" s="1"/>
  <c r="V324" i="31"/>
  <c r="W324" i="31" s="1"/>
  <c r="U324" i="31"/>
  <c r="C324" i="31"/>
  <c r="D324" i="31" s="1"/>
  <c r="B324" i="31"/>
  <c r="X209" i="31"/>
  <c r="Y209" i="31" s="1"/>
  <c r="V177" i="31"/>
  <c r="U177" i="31"/>
  <c r="C177" i="31"/>
  <c r="X208" i="31"/>
  <c r="Z208" i="31" s="1"/>
  <c r="V176" i="31"/>
  <c r="W176" i="31" s="1"/>
  <c r="U176" i="31"/>
  <c r="C176" i="31"/>
  <c r="D176" i="31" s="1"/>
  <c r="B176" i="31"/>
  <c r="X369" i="31"/>
  <c r="Y369" i="31" s="1"/>
  <c r="V369" i="31"/>
  <c r="U369" i="31"/>
  <c r="C369" i="31"/>
  <c r="X368" i="31"/>
  <c r="Z368" i="31" s="1"/>
  <c r="V368" i="31"/>
  <c r="W368" i="31" s="1"/>
  <c r="U368" i="31"/>
  <c r="C368" i="31"/>
  <c r="D368" i="31" s="1"/>
  <c r="B368" i="31"/>
  <c r="X329" i="31"/>
  <c r="Y329" i="31" s="1"/>
  <c r="V329" i="31"/>
  <c r="U329" i="31"/>
  <c r="C329" i="31"/>
  <c r="X328" i="31"/>
  <c r="Y328" i="31" s="1"/>
  <c r="AA328" i="31" s="1"/>
  <c r="V328" i="31"/>
  <c r="W328" i="31" s="1"/>
  <c r="U328" i="31"/>
  <c r="C328" i="31"/>
  <c r="D328" i="31" s="1"/>
  <c r="B328" i="31"/>
  <c r="X189" i="31"/>
  <c r="Y189" i="31" s="1"/>
  <c r="V189" i="31"/>
  <c r="U189" i="31"/>
  <c r="C189" i="31"/>
  <c r="X188" i="31"/>
  <c r="Z188" i="31" s="1"/>
  <c r="V188" i="31"/>
  <c r="W188" i="31" s="1"/>
  <c r="U188" i="31"/>
  <c r="C188" i="31"/>
  <c r="D188" i="31" s="1"/>
  <c r="B188" i="31"/>
  <c r="X245" i="31"/>
  <c r="Y245" i="31" s="1"/>
  <c r="V53" i="31"/>
  <c r="U53" i="31"/>
  <c r="C53" i="31"/>
  <c r="X244" i="31"/>
  <c r="Z244" i="31" s="1"/>
  <c r="V52" i="31"/>
  <c r="W52" i="31" s="1"/>
  <c r="U52" i="31"/>
  <c r="C52" i="31"/>
  <c r="D52" i="31" s="1"/>
  <c r="B52" i="31"/>
  <c r="X161" i="31"/>
  <c r="Y161" i="31" s="1"/>
  <c r="V185" i="31"/>
  <c r="U185" i="31"/>
  <c r="C185" i="31"/>
  <c r="X160" i="31"/>
  <c r="Y160" i="31" s="1"/>
  <c r="AA160" i="31" s="1"/>
  <c r="V184" i="31"/>
  <c r="W184" i="31" s="1"/>
  <c r="U184" i="31"/>
  <c r="C184" i="31"/>
  <c r="D184" i="31" s="1"/>
  <c r="B184" i="31"/>
  <c r="X337" i="31"/>
  <c r="Y337" i="31" s="1"/>
  <c r="V337" i="31"/>
  <c r="U337" i="31"/>
  <c r="C337" i="31"/>
  <c r="X336" i="31"/>
  <c r="Z336" i="31" s="1"/>
  <c r="V336" i="31"/>
  <c r="W336" i="31" s="1"/>
  <c r="U336" i="31"/>
  <c r="C336" i="31"/>
  <c r="D336" i="31" s="1"/>
  <c r="B336" i="31"/>
  <c r="X155" i="31"/>
  <c r="Y155" i="31" s="1"/>
  <c r="V179" i="31"/>
  <c r="U179" i="31"/>
  <c r="C179" i="31"/>
  <c r="X154" i="31"/>
  <c r="Z154" i="31" s="1"/>
  <c r="V178" i="31"/>
  <c r="W178" i="31" s="1"/>
  <c r="U178" i="31"/>
  <c r="C178" i="31"/>
  <c r="D178" i="31" s="1"/>
  <c r="B178" i="31"/>
  <c r="X191" i="31"/>
  <c r="Y191" i="31" s="1"/>
  <c r="V191" i="31"/>
  <c r="U191" i="31"/>
  <c r="C191" i="31"/>
  <c r="X190" i="31"/>
  <c r="Z190" i="31" s="1"/>
  <c r="V190" i="31"/>
  <c r="W190" i="31" s="1"/>
  <c r="U190" i="31"/>
  <c r="C190" i="31"/>
  <c r="D190" i="31" s="1"/>
  <c r="B190" i="31"/>
  <c r="X13" i="31"/>
  <c r="Y13" i="31" s="1"/>
  <c r="V15" i="31"/>
  <c r="U15" i="31"/>
  <c r="C15" i="31"/>
  <c r="X12" i="31"/>
  <c r="Z12" i="31" s="1"/>
  <c r="V14" i="31"/>
  <c r="W14" i="31" s="1"/>
  <c r="U14" i="31"/>
  <c r="C14" i="31"/>
  <c r="D14" i="31" s="1"/>
  <c r="X223" i="31"/>
  <c r="Y223" i="31" s="1"/>
  <c r="V245" i="31"/>
  <c r="U245" i="31"/>
  <c r="C245" i="31"/>
  <c r="X222" i="31"/>
  <c r="Z222" i="31" s="1"/>
  <c r="V244" i="31"/>
  <c r="W244" i="31" s="1"/>
  <c r="U244" i="31"/>
  <c r="C244" i="31"/>
  <c r="D244" i="31" s="1"/>
  <c r="B244" i="31"/>
  <c r="X253" i="31"/>
  <c r="Y253" i="31" s="1"/>
  <c r="V253" i="31"/>
  <c r="U253" i="31"/>
  <c r="C253" i="31"/>
  <c r="X252" i="31"/>
  <c r="Z252" i="31" s="1"/>
  <c r="V252" i="31"/>
  <c r="W252" i="31" s="1"/>
  <c r="U252" i="31"/>
  <c r="C252" i="31"/>
  <c r="D252" i="31" s="1"/>
  <c r="B252" i="31"/>
  <c r="X11" i="31"/>
  <c r="Y11" i="31" s="1"/>
  <c r="V13" i="31"/>
  <c r="U13" i="31"/>
  <c r="C13" i="31"/>
  <c r="X10" i="31"/>
  <c r="Y10" i="31" s="1"/>
  <c r="AA10" i="31" s="1"/>
  <c r="V12" i="31"/>
  <c r="W12" i="31" s="1"/>
  <c r="U12" i="31"/>
  <c r="C12" i="31"/>
  <c r="D12" i="31" s="1"/>
  <c r="X325" i="31"/>
  <c r="Y325" i="31" s="1"/>
  <c r="V131" i="31"/>
  <c r="U131" i="31"/>
  <c r="C131" i="31"/>
  <c r="X324" i="31"/>
  <c r="Y324" i="31" s="1"/>
  <c r="AA324" i="31" s="1"/>
  <c r="V130" i="31"/>
  <c r="W130" i="31" s="1"/>
  <c r="U130" i="31"/>
  <c r="C130" i="31"/>
  <c r="D130" i="31" s="1"/>
  <c r="B130" i="31"/>
  <c r="X9" i="31"/>
  <c r="Y9" i="31" s="1"/>
  <c r="V11" i="31"/>
  <c r="U11" i="31"/>
  <c r="C11" i="31"/>
  <c r="X8" i="31"/>
  <c r="Y8" i="31" s="1"/>
  <c r="AA8" i="31" s="1"/>
  <c r="V10" i="31"/>
  <c r="W10" i="31" s="1"/>
  <c r="U10" i="31"/>
  <c r="C10" i="31"/>
  <c r="D10" i="31" s="1"/>
  <c r="X61" i="31"/>
  <c r="Y61" i="31" s="1"/>
  <c r="V61" i="31"/>
  <c r="U61" i="31"/>
  <c r="C61" i="31"/>
  <c r="X60" i="31"/>
  <c r="Z60" i="31" s="1"/>
  <c r="V60" i="31"/>
  <c r="W60" i="31" s="1"/>
  <c r="U60" i="31"/>
  <c r="C60" i="31"/>
  <c r="D60" i="31" s="1"/>
  <c r="B60" i="31"/>
  <c r="Y383" i="31"/>
  <c r="V393" i="31"/>
  <c r="U393" i="31"/>
  <c r="C393" i="31"/>
  <c r="Z382" i="31"/>
  <c r="Y382" i="31"/>
  <c r="AA382" i="31" s="1"/>
  <c r="V392" i="31"/>
  <c r="W392" i="31" s="1"/>
  <c r="U392" i="31"/>
  <c r="C392" i="31"/>
  <c r="D392" i="31" s="1"/>
  <c r="B392" i="31"/>
  <c r="X393" i="31"/>
  <c r="Y393" i="31" s="1"/>
  <c r="V397" i="31"/>
  <c r="U397" i="31"/>
  <c r="C397" i="31"/>
  <c r="X392" i="31"/>
  <c r="Z392" i="31" s="1"/>
  <c r="V396" i="31"/>
  <c r="W396" i="31" s="1"/>
  <c r="U396" i="31"/>
  <c r="C396" i="31"/>
  <c r="D396" i="31" s="1"/>
  <c r="B396" i="31"/>
  <c r="X391" i="31"/>
  <c r="Y391" i="31" s="1"/>
  <c r="V391" i="31"/>
  <c r="U391" i="31"/>
  <c r="C391" i="31"/>
  <c r="X390" i="31"/>
  <c r="Z390" i="31" s="1"/>
  <c r="V390" i="31"/>
  <c r="W390" i="31" s="1"/>
  <c r="U390" i="31"/>
  <c r="C390" i="31"/>
  <c r="D390" i="31" s="1"/>
  <c r="B390" i="31"/>
  <c r="Y385" i="31"/>
  <c r="V395" i="31"/>
  <c r="U395" i="31"/>
  <c r="C395" i="31"/>
  <c r="Z384" i="31"/>
  <c r="Y384" i="31"/>
  <c r="AA384" i="31" s="1"/>
  <c r="V394" i="31"/>
  <c r="W394" i="31" s="1"/>
  <c r="U394" i="31"/>
  <c r="C394" i="31"/>
  <c r="D394" i="31" s="1"/>
  <c r="B394" i="31"/>
  <c r="X387" i="31"/>
  <c r="Y387" i="31" s="1"/>
  <c r="V387" i="31"/>
  <c r="U387" i="31"/>
  <c r="C387" i="31"/>
  <c r="X386" i="31"/>
  <c r="Z386" i="31" s="1"/>
  <c r="V386" i="31"/>
  <c r="W386" i="31" s="1"/>
  <c r="U386" i="31"/>
  <c r="C386" i="31"/>
  <c r="D386" i="31" s="1"/>
  <c r="B386" i="31"/>
  <c r="Y375" i="31"/>
  <c r="V383" i="31"/>
  <c r="U383" i="31"/>
  <c r="C383" i="31"/>
  <c r="Z374" i="31"/>
  <c r="Y374" i="31"/>
  <c r="AA374" i="31" s="1"/>
  <c r="V382" i="31"/>
  <c r="W382" i="31" s="1"/>
  <c r="U382" i="31"/>
  <c r="C382" i="31"/>
  <c r="D382" i="31" s="1"/>
  <c r="B382" i="31"/>
  <c r="X149" i="31"/>
  <c r="Y149" i="31" s="1"/>
  <c r="V385" i="31"/>
  <c r="U385" i="31"/>
  <c r="C385" i="31"/>
  <c r="X148" i="31"/>
  <c r="Z148" i="31" s="1"/>
  <c r="V384" i="31"/>
  <c r="W384" i="31" s="1"/>
  <c r="U384" i="31"/>
  <c r="C384" i="31"/>
  <c r="D384" i="31" s="1"/>
  <c r="B384" i="31"/>
  <c r="X159" i="31"/>
  <c r="Y159" i="31" s="1"/>
  <c r="V389" i="31"/>
  <c r="U389" i="31"/>
  <c r="C389" i="31"/>
  <c r="X158" i="31"/>
  <c r="Y158" i="31" s="1"/>
  <c r="AA158" i="31" s="1"/>
  <c r="V388" i="31"/>
  <c r="W388" i="31" s="1"/>
  <c r="U388" i="31"/>
  <c r="C388" i="31"/>
  <c r="D388" i="31" s="1"/>
  <c r="Y415" i="31"/>
  <c r="V415" i="31"/>
  <c r="U415" i="31"/>
  <c r="C415" i="31"/>
  <c r="Z414" i="31"/>
  <c r="Y414" i="31"/>
  <c r="AA414" i="31" s="1"/>
  <c r="V414" i="31"/>
  <c r="W414" i="31" s="1"/>
  <c r="U414" i="31"/>
  <c r="C414" i="31"/>
  <c r="D414" i="31" s="1"/>
  <c r="B414"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37" i="31"/>
  <c r="Y1137" i="31" s="1"/>
  <c r="V1137" i="31"/>
  <c r="U1137" i="31"/>
  <c r="C1137" i="31"/>
  <c r="X1136" i="31"/>
  <c r="Z1136" i="31" s="1"/>
  <c r="V1136" i="31"/>
  <c r="W1136" i="31" s="1"/>
  <c r="U1136" i="31"/>
  <c r="C1136" i="31"/>
  <c r="D1136" i="31" s="1"/>
  <c r="B1136" i="31"/>
  <c r="X1131" i="31"/>
  <c r="Y1131" i="31" s="1"/>
  <c r="V1131" i="31"/>
  <c r="U1131" i="31"/>
  <c r="C1131" i="31"/>
  <c r="X1130" i="31"/>
  <c r="Z1130" i="31" s="1"/>
  <c r="V1130" i="31"/>
  <c r="W1130" i="31" s="1"/>
  <c r="U1130" i="31"/>
  <c r="C1130" i="31"/>
  <c r="D1130" i="31" s="1"/>
  <c r="B1130" i="31"/>
  <c r="X1129" i="31"/>
  <c r="Y1129" i="31" s="1"/>
  <c r="V1129" i="31"/>
  <c r="U1129" i="31"/>
  <c r="C1129" i="31"/>
  <c r="X1128" i="31"/>
  <c r="Y1128" i="31" s="1"/>
  <c r="AA1128" i="31" s="1"/>
  <c r="V1128" i="31"/>
  <c r="W1128" i="31" s="1"/>
  <c r="U1128" i="31"/>
  <c r="C1128" i="31"/>
  <c r="D1128" i="31" s="1"/>
  <c r="B1128" i="31"/>
  <c r="X1127" i="31"/>
  <c r="Y1127" i="31" s="1"/>
  <c r="V1127" i="31"/>
  <c r="U1127" i="31"/>
  <c r="C1127" i="31"/>
  <c r="X1126" i="31"/>
  <c r="Z1126" i="31" s="1"/>
  <c r="V1126" i="31"/>
  <c r="W1126" i="31" s="1"/>
  <c r="U1126" i="31"/>
  <c r="C1126" i="31"/>
  <c r="D1126" i="31" s="1"/>
  <c r="B1126" i="31"/>
  <c r="X1125" i="31"/>
  <c r="Y1125" i="31" s="1"/>
  <c r="V1125" i="31"/>
  <c r="U1125" i="31"/>
  <c r="C1125" i="31"/>
  <c r="X1124" i="31"/>
  <c r="Z1124" i="31" s="1"/>
  <c r="V1124" i="31"/>
  <c r="W1124" i="31" s="1"/>
  <c r="U1124" i="31"/>
  <c r="C1124" i="31"/>
  <c r="D1124" i="31" s="1"/>
  <c r="B1124" i="31"/>
  <c r="X1121" i="31"/>
  <c r="Y1121" i="31" s="1"/>
  <c r="V1121" i="31"/>
  <c r="U1121" i="31"/>
  <c r="C1121" i="31"/>
  <c r="X1120" i="31"/>
  <c r="Z1120" i="31" s="1"/>
  <c r="V1120" i="31"/>
  <c r="W1120" i="31" s="1"/>
  <c r="U1120" i="31"/>
  <c r="C1120" i="31"/>
  <c r="D1120" i="31" s="1"/>
  <c r="B1120" i="31"/>
  <c r="X1117" i="31"/>
  <c r="Y1117" i="31" s="1"/>
  <c r="V1117" i="31"/>
  <c r="U1117" i="31"/>
  <c r="C1117" i="31"/>
  <c r="X1116" i="31"/>
  <c r="Z1116" i="31" s="1"/>
  <c r="V1116" i="31"/>
  <c r="W1116" i="31" s="1"/>
  <c r="U1116" i="31"/>
  <c r="C1116" i="31"/>
  <c r="D1116" i="31" s="1"/>
  <c r="B1116" i="31"/>
  <c r="X1115" i="31"/>
  <c r="Y1115" i="31" s="1"/>
  <c r="V1115" i="31"/>
  <c r="U1115" i="31"/>
  <c r="C1115" i="31"/>
  <c r="X1114" i="31"/>
  <c r="Z1114" i="31" s="1"/>
  <c r="V1114" i="31"/>
  <c r="W1114" i="31" s="1"/>
  <c r="U1114" i="31"/>
  <c r="C1114" i="31"/>
  <c r="D1114" i="31" s="1"/>
  <c r="B1114" i="31"/>
  <c r="X1113" i="31"/>
  <c r="Y1113" i="31" s="1"/>
  <c r="V1113" i="31"/>
  <c r="U1113" i="31"/>
  <c r="C1113" i="31"/>
  <c r="X1112" i="31"/>
  <c r="Z1112" i="31" s="1"/>
  <c r="V1112" i="31"/>
  <c r="W1112" i="31" s="1"/>
  <c r="U1112" i="31"/>
  <c r="C1112" i="31"/>
  <c r="D1112" i="31" s="1"/>
  <c r="B1112" i="31"/>
  <c r="X409" i="31"/>
  <c r="Y409" i="31" s="1"/>
  <c r="V409" i="31"/>
  <c r="U409" i="31"/>
  <c r="C409" i="31"/>
  <c r="X408" i="31"/>
  <c r="Z408" i="31" s="1"/>
  <c r="V408" i="31"/>
  <c r="W408" i="31" s="1"/>
  <c r="U408" i="31"/>
  <c r="C408" i="31"/>
  <c r="D408" i="31" s="1"/>
  <c r="B408" i="31"/>
  <c r="X407" i="31"/>
  <c r="Y407" i="31" s="1"/>
  <c r="V407" i="31"/>
  <c r="U407" i="31"/>
  <c r="C407" i="31"/>
  <c r="X406" i="31"/>
  <c r="Y406" i="31" s="1"/>
  <c r="AA406" i="31" s="1"/>
  <c r="V406" i="31"/>
  <c r="W406" i="31" s="1"/>
  <c r="U406" i="31"/>
  <c r="C406" i="31"/>
  <c r="D406" i="31" s="1"/>
  <c r="B406" i="31"/>
  <c r="X405" i="31"/>
  <c r="Y405" i="31" s="1"/>
  <c r="V405" i="31"/>
  <c r="U405" i="31"/>
  <c r="C405" i="31"/>
  <c r="X404" i="31"/>
  <c r="Z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1161" i="31"/>
  <c r="Y1161" i="31" s="1"/>
  <c r="V1161" i="31"/>
  <c r="U1161" i="31"/>
  <c r="C1161" i="31"/>
  <c r="X1160" i="31"/>
  <c r="Z1160" i="31" s="1"/>
  <c r="V1160" i="31"/>
  <c r="W1160" i="31" s="1"/>
  <c r="U1160" i="31"/>
  <c r="C1160" i="31"/>
  <c r="D1160" i="31" s="1"/>
  <c r="B1160" i="31"/>
  <c r="X1153" i="31"/>
  <c r="Y1153" i="31" s="1"/>
  <c r="V1153" i="31"/>
  <c r="U1153" i="31"/>
  <c r="C1153" i="31"/>
  <c r="X1152" i="31"/>
  <c r="Z1152" i="31" s="1"/>
  <c r="V1152" i="31"/>
  <c r="W1152" i="31" s="1"/>
  <c r="U1152" i="31"/>
  <c r="C1152" i="31"/>
  <c r="D1152" i="31" s="1"/>
  <c r="B1152" i="31"/>
  <c r="X1135" i="31"/>
  <c r="Y1135" i="31" s="1"/>
  <c r="V1135" i="31"/>
  <c r="U1135" i="31"/>
  <c r="C1135" i="31"/>
  <c r="X1134" i="31"/>
  <c r="Z1134" i="31" s="1"/>
  <c r="V1134" i="31"/>
  <c r="W1134" i="31" s="1"/>
  <c r="U1134" i="31"/>
  <c r="C1134" i="31"/>
  <c r="D1134" i="31" s="1"/>
  <c r="B1134" i="31"/>
  <c r="X381" i="31"/>
  <c r="Y381" i="31" s="1"/>
  <c r="V381" i="31"/>
  <c r="U381" i="31"/>
  <c r="C381" i="31"/>
  <c r="X380" i="31"/>
  <c r="Z380" i="31" s="1"/>
  <c r="V380" i="31"/>
  <c r="W380" i="31" s="1"/>
  <c r="U380" i="31"/>
  <c r="C380" i="31"/>
  <c r="D380" i="31" s="1"/>
  <c r="B380"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6" i="31"/>
  <c r="Z22" i="31"/>
  <c r="Z40" i="31"/>
  <c r="Y12" i="31"/>
  <c r="AA12" i="31" s="1"/>
  <c r="Z10"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84" i="31"/>
  <c r="Z14" i="31"/>
  <c r="Y34" i="31"/>
  <c r="AA34" i="31" s="1"/>
  <c r="Z36" i="31"/>
  <c r="Y74" i="31"/>
  <c r="AA74" i="31" s="1"/>
  <c r="Z26" i="31"/>
  <c r="Y1178" i="31"/>
  <c r="AA1178" i="31" s="1"/>
  <c r="Y388" i="31"/>
  <c r="AA388" i="31" s="1"/>
  <c r="Z28" i="31"/>
  <c r="Y46" i="31"/>
  <c r="AA46" i="31" s="1"/>
  <c r="Y964" i="31"/>
  <c r="AA964" i="31" s="1"/>
  <c r="Z8" i="31"/>
  <c r="Z24" i="31"/>
  <c r="Y142" i="31"/>
  <c r="AA142" i="31" s="1"/>
  <c r="Y588" i="31"/>
  <c r="AA588" i="31" s="1"/>
  <c r="Z852" i="31"/>
  <c r="Y700" i="31"/>
  <c r="AA700" i="31" s="1"/>
  <c r="Y758" i="31"/>
  <c r="AA758" i="31" s="1"/>
  <c r="Y590" i="31"/>
  <c r="AA590" i="31" s="1"/>
  <c r="Y646" i="31"/>
  <c r="AA646" i="31" s="1"/>
  <c r="Y518" i="31"/>
  <c r="AA518" i="31" s="1"/>
  <c r="Y18" i="31"/>
  <c r="AA18" i="31" s="1"/>
  <c r="Z120" i="31"/>
  <c r="Y38" i="31"/>
  <c r="AA38" i="31" s="1"/>
  <c r="Y30" i="31"/>
  <c r="AA30" i="31" s="1"/>
  <c r="Z512" i="31"/>
  <c r="Z526" i="31"/>
  <c r="Z854" i="31"/>
  <c r="Y858" i="31"/>
  <c r="AA858" i="31" s="1"/>
  <c r="Z884" i="31"/>
  <c r="Y204" i="31"/>
  <c r="AA204" i="31" s="1"/>
  <c r="Y492" i="31"/>
  <c r="AA492" i="31" s="1"/>
  <c r="Y826" i="31"/>
  <c r="AA826" i="31" s="1"/>
  <c r="Y288" i="31"/>
  <c r="AA288" i="31" s="1"/>
  <c r="Z616" i="31"/>
  <c r="Y620" i="31"/>
  <c r="AA620" i="31" s="1"/>
  <c r="Z702" i="31"/>
  <c r="Z728" i="31"/>
  <c r="Y732" i="31"/>
  <c r="AA732" i="31" s="1"/>
  <c r="Z966" i="31"/>
  <c r="Y970" i="31"/>
  <c r="AA970" i="31" s="1"/>
  <c r="Z1004" i="31"/>
  <c r="Z1030" i="31"/>
  <c r="Y1034" i="31"/>
  <c r="AA1034" i="31" s="1"/>
  <c r="Y1070" i="31"/>
  <c r="AA1070" i="31" s="1"/>
  <c r="Y224" i="31"/>
  <c r="AA224" i="31" s="1"/>
  <c r="Y102" i="31"/>
  <c r="AA102" i="31" s="1"/>
  <c r="Y638" i="31"/>
  <c r="AA638" i="31" s="1"/>
  <c r="Y662" i="31"/>
  <c r="AA662" i="31" s="1"/>
  <c r="Z916" i="31"/>
  <c r="Y510" i="31"/>
  <c r="AA510" i="31" s="1"/>
  <c r="Y574" i="31"/>
  <c r="AA574" i="31" s="1"/>
  <c r="Y980" i="31"/>
  <c r="AA980" i="31" s="1"/>
  <c r="Y1126" i="31"/>
  <c r="AA1126" i="31" s="1"/>
  <c r="Z158" i="31"/>
  <c r="Z378" i="31"/>
  <c r="Y444" i="31"/>
  <c r="AA444" i="31" s="1"/>
  <c r="Z592" i="31"/>
  <c r="Y630" i="31"/>
  <c r="AA630" i="31" s="1"/>
  <c r="Y804" i="31"/>
  <c r="AA804" i="31" s="1"/>
  <c r="Z844" i="31"/>
  <c r="Z460" i="31"/>
  <c r="Z972" i="31"/>
  <c r="Z328" i="31"/>
  <c r="Z476" i="31"/>
  <c r="Y572" i="31"/>
  <c r="AA572" i="31" s="1"/>
  <c r="Y622" i="31"/>
  <c r="AA622" i="31" s="1"/>
  <c r="Z796" i="31"/>
  <c r="Y914" i="31"/>
  <c r="AA914" i="31" s="1"/>
  <c r="Z1128" i="31"/>
  <c r="Z426" i="31"/>
  <c r="Z446" i="31"/>
  <c r="Y468" i="31"/>
  <c r="AA468" i="31" s="1"/>
  <c r="Z486" i="31"/>
  <c r="Y490" i="31"/>
  <c r="AA490" i="31" s="1"/>
  <c r="Y582" i="31"/>
  <c r="AA582" i="31" s="1"/>
  <c r="Y598" i="31"/>
  <c r="AA598" i="31" s="1"/>
  <c r="Y654" i="31"/>
  <c r="AA654" i="31" s="1"/>
  <c r="Y670" i="31"/>
  <c r="AA670" i="31" s="1"/>
  <c r="Y850" i="31"/>
  <c r="AA850" i="31" s="1"/>
  <c r="Y946" i="31"/>
  <c r="AA946" i="31" s="1"/>
  <c r="Y974" i="31"/>
  <c r="AA974" i="31" s="1"/>
  <c r="Z982" i="31"/>
  <c r="Y986" i="31"/>
  <c r="AA986" i="31" s="1"/>
  <c r="Y1022" i="31"/>
  <c r="AA1022" i="31" s="1"/>
  <c r="Y1058" i="31"/>
  <c r="AA1058" i="31" s="1"/>
  <c r="Z1102" i="31"/>
  <c r="Y50" i="31"/>
  <c r="AA50" i="31" s="1"/>
  <c r="Z184" i="31"/>
  <c r="Z330" i="31"/>
  <c r="Y1166" i="31"/>
  <c r="AA1166" i="31" s="1"/>
  <c r="Z438" i="31"/>
  <c r="Y550" i="31"/>
  <c r="AA550" i="31" s="1"/>
  <c r="Y882" i="31"/>
  <c r="AA882" i="31" s="1"/>
  <c r="Y990" i="31"/>
  <c r="AA990" i="31" s="1"/>
  <c r="Y1132" i="31"/>
  <c r="AA1132" i="31" s="1"/>
  <c r="Z112" i="31"/>
  <c r="Y534" i="31"/>
  <c r="AA534" i="31" s="1"/>
  <c r="Y604" i="31"/>
  <c r="AA604" i="31" s="1"/>
  <c r="Z710" i="31"/>
  <c r="Y750" i="31"/>
  <c r="AA750" i="31" s="1"/>
  <c r="Y762" i="31"/>
  <c r="AA762" i="31" s="1"/>
  <c r="Y922" i="31"/>
  <c r="AA922" i="31" s="1"/>
  <c r="Z1068" i="31"/>
  <c r="Y1076" i="31"/>
  <c r="AA1076" i="31" s="1"/>
  <c r="Z1094" i="31"/>
  <c r="Z220" i="31"/>
  <c r="Z434" i="31"/>
  <c r="Y452" i="31"/>
  <c r="AA452" i="31" s="1"/>
  <c r="Z478" i="31"/>
  <c r="Y542" i="31"/>
  <c r="AA542" i="31" s="1"/>
  <c r="Z648" i="31"/>
  <c r="Y652" i="31"/>
  <c r="AA652" i="31" s="1"/>
  <c r="Z664" i="31"/>
  <c r="Y668" i="31"/>
  <c r="AA668" i="31" s="1"/>
  <c r="Z886" i="31"/>
  <c r="Y890" i="31"/>
  <c r="AA890" i="31" s="1"/>
  <c r="Z1028" i="31"/>
  <c r="Y502" i="31"/>
  <c r="AA502" i="31" s="1"/>
  <c r="Z640" i="31"/>
  <c r="Y742" i="31"/>
  <c r="AA742" i="31" s="1"/>
  <c r="Z988" i="31"/>
  <c r="Y996" i="31"/>
  <c r="AA996" i="31" s="1"/>
  <c r="Y948" i="31"/>
  <c r="AA948" i="31" s="1"/>
  <c r="Y962" i="31"/>
  <c r="AA962" i="31" s="1"/>
  <c r="Y1052" i="31"/>
  <c r="AA1052" i="31" s="1"/>
  <c r="Y1060" i="31"/>
  <c r="AA1060" i="31" s="1"/>
  <c r="Y1092" i="31"/>
  <c r="AA1092" i="31" s="1"/>
  <c r="Y64" i="31"/>
  <c r="AA64" i="31" s="1"/>
  <c r="Y1158" i="31"/>
  <c r="AA1158" i="31" s="1"/>
  <c r="Y226" i="31"/>
  <c r="AA226" i="31" s="1"/>
  <c r="Z406" i="31"/>
  <c r="Y420" i="31"/>
  <c r="AA420" i="31" s="1"/>
  <c r="Z520" i="31"/>
  <c r="Y524" i="31"/>
  <c r="AA524" i="31" s="1"/>
  <c r="Z536" i="31"/>
  <c r="Y540" i="31"/>
  <c r="AA540" i="31" s="1"/>
  <c r="Y678" i="31"/>
  <c r="AA678" i="31" s="1"/>
  <c r="Z712" i="31"/>
  <c r="Y716" i="31"/>
  <c r="AA716" i="31" s="1"/>
  <c r="Y734" i="31"/>
  <c r="AA734" i="31" s="1"/>
  <c r="Z780" i="31"/>
  <c r="Z790" i="31"/>
  <c r="Y798" i="31"/>
  <c r="AA798" i="31" s="1"/>
  <c r="Z806" i="31"/>
  <c r="Y810" i="31"/>
  <c r="AA810" i="31" s="1"/>
  <c r="Z820" i="31"/>
  <c r="Z876" i="31"/>
  <c r="Z1006" i="31"/>
  <c r="Z1038" i="31"/>
  <c r="Y268" i="31"/>
  <c r="AA268" i="31" s="1"/>
  <c r="Z216" i="31"/>
  <c r="Z1138" i="31"/>
  <c r="Z436" i="31"/>
  <c r="AQ602" i="8"/>
  <c r="Y404" i="31"/>
  <c r="AA404" i="31" s="1"/>
  <c r="Z454" i="31"/>
  <c r="Z462" i="31"/>
  <c r="Z576" i="31"/>
  <c r="Z600" i="31"/>
  <c r="Z704" i="31"/>
  <c r="Z788" i="31"/>
  <c r="Y834" i="31"/>
  <c r="AA834" i="31" s="1"/>
  <c r="Y866" i="31"/>
  <c r="AA866" i="31" s="1"/>
  <c r="Y898" i="31"/>
  <c r="AA898" i="31" s="1"/>
  <c r="Y930" i="31"/>
  <c r="AA930" i="31" s="1"/>
  <c r="Z958" i="31"/>
  <c r="Y1010" i="31"/>
  <c r="AA1010" i="31" s="1"/>
  <c r="Z212" i="31"/>
  <c r="Z144" i="31"/>
  <c r="Z258" i="31"/>
  <c r="Z80" i="31"/>
  <c r="Z308" i="31"/>
  <c r="Y180" i="31"/>
  <c r="AA180" i="31" s="1"/>
  <c r="Z118" i="31"/>
  <c r="Y100" i="31"/>
  <c r="AA100" i="31" s="1"/>
  <c r="Z160" i="31"/>
  <c r="Y344" i="31"/>
  <c r="AA344" i="31" s="1"/>
  <c r="Z504" i="31"/>
  <c r="Y508" i="31"/>
  <c r="AA508" i="31" s="1"/>
  <c r="Y558" i="31"/>
  <c r="AA558" i="31" s="1"/>
  <c r="Y566" i="31"/>
  <c r="AA566" i="31" s="1"/>
  <c r="Z608" i="31"/>
  <c r="Z632" i="31"/>
  <c r="Y636" i="31"/>
  <c r="AA636" i="31" s="1"/>
  <c r="Y686" i="31"/>
  <c r="AA686" i="31" s="1"/>
  <c r="Y694" i="31"/>
  <c r="AA694" i="31" s="1"/>
  <c r="Z720" i="31"/>
  <c r="Y766" i="31"/>
  <c r="AA766" i="31" s="1"/>
  <c r="Z774" i="31"/>
  <c r="Y778" i="31"/>
  <c r="AA778" i="31" s="1"/>
  <c r="Y814" i="31"/>
  <c r="AA814" i="31" s="1"/>
  <c r="Z828" i="31"/>
  <c r="Z838" i="31"/>
  <c r="Y842" i="31"/>
  <c r="AA842" i="31" s="1"/>
  <c r="Z860" i="31"/>
  <c r="Z870" i="31"/>
  <c r="Y874" i="31"/>
  <c r="AA874" i="31" s="1"/>
  <c r="Z892" i="31"/>
  <c r="Z902" i="31"/>
  <c r="Y906" i="31"/>
  <c r="AA906" i="31" s="1"/>
  <c r="Z924" i="31"/>
  <c r="Z934" i="31"/>
  <c r="Y938" i="31"/>
  <c r="AA938" i="31" s="1"/>
  <c r="Z956" i="31"/>
  <c r="Z1014" i="31"/>
  <c r="Y1018" i="31"/>
  <c r="AA1018" i="31" s="1"/>
  <c r="Y1044" i="31"/>
  <c r="AA1044" i="31" s="1"/>
  <c r="Y1054" i="31"/>
  <c r="AA1054" i="31" s="1"/>
  <c r="Y1084" i="31"/>
  <c r="AA1084" i="31" s="1"/>
  <c r="Z232" i="31"/>
  <c r="Z494" i="31"/>
  <c r="Z624" i="31"/>
  <c r="Z736" i="31"/>
  <c r="Z744" i="31"/>
  <c r="Y748" i="31"/>
  <c r="AA748" i="31" s="1"/>
  <c r="Y782" i="31"/>
  <c r="AA782" i="31" s="1"/>
  <c r="Y818" i="31"/>
  <c r="AA818" i="31" s="1"/>
  <c r="Y846" i="31"/>
  <c r="AA846" i="31" s="1"/>
  <c r="Y878" i="31"/>
  <c r="AA878" i="31" s="1"/>
  <c r="Y910" i="31"/>
  <c r="AA910" i="31" s="1"/>
  <c r="Y942" i="31"/>
  <c r="AA942" i="31" s="1"/>
  <c r="Y994" i="31"/>
  <c r="AA994" i="31" s="1"/>
  <c r="Y1074" i="31"/>
  <c r="AA1074" i="31" s="1"/>
  <c r="Z372" i="31"/>
  <c r="Y138" i="31"/>
  <c r="AA138" i="31" s="1"/>
  <c r="Y56" i="31"/>
  <c r="AA56" i="31" s="1"/>
  <c r="Z110" i="31"/>
  <c r="Z92" i="31"/>
  <c r="Z1142" i="31"/>
  <c r="Y336" i="31"/>
  <c r="AA336" i="31" s="1"/>
  <c r="Z496" i="31"/>
  <c r="Y484" i="31"/>
  <c r="AA484" i="31" s="1"/>
  <c r="Z528" i="31"/>
  <c r="Z552" i="31"/>
  <c r="Y556" i="31"/>
  <c r="AA556" i="31" s="1"/>
  <c r="Y606" i="31"/>
  <c r="AA606" i="31" s="1"/>
  <c r="Y614" i="31"/>
  <c r="AA614" i="31" s="1"/>
  <c r="Z656" i="31"/>
  <c r="Z680" i="31"/>
  <c r="Y684" i="31"/>
  <c r="AA684" i="31" s="1"/>
  <c r="Y718" i="31"/>
  <c r="AA718" i="31" s="1"/>
  <c r="Y726" i="31"/>
  <c r="AA726" i="31" s="1"/>
  <c r="Z764" i="31"/>
  <c r="Y772" i="31"/>
  <c r="AA772" i="31" s="1"/>
  <c r="Y794" i="31"/>
  <c r="AA794" i="31" s="1"/>
  <c r="Z812" i="31"/>
  <c r="Z822" i="31"/>
  <c r="Y836" i="31"/>
  <c r="AA836" i="31" s="1"/>
  <c r="Y868" i="31"/>
  <c r="AA868" i="31" s="1"/>
  <c r="Y900" i="31"/>
  <c r="AA900" i="31" s="1"/>
  <c r="Y932" i="31"/>
  <c r="AA932" i="31" s="1"/>
  <c r="Z998" i="31"/>
  <c r="Y1002" i="31"/>
  <c r="AA1002" i="31" s="1"/>
  <c r="Y1012" i="31"/>
  <c r="AA1012" i="31" s="1"/>
  <c r="Y1036" i="31"/>
  <c r="AA1036" i="31" s="1"/>
  <c r="Y1042" i="31"/>
  <c r="AA1042" i="31" s="1"/>
  <c r="Z1078" i="31"/>
  <c r="Y1082" i="31"/>
  <c r="AA1082" i="31" s="1"/>
  <c r="Y1100" i="31"/>
  <c r="AA1100" i="31" s="1"/>
  <c r="Z280" i="31"/>
  <c r="Y306" i="31"/>
  <c r="AA306" i="31" s="1"/>
  <c r="Z182" i="31"/>
  <c r="Y176" i="31"/>
  <c r="AA176" i="31" s="1"/>
  <c r="Z76" i="31"/>
  <c r="Z324" i="31"/>
  <c r="Z422" i="31"/>
  <c r="Z544" i="31"/>
  <c r="Z568" i="31"/>
  <c r="Z672" i="31"/>
  <c r="Z696" i="31"/>
  <c r="Z908" i="31"/>
  <c r="Z918" i="31"/>
  <c r="Z940" i="31"/>
  <c r="Z950" i="31"/>
  <c r="Y954" i="31"/>
  <c r="AA954" i="31" s="1"/>
  <c r="Y978" i="31"/>
  <c r="AA978" i="31" s="1"/>
  <c r="Y1020" i="31"/>
  <c r="AA1020" i="31" s="1"/>
  <c r="Y1026" i="31"/>
  <c r="AA1026" i="31" s="1"/>
  <c r="Z1062" i="31"/>
  <c r="Y1066" i="31"/>
  <c r="AA1066" i="31" s="1"/>
  <c r="Z282" i="31"/>
  <c r="Y152" i="31"/>
  <c r="AA152" i="31" s="1"/>
  <c r="Z1170" i="31"/>
  <c r="Y90" i="31"/>
  <c r="AA90" i="31" s="1"/>
  <c r="Z338" i="31"/>
  <c r="Z470" i="31"/>
  <c r="Y474" i="31"/>
  <c r="AA474" i="31" s="1"/>
  <c r="Z560" i="31"/>
  <c r="Z688" i="31"/>
  <c r="Y802" i="31"/>
  <c r="AA802" i="31" s="1"/>
  <c r="Y830" i="31"/>
  <c r="AA830" i="31" s="1"/>
  <c r="Y862" i="31"/>
  <c r="AA862" i="31" s="1"/>
  <c r="Y894" i="31"/>
  <c r="AA894" i="31" s="1"/>
  <c r="Y926" i="31"/>
  <c r="AA926" i="31" s="1"/>
  <c r="Z1046" i="31"/>
  <c r="Y1050" i="31"/>
  <c r="AA1050" i="31" s="1"/>
  <c r="Z1086" i="31"/>
  <c r="Y1090" i="31"/>
  <c r="AA1090" i="31" s="1"/>
  <c r="Y402" i="31"/>
  <c r="AA402" i="31" s="1"/>
  <c r="Y1124" i="31"/>
  <c r="AA1124" i="31" s="1"/>
  <c r="Y60" i="31"/>
  <c r="AA60" i="31" s="1"/>
  <c r="Y154" i="31"/>
  <c r="AA154" i="31" s="1"/>
  <c r="Y70" i="31"/>
  <c r="AA70" i="31" s="1"/>
  <c r="Y418" i="31"/>
  <c r="AA418" i="31" s="1"/>
  <c r="Y1164" i="31"/>
  <c r="AA1164" i="31" s="1"/>
  <c r="Z440" i="31"/>
  <c r="Y440" i="31"/>
  <c r="AA440" i="31" s="1"/>
  <c r="Z450" i="31"/>
  <c r="Y450" i="31"/>
  <c r="AA450" i="31" s="1"/>
  <c r="Z472" i="31"/>
  <c r="Y472" i="31"/>
  <c r="AA472" i="31" s="1"/>
  <c r="Y400" i="31"/>
  <c r="AA400" i="31" s="1"/>
  <c r="Y1120" i="31"/>
  <c r="AA1120" i="31" s="1"/>
  <c r="Y386" i="31"/>
  <c r="AA386" i="31" s="1"/>
  <c r="Y190" i="31"/>
  <c r="AA190" i="31" s="1"/>
  <c r="Y208" i="31"/>
  <c r="AA208" i="31" s="1"/>
  <c r="Y416" i="31"/>
  <c r="AA416" i="31" s="1"/>
  <c r="Y1162" i="31"/>
  <c r="AA1162" i="31" s="1"/>
  <c r="Y1160" i="31"/>
  <c r="AA1160" i="31" s="1"/>
  <c r="Y1116" i="31"/>
  <c r="AA1116" i="31" s="1"/>
  <c r="Y1150" i="31"/>
  <c r="AA1150" i="31" s="1"/>
  <c r="Y368" i="31"/>
  <c r="AA368" i="31" s="1"/>
  <c r="Y424" i="31"/>
  <c r="AA424" i="31" s="1"/>
  <c r="Y432" i="31"/>
  <c r="AA432" i="31" s="1"/>
  <c r="Y458" i="31"/>
  <c r="AA458" i="31" s="1"/>
  <c r="Z488" i="31"/>
  <c r="Y488" i="31"/>
  <c r="AA488" i="31" s="1"/>
  <c r="Y1152" i="31"/>
  <c r="AA1152" i="31" s="1"/>
  <c r="Y1114" i="31"/>
  <c r="AA1114" i="31" s="1"/>
  <c r="Y1148" i="31"/>
  <c r="AA1148" i="31" s="1"/>
  <c r="Y222" i="31"/>
  <c r="AA222" i="31" s="1"/>
  <c r="Y398" i="31"/>
  <c r="AA398" i="31" s="1"/>
  <c r="Y430" i="31"/>
  <c r="AA430" i="31" s="1"/>
  <c r="Y1134" i="31"/>
  <c r="AA1134" i="31" s="1"/>
  <c r="Y1112" i="31"/>
  <c r="AA1112" i="31" s="1"/>
  <c r="Y1136" i="31"/>
  <c r="AA1136" i="31" s="1"/>
  <c r="Y392" i="31"/>
  <c r="AA392" i="31" s="1"/>
  <c r="Y252" i="31"/>
  <c r="AA252" i="31" s="1"/>
  <c r="Y188" i="31"/>
  <c r="AA188" i="31" s="1"/>
  <c r="Z456" i="31"/>
  <c r="Y456" i="31"/>
  <c r="AA456" i="31" s="1"/>
  <c r="Z466" i="31"/>
  <c r="Y466" i="31"/>
  <c r="AA466" i="31" s="1"/>
  <c r="Y380" i="31"/>
  <c r="AA380" i="31" s="1"/>
  <c r="Y408" i="31"/>
  <c r="AA408" i="31" s="1"/>
  <c r="Y1130" i="31"/>
  <c r="AA1130" i="31" s="1"/>
  <c r="Y148" i="31"/>
  <c r="AA148" i="31" s="1"/>
  <c r="Y390" i="31"/>
  <c r="AA390" i="31" s="1"/>
  <c r="Y244" i="31"/>
  <c r="AA244" i="31" s="1"/>
  <c r="Y376" i="31"/>
  <c r="AA376" i="31" s="1"/>
  <c r="Y428" i="31"/>
  <c r="AA428" i="31" s="1"/>
  <c r="Y442" i="31"/>
  <c r="AA442" i="31" s="1"/>
  <c r="Y482" i="31"/>
  <c r="AA482" i="31" s="1"/>
  <c r="Y500" i="31"/>
  <c r="AA500" i="31" s="1"/>
  <c r="Y516" i="31"/>
  <c r="AA516" i="31" s="1"/>
  <c r="Y532" i="31"/>
  <c r="AA532" i="31" s="1"/>
  <c r="Y548" i="31"/>
  <c r="AA548" i="31" s="1"/>
  <c r="Y564" i="31"/>
  <c r="AA564" i="31" s="1"/>
  <c r="Y580" i="31"/>
  <c r="AA580" i="31" s="1"/>
  <c r="Y596" i="31"/>
  <c r="AA596" i="31" s="1"/>
  <c r="Y612" i="31"/>
  <c r="AA612" i="31" s="1"/>
  <c r="Y628" i="31"/>
  <c r="AA628" i="31" s="1"/>
  <c r="Y644" i="31"/>
  <c r="AA644" i="31" s="1"/>
  <c r="Y660" i="31"/>
  <c r="AA660" i="31" s="1"/>
  <c r="Y676" i="31"/>
  <c r="AA676" i="31" s="1"/>
  <c r="Y692" i="31"/>
  <c r="AA692" i="31" s="1"/>
  <c r="Y708" i="31"/>
  <c r="AA708" i="31" s="1"/>
  <c r="Y724" i="31"/>
  <c r="AA724" i="31" s="1"/>
  <c r="Y740" i="31"/>
  <c r="AA740" i="31" s="1"/>
  <c r="Y756" i="31"/>
  <c r="AA756" i="31" s="1"/>
  <c r="Z784" i="31"/>
  <c r="Y784" i="31"/>
  <c r="AA784" i="31" s="1"/>
  <c r="Y448" i="31"/>
  <c r="AA448" i="31" s="1"/>
  <c r="Y464" i="31"/>
  <c r="AA464" i="31" s="1"/>
  <c r="Y480" i="31"/>
  <c r="AA480" i="31" s="1"/>
  <c r="Y498" i="31"/>
  <c r="AA498" i="31" s="1"/>
  <c r="Y514" i="31"/>
  <c r="AA514" i="31" s="1"/>
  <c r="Y530" i="31"/>
  <c r="AA530" i="31" s="1"/>
  <c r="Y546" i="31"/>
  <c r="AA546" i="31" s="1"/>
  <c r="Y562" i="31"/>
  <c r="AA562" i="31" s="1"/>
  <c r="Y578" i="31"/>
  <c r="AA578" i="31" s="1"/>
  <c r="Y594" i="31"/>
  <c r="AA594" i="31" s="1"/>
  <c r="Y610" i="31"/>
  <c r="AA610" i="31" s="1"/>
  <c r="Y626" i="31"/>
  <c r="AA626" i="31" s="1"/>
  <c r="Y642" i="31"/>
  <c r="AA642" i="31" s="1"/>
  <c r="Y658" i="31"/>
  <c r="AA658" i="31" s="1"/>
  <c r="Y674" i="31"/>
  <c r="AA674" i="31" s="1"/>
  <c r="Y690" i="31"/>
  <c r="AA690" i="31" s="1"/>
  <c r="Y706" i="31"/>
  <c r="AA706" i="31" s="1"/>
  <c r="Y722" i="31"/>
  <c r="AA722" i="31" s="1"/>
  <c r="Y738" i="31"/>
  <c r="AA738" i="31" s="1"/>
  <c r="Y754" i="31"/>
  <c r="AA754" i="31" s="1"/>
  <c r="Z768" i="31"/>
  <c r="Z808" i="31"/>
  <c r="Y808" i="31"/>
  <c r="AA808" i="31" s="1"/>
  <c r="Z832" i="31"/>
  <c r="Y832" i="31"/>
  <c r="AA832" i="31" s="1"/>
  <c r="Y752" i="31"/>
  <c r="AA752" i="31" s="1"/>
  <c r="Z792" i="31"/>
  <c r="Y792" i="31"/>
  <c r="AA792" i="31" s="1"/>
  <c r="Z816" i="31"/>
  <c r="Y816" i="31"/>
  <c r="AA816" i="31" s="1"/>
  <c r="Y506" i="31"/>
  <c r="AA506" i="31" s="1"/>
  <c r="Y522" i="31"/>
  <c r="AA522" i="31" s="1"/>
  <c r="Y538" i="31"/>
  <c r="AA538" i="31" s="1"/>
  <c r="Y554" i="31"/>
  <c r="AA554" i="31" s="1"/>
  <c r="Y570" i="31"/>
  <c r="AA570" i="31" s="1"/>
  <c r="Y586" i="31"/>
  <c r="AA586" i="31" s="1"/>
  <c r="Y602" i="31"/>
  <c r="AA602" i="31" s="1"/>
  <c r="Y618" i="31"/>
  <c r="AA618" i="31" s="1"/>
  <c r="Y634" i="31"/>
  <c r="AA634" i="31" s="1"/>
  <c r="Y650" i="31"/>
  <c r="AA650" i="31" s="1"/>
  <c r="Y666" i="31"/>
  <c r="AA666" i="31" s="1"/>
  <c r="Y682" i="31"/>
  <c r="AA682" i="31" s="1"/>
  <c r="Y698" i="31"/>
  <c r="AA698" i="31" s="1"/>
  <c r="Y714" i="31"/>
  <c r="AA714" i="31" s="1"/>
  <c r="Y730" i="31"/>
  <c r="AA730" i="31" s="1"/>
  <c r="Y746" i="31"/>
  <c r="AA746" i="31" s="1"/>
  <c r="Z760" i="31"/>
  <c r="Y760" i="31"/>
  <c r="AA760" i="31" s="1"/>
  <c r="Z776" i="31"/>
  <c r="Y776" i="31"/>
  <c r="AA776" i="31" s="1"/>
  <c r="Y786" i="31"/>
  <c r="AA786" i="31" s="1"/>
  <c r="Y770" i="31"/>
  <c r="AA770" i="31" s="1"/>
  <c r="Z800" i="31"/>
  <c r="Y800" i="31"/>
  <c r="AA800" i="31" s="1"/>
  <c r="Z824" i="31"/>
  <c r="Y824" i="31"/>
  <c r="AA824" i="31" s="1"/>
  <c r="Y840" i="31"/>
  <c r="AA840" i="31" s="1"/>
  <c r="Y856" i="31"/>
  <c r="AA856" i="31" s="1"/>
  <c r="Y872" i="31"/>
  <c r="AA872" i="31" s="1"/>
  <c r="Y888" i="31"/>
  <c r="AA888" i="31" s="1"/>
  <c r="Y904" i="31"/>
  <c r="AA904" i="31" s="1"/>
  <c r="Y920" i="31"/>
  <c r="AA920" i="31" s="1"/>
  <c r="Y936" i="31"/>
  <c r="AA936" i="31" s="1"/>
  <c r="Y952" i="31"/>
  <c r="AA952" i="31" s="1"/>
  <c r="Y968" i="31"/>
  <c r="AA968" i="31" s="1"/>
  <c r="Y984" i="31"/>
  <c r="AA984" i="31" s="1"/>
  <c r="Y1000" i="31"/>
  <c r="AA1000" i="31" s="1"/>
  <c r="Y1016" i="31"/>
  <c r="AA1016" i="31" s="1"/>
  <c r="Y1032" i="31"/>
  <c r="AA1032" i="31" s="1"/>
  <c r="Y1048" i="31"/>
  <c r="AA1048" i="31" s="1"/>
  <c r="Y1064" i="31"/>
  <c r="AA1064" i="31" s="1"/>
  <c r="Y1080" i="31"/>
  <c r="AA1080" i="31" s="1"/>
  <c r="Y1096" i="31"/>
  <c r="AA1096" i="31" s="1"/>
  <c r="Z276" i="31"/>
  <c r="Y276" i="31"/>
  <c r="AA276" i="31" s="1"/>
  <c r="Z192" i="31"/>
  <c r="Y192" i="31"/>
  <c r="AA192" i="31" s="1"/>
  <c r="Y848" i="31"/>
  <c r="AA848" i="31" s="1"/>
  <c r="Y864" i="31"/>
  <c r="AA864" i="31" s="1"/>
  <c r="Y880" i="31"/>
  <c r="AA880" i="31" s="1"/>
  <c r="Y896" i="31"/>
  <c r="AA896" i="31" s="1"/>
  <c r="Y912" i="31"/>
  <c r="AA912" i="31" s="1"/>
  <c r="Y928" i="31"/>
  <c r="AA928" i="31" s="1"/>
  <c r="Y944" i="31"/>
  <c r="AA944" i="31" s="1"/>
  <c r="Y960" i="31"/>
  <c r="AA960" i="31" s="1"/>
  <c r="Y976" i="31"/>
  <c r="AA976" i="31" s="1"/>
  <c r="Y992" i="31"/>
  <c r="AA992" i="31" s="1"/>
  <c r="Y1008" i="31"/>
  <c r="AA1008" i="31" s="1"/>
  <c r="Y1024" i="31"/>
  <c r="AA1024" i="31" s="1"/>
  <c r="Y1040" i="31"/>
  <c r="AA1040" i="31" s="1"/>
  <c r="Y1056" i="31"/>
  <c r="AA1056" i="31" s="1"/>
  <c r="Y1072" i="31"/>
  <c r="AA1072" i="31" s="1"/>
  <c r="Y1088" i="31"/>
  <c r="AA1088" i="31" s="1"/>
  <c r="Z1098" i="31"/>
  <c r="Y1098" i="31"/>
  <c r="AA1098" i="31" s="1"/>
  <c r="Z304" i="31"/>
  <c r="Y304" i="31"/>
  <c r="AA304" i="31" s="1"/>
  <c r="Z1104" i="31"/>
  <c r="Z284" i="31"/>
  <c r="Z310" i="31"/>
  <c r="Z272" i="31"/>
  <c r="Z364" i="31"/>
  <c r="Z266" i="31"/>
  <c r="Z342" i="31"/>
  <c r="Z126" i="31"/>
  <c r="Z108" i="31"/>
  <c r="Z260" i="31"/>
  <c r="Z1140" i="31"/>
  <c r="Z178" i="31"/>
  <c r="Z352" i="31"/>
  <c r="Z370" i="31"/>
  <c r="Z84" i="31"/>
  <c r="Z94" i="31"/>
  <c r="Y164" i="31"/>
  <c r="AA164" i="31" s="1"/>
  <c r="Y254" i="31"/>
  <c r="AA254" i="31" s="1"/>
  <c r="Y20" i="31"/>
  <c r="AA20" i="31" s="1"/>
  <c r="Y292" i="31"/>
  <c r="AA292" i="31" s="1"/>
  <c r="Y206" i="31"/>
  <c r="AA206" i="31" s="1"/>
  <c r="Y172" i="31"/>
  <c r="AA172" i="31" s="1"/>
  <c r="Y62" i="31"/>
  <c r="AA62" i="31" s="1"/>
  <c r="Y140" i="31"/>
  <c r="AA140" i="31" s="1"/>
  <c r="Y54" i="31"/>
  <c r="AA54" i="31" s="1"/>
  <c r="Y194" i="31"/>
  <c r="AA194" i="31" s="1"/>
  <c r="Y1122" i="31"/>
  <c r="AA1122" i="31" s="1"/>
  <c r="Y1156" i="31"/>
  <c r="AA1156" i="31" s="1"/>
  <c r="Y264" i="31"/>
  <c r="AA264" i="31" s="1"/>
  <c r="Y234" i="31"/>
  <c r="AA234" i="31" s="1"/>
  <c r="Y6" i="31"/>
  <c r="AA6" i="31" s="1"/>
  <c r="Y88" i="31"/>
  <c r="AA88" i="31" s="1"/>
  <c r="Y214" i="31"/>
  <c r="AA214" i="31" s="1"/>
  <c r="Y1168" i="31"/>
  <c r="AA1168" i="31" s="1"/>
  <c r="Y302" i="31"/>
  <c r="AA302" i="31" s="1"/>
  <c r="Y186" i="31"/>
  <c r="AA186" i="31" s="1"/>
  <c r="Y326" i="31"/>
  <c r="AA326" i="31" s="1"/>
  <c r="Y168" i="31"/>
  <c r="AA168" i="31" s="1"/>
  <c r="Y68" i="31"/>
  <c r="AA68" i="31" s="1"/>
  <c r="Y354" i="31"/>
  <c r="AA354" i="31" s="1"/>
  <c r="Y256" i="31"/>
  <c r="AA256" i="31" s="1"/>
  <c r="Y340" i="31"/>
  <c r="AA340" i="31" s="1"/>
  <c r="Y240" i="31"/>
  <c r="AA240" i="31" s="1"/>
  <c r="Y114" i="31"/>
  <c r="AA114" i="31" s="1"/>
  <c r="Y350" i="31"/>
  <c r="AA350" i="31" s="1"/>
  <c r="Y162" i="31"/>
  <c r="AA162" i="31" s="1"/>
  <c r="Y1118" i="31"/>
  <c r="AA1118" i="31" s="1"/>
  <c r="Y1154" i="31"/>
  <c r="AA1154" i="31" s="1"/>
  <c r="Y200" i="31"/>
  <c r="AA200" i="31" s="1"/>
  <c r="Y134" i="31"/>
  <c r="AA134" i="31" s="1"/>
  <c r="Y196" i="31"/>
  <c r="AA196" i="31" s="1"/>
  <c r="Y86" i="31"/>
  <c r="AA86" i="31" s="1"/>
  <c r="Y202" i="31"/>
  <c r="AA202" i="31" s="1"/>
  <c r="Y1110" i="31"/>
  <c r="AA1110" i="31" s="1"/>
  <c r="Y300" i="31"/>
  <c r="AA300" i="31" s="1"/>
  <c r="Y316" i="31"/>
  <c r="AA316" i="31" s="1"/>
  <c r="Y166" i="31"/>
  <c r="AA166" i="31" s="1"/>
  <c r="Y296" i="31"/>
  <c r="AA296" i="31" s="1"/>
  <c r="Y228" i="31"/>
  <c r="AA228" i="31" s="1"/>
  <c r="Y358" i="31"/>
  <c r="AA358" i="31" s="1"/>
  <c r="Y246" i="31"/>
  <c r="AA246" i="31" s="1"/>
  <c r="Y136" i="31"/>
  <c r="AA136" i="31" s="1"/>
  <c r="Y170" i="31"/>
  <c r="AA170" i="31" s="1"/>
  <c r="Y322" i="31"/>
  <c r="AA322" i="31" s="1"/>
  <c r="Y236" i="31"/>
  <c r="AA236" i="31" s="1"/>
  <c r="Y230" i="31"/>
  <c r="AA230" i="31" s="1"/>
  <c r="Y156" i="31"/>
  <c r="AA156" i="31" s="1"/>
  <c r="Y262" i="31"/>
  <c r="AA262" i="31" s="1"/>
  <c r="Y130" i="31"/>
  <c r="AA130" i="31" s="1"/>
  <c r="Y124" i="31"/>
  <c r="AA124" i="31" s="1"/>
  <c r="Y1146" i="31"/>
  <c r="AA1146" i="31" s="1"/>
  <c r="Y66" i="31"/>
  <c r="AA66" i="31" s="1"/>
  <c r="Y52" i="31"/>
  <c r="AA52" i="31" s="1"/>
  <c r="Y82" i="31"/>
  <c r="AA82" i="31" s="1"/>
  <c r="Y198" i="31"/>
  <c r="AA198" i="31" s="1"/>
  <c r="Y1108" i="31"/>
  <c r="AA1108" i="31" s="1"/>
  <c r="Y298" i="31"/>
  <c r="AA298" i="31" s="1"/>
  <c r="Y314" i="31"/>
  <c r="AA314" i="31" s="1"/>
  <c r="Y248" i="31"/>
  <c r="AA248" i="31" s="1"/>
  <c r="Y58" i="31"/>
  <c r="AA58" i="31" s="1"/>
  <c r="Y32" i="31"/>
  <c r="AA32" i="31" s="1"/>
  <c r="Y174" i="31"/>
  <c r="AA174" i="31" s="1"/>
  <c r="Y146" i="31"/>
  <c r="AA146" i="31" s="1"/>
  <c r="Y106" i="31"/>
  <c r="AA106" i="31" s="1"/>
  <c r="Y150" i="31"/>
  <c r="AA150" i="31" s="1"/>
  <c r="Y290" i="31"/>
  <c r="AA290" i="31" s="1"/>
  <c r="Y132" i="31"/>
  <c r="AA132" i="31" s="1"/>
  <c r="Y334" i="31"/>
  <c r="AA334" i="31" s="1"/>
  <c r="Y1144" i="31"/>
  <c r="AA1144" i="31" s="1"/>
  <c r="Y318" i="31"/>
  <c r="AA318" i="31" s="1"/>
  <c r="Y346" i="31"/>
  <c r="AA346" i="31" s="1"/>
  <c r="Y98" i="31"/>
  <c r="AA98" i="31" s="1"/>
  <c r="Y1106" i="31"/>
  <c r="AA1106" i="31" s="1"/>
  <c r="Y286" i="31"/>
  <c r="AA286" i="31" s="1"/>
  <c r="Y312" i="31"/>
  <c r="AA312" i="31" s="1"/>
  <c r="Y218" i="31"/>
  <c r="AA218" i="31" s="1"/>
  <c r="Y116" i="31"/>
  <c r="AA116" i="31" s="1"/>
  <c r="Y104" i="31"/>
  <c r="AA104" i="31" s="1"/>
  <c r="Y362" i="31"/>
  <c r="AA362" i="31" s="1"/>
  <c r="Y210" i="31"/>
  <c r="AA210" i="31" s="1"/>
  <c r="Y72" i="31"/>
  <c r="AA72" i="31" s="1"/>
  <c r="Y128" i="31"/>
  <c r="AA128" i="31" s="1"/>
  <c r="Y122" i="31"/>
  <c r="AA122" i="31" s="1"/>
  <c r="Y278" i="31"/>
  <c r="AA278" i="31" s="1"/>
  <c r="Y42" i="31"/>
  <c r="AA42" i="31" s="1"/>
  <c r="Y356" i="31"/>
  <c r="AA356" i="31" s="1"/>
  <c r="Y242" i="31"/>
  <c r="AA242" i="31" s="1"/>
  <c r="Y78" i="31"/>
  <c r="AA78" i="31" s="1"/>
  <c r="Y96" i="31"/>
  <c r="AA96" i="31" s="1"/>
  <c r="DG2" i="30"/>
  <c r="DH151" i="30" s="1"/>
  <c r="H622" i="8" l="1"/>
  <c r="J622" i="8"/>
  <c r="DK155" i="30"/>
  <c r="DG151" i="30"/>
  <c r="L320" i="31" l="1"/>
  <c r="G321" i="31"/>
  <c r="O321" i="31"/>
  <c r="F318" i="31"/>
  <c r="N318" i="31"/>
  <c r="I319" i="31"/>
  <c r="Q319" i="31"/>
  <c r="G362" i="31"/>
  <c r="O362" i="31"/>
  <c r="J363" i="31"/>
  <c r="K330" i="31"/>
  <c r="F331" i="31"/>
  <c r="N331" i="31"/>
  <c r="L358" i="31"/>
  <c r="G359" i="31"/>
  <c r="O359" i="31"/>
  <c r="F234" i="31"/>
  <c r="N234" i="31"/>
  <c r="I235" i="31"/>
  <c r="Q235" i="31"/>
  <c r="H286" i="31"/>
  <c r="P286" i="31"/>
  <c r="K287" i="31"/>
  <c r="J198" i="31"/>
  <c r="M199" i="31"/>
  <c r="L104" i="31"/>
  <c r="G105" i="31"/>
  <c r="O105" i="31"/>
  <c r="F118" i="31"/>
  <c r="N118" i="31"/>
  <c r="I119" i="31"/>
  <c r="Q119" i="31"/>
  <c r="H242" i="31"/>
  <c r="P242" i="31"/>
  <c r="K243" i="31"/>
  <c r="J70" i="31"/>
  <c r="M71" i="31"/>
  <c r="L388" i="31"/>
  <c r="G389" i="31"/>
  <c r="O389" i="31"/>
  <c r="L1174" i="31"/>
  <c r="G1175" i="31"/>
  <c r="O1175" i="31"/>
  <c r="H22" i="31"/>
  <c r="P22" i="31"/>
  <c r="K23" i="31"/>
  <c r="L1172" i="31"/>
  <c r="G1173" i="31"/>
  <c r="O1173" i="31"/>
  <c r="H26" i="31"/>
  <c r="P26" i="31"/>
  <c r="K27" i="31"/>
  <c r="L1178" i="31"/>
  <c r="G1179" i="31"/>
  <c r="O1179" i="31"/>
  <c r="H46" i="31"/>
  <c r="P46" i="31"/>
  <c r="K47" i="31"/>
  <c r="J24" i="31"/>
  <c r="M25" i="31"/>
  <c r="F12" i="31"/>
  <c r="N12" i="31"/>
  <c r="I13" i="31"/>
  <c r="Q13" i="31"/>
  <c r="J42" i="31"/>
  <c r="M43" i="31"/>
  <c r="F10" i="31"/>
  <c r="N10" i="31"/>
  <c r="I11" i="31"/>
  <c r="Q11" i="31"/>
  <c r="M40" i="31"/>
  <c r="H41" i="31"/>
  <c r="P41" i="31"/>
  <c r="G14" i="31"/>
  <c r="O14" i="31"/>
  <c r="M320" i="31"/>
  <c r="H321" i="31"/>
  <c r="P321" i="31"/>
  <c r="G318" i="31"/>
  <c r="O318" i="31"/>
  <c r="J319" i="31"/>
  <c r="H362" i="31"/>
  <c r="P362" i="31"/>
  <c r="K363" i="31"/>
  <c r="L330" i="31"/>
  <c r="G331" i="31"/>
  <c r="O331" i="31"/>
  <c r="M358" i="31"/>
  <c r="H359" i="31"/>
  <c r="P359" i="31"/>
  <c r="G234" i="31"/>
  <c r="F320" i="31"/>
  <c r="N320" i="31"/>
  <c r="I321" i="31"/>
  <c r="Q321" i="31"/>
  <c r="H318" i="31"/>
  <c r="P318" i="31"/>
  <c r="K319" i="31"/>
  <c r="I362" i="31"/>
  <c r="Q362" i="31"/>
  <c r="L363" i="31"/>
  <c r="M330" i="31"/>
  <c r="H331" i="31"/>
  <c r="P331" i="31"/>
  <c r="F358" i="31"/>
  <c r="N358" i="31"/>
  <c r="I359" i="31"/>
  <c r="Q359" i="31"/>
  <c r="H234" i="31"/>
  <c r="P234" i="31"/>
  <c r="K235" i="31"/>
  <c r="J286" i="31"/>
  <c r="M287" i="31"/>
  <c r="L198" i="31"/>
  <c r="G199" i="31"/>
  <c r="O199" i="31"/>
  <c r="F104" i="31"/>
  <c r="N104" i="31"/>
  <c r="I105" i="31"/>
  <c r="Q105" i="31"/>
  <c r="H118" i="31"/>
  <c r="P118" i="31"/>
  <c r="K119" i="31"/>
  <c r="J242" i="31"/>
  <c r="M243" i="31"/>
  <c r="L70" i="31"/>
  <c r="G71" i="31"/>
  <c r="O71" i="31"/>
  <c r="F388" i="31"/>
  <c r="N388" i="31"/>
  <c r="I389" i="31"/>
  <c r="Q389" i="31"/>
  <c r="F1174" i="31"/>
  <c r="N1174" i="31"/>
  <c r="I1175" i="31"/>
  <c r="Q1175" i="31"/>
  <c r="J22" i="31"/>
  <c r="G320" i="31"/>
  <c r="O320" i="31"/>
  <c r="J321" i="31"/>
  <c r="I318" i="31"/>
  <c r="Q318" i="31"/>
  <c r="L319" i="31"/>
  <c r="J362" i="31"/>
  <c r="M363" i="31"/>
  <c r="F330" i="31"/>
  <c r="N330" i="31"/>
  <c r="I331" i="31"/>
  <c r="Q331" i="31"/>
  <c r="G358" i="31"/>
  <c r="O358" i="31"/>
  <c r="J359" i="31"/>
  <c r="I234" i="31"/>
  <c r="H320" i="31"/>
  <c r="P320" i="31"/>
  <c r="K321" i="31"/>
  <c r="J318" i="31"/>
  <c r="M319" i="31"/>
  <c r="K362" i="31"/>
  <c r="F363" i="31"/>
  <c r="N363" i="31"/>
  <c r="G330" i="31"/>
  <c r="O330" i="31"/>
  <c r="J331" i="31"/>
  <c r="H358" i="31"/>
  <c r="P358" i="31"/>
  <c r="K359" i="31"/>
  <c r="J234" i="31"/>
  <c r="M235" i="31"/>
  <c r="I320" i="31"/>
  <c r="Q320" i="31"/>
  <c r="L321" i="31"/>
  <c r="K318" i="31"/>
  <c r="F319" i="31"/>
  <c r="N319" i="31"/>
  <c r="L362" i="31"/>
  <c r="G363" i="31"/>
  <c r="O363" i="31"/>
  <c r="H330" i="31"/>
  <c r="P330" i="31"/>
  <c r="K331" i="31"/>
  <c r="I358" i="31"/>
  <c r="Q358" i="31"/>
  <c r="L359" i="31"/>
  <c r="K234" i="31"/>
  <c r="J320" i="31"/>
  <c r="M321" i="31"/>
  <c r="L318" i="31"/>
  <c r="G319" i="31"/>
  <c r="O319" i="31"/>
  <c r="M362" i="31"/>
  <c r="H363" i="31"/>
  <c r="P363" i="31"/>
  <c r="I330" i="31"/>
  <c r="Q330" i="31"/>
  <c r="L331" i="31"/>
  <c r="J358" i="31"/>
  <c r="M359" i="31"/>
  <c r="L234" i="31"/>
  <c r="G235" i="31"/>
  <c r="O235" i="31"/>
  <c r="K320" i="31"/>
  <c r="F321" i="31"/>
  <c r="N321" i="31"/>
  <c r="M318" i="31"/>
  <c r="H319" i="31"/>
  <c r="P319" i="31"/>
  <c r="F362" i="31"/>
  <c r="N362" i="31"/>
  <c r="I363" i="31"/>
  <c r="Q363" i="31"/>
  <c r="J330" i="31"/>
  <c r="M331" i="31"/>
  <c r="K358" i="31"/>
  <c r="F359" i="31"/>
  <c r="N359" i="31"/>
  <c r="M234" i="31"/>
  <c r="P235" i="31"/>
  <c r="K286" i="31"/>
  <c r="H287" i="31"/>
  <c r="K198" i="31"/>
  <c r="I199" i="31"/>
  <c r="K104" i="31"/>
  <c r="J105" i="31"/>
  <c r="M118" i="31"/>
  <c r="L119" i="31"/>
  <c r="O242" i="31"/>
  <c r="N243" i="31"/>
  <c r="F70" i="31"/>
  <c r="P70" i="31"/>
  <c r="N71" i="31"/>
  <c r="G388" i="31"/>
  <c r="Q388" i="31"/>
  <c r="N389" i="31"/>
  <c r="P1174" i="31"/>
  <c r="M1175" i="31"/>
  <c r="I22" i="31"/>
  <c r="F23" i="31"/>
  <c r="O23" i="31"/>
  <c r="I1172" i="31"/>
  <c r="N1173" i="31"/>
  <c r="I26" i="31"/>
  <c r="N27" i="31"/>
  <c r="H1178" i="31"/>
  <c r="Q1178" i="31"/>
  <c r="M1179" i="31"/>
  <c r="G46" i="31"/>
  <c r="Q46" i="31"/>
  <c r="M47" i="31"/>
  <c r="N24" i="31"/>
  <c r="J25" i="31"/>
  <c r="M12" i="31"/>
  <c r="J13" i="31"/>
  <c r="M42" i="31"/>
  <c r="I43" i="31"/>
  <c r="L10" i="31"/>
  <c r="H11" i="31"/>
  <c r="F40" i="31"/>
  <c r="O40" i="31"/>
  <c r="K41" i="31"/>
  <c r="L14" i="31"/>
  <c r="H15" i="31"/>
  <c r="P15" i="31"/>
  <c r="M1173" i="31"/>
  <c r="L47" i="31"/>
  <c r="G11" i="31"/>
  <c r="O15" i="31"/>
  <c r="O234" i="31"/>
  <c r="L286" i="31"/>
  <c r="I287" i="31"/>
  <c r="M198" i="31"/>
  <c r="J199" i="31"/>
  <c r="M104" i="31"/>
  <c r="K105" i="31"/>
  <c r="O118" i="31"/>
  <c r="M119" i="31"/>
  <c r="F242" i="31"/>
  <c r="Q242" i="31"/>
  <c r="O243" i="31"/>
  <c r="G70" i="31"/>
  <c r="Q70" i="31"/>
  <c r="P71" i="31"/>
  <c r="H388" i="31"/>
  <c r="P389" i="31"/>
  <c r="G1174" i="31"/>
  <c r="Q1174" i="31"/>
  <c r="N1175" i="31"/>
  <c r="K22" i="31"/>
  <c r="G23" i="31"/>
  <c r="P23" i="31"/>
  <c r="J1172" i="31"/>
  <c r="F1173" i="31"/>
  <c r="P1173" i="31"/>
  <c r="J26" i="31"/>
  <c r="F27" i="31"/>
  <c r="O27" i="31"/>
  <c r="I1178" i="31"/>
  <c r="N1179" i="31"/>
  <c r="I46" i="31"/>
  <c r="N47" i="31"/>
  <c r="F24" i="31"/>
  <c r="O24" i="31"/>
  <c r="K25" i="31"/>
  <c r="O12" i="31"/>
  <c r="K13" i="31"/>
  <c r="N42" i="31"/>
  <c r="J43" i="31"/>
  <c r="M10" i="31"/>
  <c r="J11" i="31"/>
  <c r="G40" i="31"/>
  <c r="P40" i="31"/>
  <c r="L41" i="31"/>
  <c r="M14" i="31"/>
  <c r="I15" i="31"/>
  <c r="Q15" i="31"/>
  <c r="N15" i="31"/>
  <c r="G1178" i="31"/>
  <c r="L12" i="31"/>
  <c r="K14" i="31"/>
  <c r="Q234" i="31"/>
  <c r="M286" i="31"/>
  <c r="J287" i="31"/>
  <c r="N198" i="31"/>
  <c r="K199" i="31"/>
  <c r="O104" i="31"/>
  <c r="L105" i="31"/>
  <c r="Q118" i="31"/>
  <c r="N119" i="31"/>
  <c r="G242" i="31"/>
  <c r="F243" i="31"/>
  <c r="P243" i="31"/>
  <c r="H70" i="31"/>
  <c r="F71" i="31"/>
  <c r="Q71" i="31"/>
  <c r="I388" i="31"/>
  <c r="F389" i="31"/>
  <c r="H1174" i="31"/>
  <c r="P1175" i="31"/>
  <c r="L22" i="31"/>
  <c r="H23" i="31"/>
  <c r="Q23" i="31"/>
  <c r="K1172" i="31"/>
  <c r="H1173" i="31"/>
  <c r="Q1173" i="31"/>
  <c r="K26" i="31"/>
  <c r="G27" i="31"/>
  <c r="P27" i="31"/>
  <c r="J1178" i="31"/>
  <c r="F1179" i="31"/>
  <c r="P1179" i="31"/>
  <c r="J46" i="31"/>
  <c r="F47" i="31"/>
  <c r="O47" i="31"/>
  <c r="G24" i="31"/>
  <c r="P24" i="31"/>
  <c r="L25" i="31"/>
  <c r="G12" i="31"/>
  <c r="P12" i="31"/>
  <c r="L13" i="31"/>
  <c r="F42" i="31"/>
  <c r="O42" i="31"/>
  <c r="K43" i="31"/>
  <c r="O10" i="31"/>
  <c r="K11" i="31"/>
  <c r="H40" i="31"/>
  <c r="Q40" i="31"/>
  <c r="M41" i="31"/>
  <c r="N14" i="31"/>
  <c r="J15" i="31"/>
  <c r="F15" i="31"/>
  <c r="M27" i="31"/>
  <c r="H13" i="31"/>
  <c r="P11" i="31"/>
  <c r="F235" i="31"/>
  <c r="N286" i="31"/>
  <c r="L287" i="31"/>
  <c r="O198" i="31"/>
  <c r="L199" i="31"/>
  <c r="P104" i="31"/>
  <c r="M105" i="31"/>
  <c r="G118" i="31"/>
  <c r="O119" i="31"/>
  <c r="I242" i="31"/>
  <c r="G243" i="31"/>
  <c r="Q243" i="31"/>
  <c r="I70" i="31"/>
  <c r="H71" i="31"/>
  <c r="J388" i="31"/>
  <c r="H389" i="31"/>
  <c r="I1174" i="31"/>
  <c r="F1175" i="31"/>
  <c r="M22" i="31"/>
  <c r="I23" i="31"/>
  <c r="M1172" i="31"/>
  <c r="I1173" i="31"/>
  <c r="L26" i="31"/>
  <c r="H27" i="31"/>
  <c r="Q27" i="31"/>
  <c r="K1178" i="31"/>
  <c r="H1179" i="31"/>
  <c r="Q1179" i="31"/>
  <c r="K46" i="31"/>
  <c r="G47" i="31"/>
  <c r="P47" i="31"/>
  <c r="H24" i="31"/>
  <c r="Q24" i="31"/>
  <c r="N25" i="31"/>
  <c r="H12" i="31"/>
  <c r="Q12" i="31"/>
  <c r="M13" i="31"/>
  <c r="G42" i="31"/>
  <c r="P42" i="31"/>
  <c r="L43" i="31"/>
  <c r="G10" i="31"/>
  <c r="P10" i="31"/>
  <c r="L11" i="31"/>
  <c r="I40" i="31"/>
  <c r="N41" i="31"/>
  <c r="F14" i="31"/>
  <c r="P14" i="31"/>
  <c r="K15" i="31"/>
  <c r="J14" i="31"/>
  <c r="O46" i="31"/>
  <c r="H43" i="31"/>
  <c r="J41" i="31"/>
  <c r="H235" i="31"/>
  <c r="O286" i="31"/>
  <c r="N287" i="31"/>
  <c r="F198" i="31"/>
  <c r="P198" i="31"/>
  <c r="N199" i="31"/>
  <c r="G104" i="31"/>
  <c r="Q104" i="31"/>
  <c r="N105" i="31"/>
  <c r="I118" i="31"/>
  <c r="F119" i="31"/>
  <c r="P119" i="31"/>
  <c r="K242" i="31"/>
  <c r="H243" i="31"/>
  <c r="K70" i="31"/>
  <c r="I71" i="31"/>
  <c r="K388" i="31"/>
  <c r="J389" i="31"/>
  <c r="J1174" i="31"/>
  <c r="H1175" i="31"/>
  <c r="N22" i="31"/>
  <c r="J23" i="31"/>
  <c r="N1172" i="31"/>
  <c r="J1173" i="31"/>
  <c r="M26" i="31"/>
  <c r="I27" i="31"/>
  <c r="M1178" i="31"/>
  <c r="I1179" i="31"/>
  <c r="L46" i="31"/>
  <c r="H47" i="31"/>
  <c r="Q47" i="31"/>
  <c r="I24" i="31"/>
  <c r="F25" i="31"/>
  <c r="O25" i="31"/>
  <c r="I12" i="31"/>
  <c r="N13" i="31"/>
  <c r="H42" i="31"/>
  <c r="Q42" i="31"/>
  <c r="N43" i="31"/>
  <c r="H10" i="31"/>
  <c r="Q10" i="31"/>
  <c r="M11" i="31"/>
  <c r="J40" i="31"/>
  <c r="F41" i="31"/>
  <c r="O41" i="31"/>
  <c r="H14" i="31"/>
  <c r="Q14" i="31"/>
  <c r="L15" i="31"/>
  <c r="G26" i="31"/>
  <c r="F46" i="31"/>
  <c r="M24" i="31"/>
  <c r="N40" i="31"/>
  <c r="J235" i="31"/>
  <c r="F286" i="31"/>
  <c r="Q286" i="31"/>
  <c r="O287" i="31"/>
  <c r="G198" i="31"/>
  <c r="Q198" i="31"/>
  <c r="P199" i="31"/>
  <c r="H104" i="31"/>
  <c r="P105" i="31"/>
  <c r="J118" i="31"/>
  <c r="G119" i="31"/>
  <c r="L242" i="31"/>
  <c r="I243" i="31"/>
  <c r="M70" i="31"/>
  <c r="J71" i="31"/>
  <c r="M388" i="31"/>
  <c r="K389" i="31"/>
  <c r="K1174" i="31"/>
  <c r="J1175" i="31"/>
  <c r="O22" i="31"/>
  <c r="L23" i="31"/>
  <c r="F1172" i="31"/>
  <c r="O1172" i="31"/>
  <c r="K1173" i="31"/>
  <c r="N26" i="31"/>
  <c r="J27" i="31"/>
  <c r="N1178" i="31"/>
  <c r="J1179" i="31"/>
  <c r="M46" i="31"/>
  <c r="I47" i="31"/>
  <c r="K24" i="31"/>
  <c r="G25" i="31"/>
  <c r="P25" i="31"/>
  <c r="J12" i="31"/>
  <c r="F13" i="31"/>
  <c r="O13" i="31"/>
  <c r="I42" i="31"/>
  <c r="F43" i="31"/>
  <c r="O43" i="31"/>
  <c r="I10" i="31"/>
  <c r="N11" i="31"/>
  <c r="K40" i="31"/>
  <c r="G41" i="31"/>
  <c r="Q41" i="31"/>
  <c r="I14" i="31"/>
  <c r="M15" i="31"/>
  <c r="I41" i="31"/>
  <c r="Q26" i="31"/>
  <c r="I25" i="31"/>
  <c r="K10" i="31"/>
  <c r="L235" i="31"/>
  <c r="G286" i="31"/>
  <c r="F287" i="31"/>
  <c r="P287" i="31"/>
  <c r="H198" i="31"/>
  <c r="F199" i="31"/>
  <c r="Q199" i="31"/>
  <c r="I104" i="31"/>
  <c r="F105" i="31"/>
  <c r="K118" i="31"/>
  <c r="H119" i="31"/>
  <c r="M242" i="31"/>
  <c r="J243" i="31"/>
  <c r="N70" i="31"/>
  <c r="K71" i="31"/>
  <c r="O388" i="31"/>
  <c r="L389" i="31"/>
  <c r="M1174" i="31"/>
  <c r="K1175" i="31"/>
  <c r="F22" i="31"/>
  <c r="Q22" i="31"/>
  <c r="M23" i="31"/>
  <c r="G1172" i="31"/>
  <c r="P1172" i="31"/>
  <c r="L1173" i="31"/>
  <c r="F26" i="31"/>
  <c r="O26" i="31"/>
  <c r="L27" i="31"/>
  <c r="F1178" i="31"/>
  <c r="O1178" i="31"/>
  <c r="K1179" i="31"/>
  <c r="N46" i="31"/>
  <c r="J47" i="31"/>
  <c r="L24" i="31"/>
  <c r="H25" i="31"/>
  <c r="Q25" i="31"/>
  <c r="K12" i="31"/>
  <c r="G13" i="31"/>
  <c r="P13" i="31"/>
  <c r="K42" i="31"/>
  <c r="G43" i="31"/>
  <c r="P43" i="31"/>
  <c r="J10" i="31"/>
  <c r="F11" i="31"/>
  <c r="O11" i="31"/>
  <c r="L40" i="31"/>
  <c r="L1179" i="31"/>
  <c r="Q43" i="31"/>
  <c r="G15" i="31"/>
  <c r="N235" i="31"/>
  <c r="I286" i="31"/>
  <c r="G287" i="31"/>
  <c r="Q287" i="31"/>
  <c r="I198" i="31"/>
  <c r="H199" i="31"/>
  <c r="J104" i="31"/>
  <c r="H105" i="31"/>
  <c r="L118" i="31"/>
  <c r="J119" i="31"/>
  <c r="N242" i="31"/>
  <c r="L243" i="31"/>
  <c r="O70" i="31"/>
  <c r="L71" i="31"/>
  <c r="P388" i="31"/>
  <c r="M389" i="31"/>
  <c r="O1174" i="31"/>
  <c r="L1175" i="31"/>
  <c r="G22" i="31"/>
  <c r="N23" i="31"/>
  <c r="H1172" i="31"/>
  <c r="Q1172" i="31"/>
  <c r="P1178" i="31"/>
  <c r="L42" i="31"/>
  <c r="O215" i="31"/>
  <c r="G215" i="31"/>
  <c r="M214" i="31"/>
  <c r="K213" i="31"/>
  <c r="Q212" i="31"/>
  <c r="I212" i="31"/>
  <c r="O211" i="31"/>
  <c r="G211" i="31"/>
  <c r="M210" i="31"/>
  <c r="K99" i="31"/>
  <c r="Q98" i="31"/>
  <c r="I98" i="31"/>
  <c r="O97" i="31"/>
  <c r="G97" i="31"/>
  <c r="M96" i="31"/>
  <c r="K95" i="31"/>
  <c r="N215" i="31"/>
  <c r="F215" i="31"/>
  <c r="L214" i="31"/>
  <c r="J213" i="31"/>
  <c r="P212" i="31"/>
  <c r="H212" i="31"/>
  <c r="N211" i="31"/>
  <c r="F211" i="31"/>
  <c r="L210" i="31"/>
  <c r="J99" i="31"/>
  <c r="P98" i="31"/>
  <c r="H98" i="31"/>
  <c r="N97" i="31"/>
  <c r="F97" i="31"/>
  <c r="L96" i="31"/>
  <c r="J95" i="31"/>
  <c r="P94" i="31"/>
  <c r="H94" i="31"/>
  <c r="N93" i="31"/>
  <c r="F93" i="31"/>
  <c r="L92" i="31"/>
  <c r="J91" i="31"/>
  <c r="P90" i="31"/>
  <c r="H90" i="31"/>
  <c r="N89" i="31"/>
  <c r="F89" i="31"/>
  <c r="L88" i="31"/>
  <c r="J87" i="31"/>
  <c r="P86" i="31"/>
  <c r="H86" i="31"/>
  <c r="N83" i="31"/>
  <c r="F83" i="31"/>
  <c r="L82" i="31"/>
  <c r="J81" i="31"/>
  <c r="P80" i="31"/>
  <c r="H80" i="31"/>
  <c r="N79" i="31"/>
  <c r="F79" i="31"/>
  <c r="L78" i="31"/>
  <c r="J85" i="31"/>
  <c r="P84" i="31"/>
  <c r="H84" i="31"/>
  <c r="N1171" i="31"/>
  <c r="F1171" i="31"/>
  <c r="L1170" i="31"/>
  <c r="J437" i="31"/>
  <c r="P436" i="31"/>
  <c r="H436" i="31"/>
  <c r="N7" i="31"/>
  <c r="F7" i="31"/>
  <c r="L6" i="31"/>
  <c r="J209" i="31"/>
  <c r="P208" i="31"/>
  <c r="H208" i="31"/>
  <c r="N9" i="31"/>
  <c r="F9" i="31"/>
  <c r="L8" i="31"/>
  <c r="P31" i="31"/>
  <c r="H31" i="31"/>
  <c r="N30" i="31"/>
  <c r="F30" i="31"/>
  <c r="Q1177" i="31"/>
  <c r="I1177" i="31"/>
  <c r="M1176" i="31"/>
  <c r="M215" i="31"/>
  <c r="K214" i="31"/>
  <c r="Q213" i="31"/>
  <c r="I213" i="31"/>
  <c r="O212" i="31"/>
  <c r="G212" i="31"/>
  <c r="M211" i="31"/>
  <c r="K210" i="31"/>
  <c r="Q99" i="31"/>
  <c r="I99" i="31"/>
  <c r="O98" i="31"/>
  <c r="G98" i="31"/>
  <c r="M97" i="31"/>
  <c r="K96" i="31"/>
  <c r="Q95" i="31"/>
  <c r="I95" i="31"/>
  <c r="L215" i="31"/>
  <c r="J214" i="31"/>
  <c r="P213" i="31"/>
  <c r="H213" i="31"/>
  <c r="N212" i="31"/>
  <c r="F212" i="31"/>
  <c r="L211" i="31"/>
  <c r="J210" i="31"/>
  <c r="P99" i="31"/>
  <c r="H99" i="31"/>
  <c r="N98" i="31"/>
  <c r="F98" i="31"/>
  <c r="L97" i="31"/>
  <c r="J96" i="31"/>
  <c r="P95" i="31"/>
  <c r="H95" i="31"/>
  <c r="K215" i="31"/>
  <c r="Q214" i="31"/>
  <c r="I214" i="31"/>
  <c r="O213" i="31"/>
  <c r="G213" i="31"/>
  <c r="M212" i="31"/>
  <c r="K211" i="31"/>
  <c r="Q210" i="31"/>
  <c r="I210" i="31"/>
  <c r="O99" i="31"/>
  <c r="G99" i="31"/>
  <c r="M98" i="31"/>
  <c r="K97" i="31"/>
  <c r="Q96" i="31"/>
  <c r="I96" i="31"/>
  <c r="O95" i="31"/>
  <c r="J215" i="31"/>
  <c r="Q215" i="31"/>
  <c r="I215" i="31"/>
  <c r="O214" i="31"/>
  <c r="G214" i="31"/>
  <c r="M213" i="31"/>
  <c r="K212" i="31"/>
  <c r="Q211" i="31"/>
  <c r="I211" i="31"/>
  <c r="O210" i="31"/>
  <c r="G210" i="31"/>
  <c r="M99" i="31"/>
  <c r="K98" i="31"/>
  <c r="Q97" i="31"/>
  <c r="I97" i="31"/>
  <c r="O96" i="31"/>
  <c r="G96" i="31"/>
  <c r="P215" i="31"/>
  <c r="H215" i="31"/>
  <c r="N214" i="31"/>
  <c r="F214" i="31"/>
  <c r="L213" i="31"/>
  <c r="J212" i="31"/>
  <c r="P211" i="31"/>
  <c r="H211" i="31"/>
  <c r="N210" i="31"/>
  <c r="F210" i="31"/>
  <c r="L99" i="31"/>
  <c r="J98" i="31"/>
  <c r="P97" i="31"/>
  <c r="H97" i="31"/>
  <c r="N96" i="31"/>
  <c r="F96" i="31"/>
  <c r="L95" i="31"/>
  <c r="J94" i="31"/>
  <c r="P93" i="31"/>
  <c r="H93" i="31"/>
  <c r="N92" i="31"/>
  <c r="F92" i="31"/>
  <c r="L91" i="31"/>
  <c r="J90" i="31"/>
  <c r="P89" i="31"/>
  <c r="H89" i="31"/>
  <c r="N88" i="31"/>
  <c r="F88" i="31"/>
  <c r="L87" i="31"/>
  <c r="J86" i="31"/>
  <c r="P83" i="31"/>
  <c r="H83" i="31"/>
  <c r="N82" i="31"/>
  <c r="F82" i="31"/>
  <c r="L81" i="31"/>
  <c r="J80" i="31"/>
  <c r="F213" i="31"/>
  <c r="P96" i="31"/>
  <c r="N94" i="31"/>
  <c r="G93" i="31"/>
  <c r="J92" i="31"/>
  <c r="M91" i="31"/>
  <c r="O90" i="31"/>
  <c r="I89" i="31"/>
  <c r="K88" i="31"/>
  <c r="N87" i="31"/>
  <c r="Q86" i="31"/>
  <c r="F86" i="31"/>
  <c r="J83" i="31"/>
  <c r="M82" i="31"/>
  <c r="O81" i="31"/>
  <c r="G80" i="31"/>
  <c r="L79" i="31"/>
  <c r="Q78" i="31"/>
  <c r="H78" i="31"/>
  <c r="M85" i="31"/>
  <c r="I84" i="31"/>
  <c r="M1171" i="31"/>
  <c r="I1170" i="31"/>
  <c r="N437" i="31"/>
  <c r="J436" i="31"/>
  <c r="O7" i="31"/>
  <c r="J6" i="31"/>
  <c r="O209" i="31"/>
  <c r="F209" i="31"/>
  <c r="K208" i="31"/>
  <c r="P9" i="31"/>
  <c r="G9" i="31"/>
  <c r="K8" i="31"/>
  <c r="O31" i="31"/>
  <c r="F31" i="31"/>
  <c r="K30" i="31"/>
  <c r="P1177" i="31"/>
  <c r="G1177" i="31"/>
  <c r="J1176" i="31"/>
  <c r="N223" i="31"/>
  <c r="F223" i="31"/>
  <c r="L222" i="31"/>
  <c r="J373" i="31"/>
  <c r="P372" i="31"/>
  <c r="H372" i="31"/>
  <c r="N233" i="31"/>
  <c r="F233" i="31"/>
  <c r="L232" i="31"/>
  <c r="J219" i="31"/>
  <c r="P218" i="31"/>
  <c r="H218" i="31"/>
  <c r="N173" i="31"/>
  <c r="F173" i="31"/>
  <c r="L172" i="31"/>
  <c r="J345" i="31"/>
  <c r="L212" i="31"/>
  <c r="H96" i="31"/>
  <c r="N95" i="31"/>
  <c r="M94" i="31"/>
  <c r="Q93" i="31"/>
  <c r="I92" i="31"/>
  <c r="K91" i="31"/>
  <c r="N90" i="31"/>
  <c r="G89" i="31"/>
  <c r="J88" i="31"/>
  <c r="M87" i="31"/>
  <c r="O86" i="31"/>
  <c r="I83" i="31"/>
  <c r="K82" i="31"/>
  <c r="N81" i="31"/>
  <c r="Q80" i="31"/>
  <c r="F80" i="31"/>
  <c r="K79" i="31"/>
  <c r="P78" i="31"/>
  <c r="G78" i="31"/>
  <c r="L85" i="31"/>
  <c r="Q84" i="31"/>
  <c r="G84" i="31"/>
  <c r="L1171" i="31"/>
  <c r="Q1170" i="31"/>
  <c r="H1170" i="31"/>
  <c r="M437" i="31"/>
  <c r="I436" i="31"/>
  <c r="M7" i="31"/>
  <c r="I6" i="31"/>
  <c r="N209" i="31"/>
  <c r="J208" i="31"/>
  <c r="O9" i="31"/>
  <c r="J8" i="31"/>
  <c r="N31" i="31"/>
  <c r="J30" i="31"/>
  <c r="O1177" i="31"/>
  <c r="F1177" i="31"/>
  <c r="I1176" i="31"/>
  <c r="M223" i="31"/>
  <c r="K222" i="31"/>
  <c r="Q373" i="31"/>
  <c r="I373" i="31"/>
  <c r="O372" i="31"/>
  <c r="G372" i="31"/>
  <c r="M233" i="31"/>
  <c r="K232" i="31"/>
  <c r="Q219" i="31"/>
  <c r="I219" i="31"/>
  <c r="O218" i="31"/>
  <c r="G218" i="31"/>
  <c r="M173" i="31"/>
  <c r="K172" i="31"/>
  <c r="Q345" i="31"/>
  <c r="I345" i="31"/>
  <c r="J211" i="31"/>
  <c r="M95" i="31"/>
  <c r="L94" i="31"/>
  <c r="O93" i="31"/>
  <c r="H92" i="31"/>
  <c r="I91" i="31"/>
  <c r="M90" i="31"/>
  <c r="Q89" i="31"/>
  <c r="I88" i="31"/>
  <c r="K87" i="31"/>
  <c r="N86" i="31"/>
  <c r="G83" i="31"/>
  <c r="J82" i="31"/>
  <c r="M81" i="31"/>
  <c r="O80" i="31"/>
  <c r="J79" i="31"/>
  <c r="O78" i="31"/>
  <c r="F78" i="31"/>
  <c r="K85" i="31"/>
  <c r="O84" i="31"/>
  <c r="F84" i="31"/>
  <c r="K1171" i="31"/>
  <c r="P1170" i="31"/>
  <c r="G1170" i="31"/>
  <c r="L437" i="31"/>
  <c r="Q436" i="31"/>
  <c r="G436" i="31"/>
  <c r="L7" i="31"/>
  <c r="Q6" i="31"/>
  <c r="H6" i="31"/>
  <c r="M209" i="31"/>
  <c r="I208" i="31"/>
  <c r="M9" i="31"/>
  <c r="I8" i="31"/>
  <c r="M31" i="31"/>
  <c r="I30" i="31"/>
  <c r="N1177" i="31"/>
  <c r="Q1176" i="31"/>
  <c r="H1176" i="31"/>
  <c r="L223" i="31"/>
  <c r="J222" i="31"/>
  <c r="P373" i="31"/>
  <c r="H373" i="31"/>
  <c r="N372" i="31"/>
  <c r="F372" i="31"/>
  <c r="L233" i="31"/>
  <c r="J232" i="31"/>
  <c r="P219" i="31"/>
  <c r="H219" i="31"/>
  <c r="N218" i="31"/>
  <c r="F218" i="31"/>
  <c r="L173" i="31"/>
  <c r="J172" i="31"/>
  <c r="P210" i="31"/>
  <c r="G95" i="31"/>
  <c r="K94" i="31"/>
  <c r="M93" i="31"/>
  <c r="Q92" i="31"/>
  <c r="G92" i="31"/>
  <c r="H91" i="31"/>
  <c r="L90" i="31"/>
  <c r="O89" i="31"/>
  <c r="H88" i="31"/>
  <c r="I87" i="31"/>
  <c r="M86" i="31"/>
  <c r="Q83" i="31"/>
  <c r="I82" i="31"/>
  <c r="K81" i="31"/>
  <c r="N80" i="31"/>
  <c r="I79" i="31"/>
  <c r="N78" i="31"/>
  <c r="I85" i="31"/>
  <c r="N84" i="31"/>
  <c r="J1171" i="31"/>
  <c r="O1170" i="31"/>
  <c r="F1170" i="31"/>
  <c r="K437" i="31"/>
  <c r="O436" i="31"/>
  <c r="F436" i="31"/>
  <c r="K7" i="31"/>
  <c r="P6" i="31"/>
  <c r="G6" i="31"/>
  <c r="L209" i="31"/>
  <c r="Q208" i="31"/>
  <c r="G208" i="31"/>
  <c r="L9" i="31"/>
  <c r="Q8" i="31"/>
  <c r="H8" i="31"/>
  <c r="L31" i="31"/>
  <c r="Q30" i="31"/>
  <c r="H30" i="31"/>
  <c r="M1177" i="31"/>
  <c r="P1176" i="31"/>
  <c r="G1176" i="31"/>
  <c r="K223" i="31"/>
  <c r="Q222" i="31"/>
  <c r="I222" i="31"/>
  <c r="O373" i="31"/>
  <c r="G373" i="31"/>
  <c r="M372" i="31"/>
  <c r="K233" i="31"/>
  <c r="Q232" i="31"/>
  <c r="I232" i="31"/>
  <c r="O219" i="31"/>
  <c r="G219" i="31"/>
  <c r="M218" i="31"/>
  <c r="K173" i="31"/>
  <c r="Q172" i="31"/>
  <c r="I172" i="31"/>
  <c r="H210" i="31"/>
  <c r="N99" i="31"/>
  <c r="F95" i="31"/>
  <c r="I94" i="31"/>
  <c r="L93" i="31"/>
  <c r="P92" i="31"/>
  <c r="Q91" i="31"/>
  <c r="G91" i="31"/>
  <c r="K90" i="31"/>
  <c r="M89" i="31"/>
  <c r="Q88" i="31"/>
  <c r="G88" i="31"/>
  <c r="H87" i="31"/>
  <c r="L86" i="31"/>
  <c r="O83" i="31"/>
  <c r="H82" i="31"/>
  <c r="I81" i="31"/>
  <c r="M80" i="31"/>
  <c r="Q79" i="31"/>
  <c r="H79" i="31"/>
  <c r="M78" i="31"/>
  <c r="Q85" i="31"/>
  <c r="H85" i="31"/>
  <c r="M84" i="31"/>
  <c r="I1171" i="31"/>
  <c r="N1170" i="31"/>
  <c r="I437" i="31"/>
  <c r="N436" i="31"/>
  <c r="J7" i="31"/>
  <c r="O6" i="31"/>
  <c r="F6" i="31"/>
  <c r="K209" i="31"/>
  <c r="O208" i="31"/>
  <c r="F208" i="31"/>
  <c r="K9" i="31"/>
  <c r="P8" i="31"/>
  <c r="G8" i="31"/>
  <c r="K31" i="31"/>
  <c r="P30" i="31"/>
  <c r="G30" i="31"/>
  <c r="L1177" i="31"/>
  <c r="O1176" i="31"/>
  <c r="F1176" i="31"/>
  <c r="J223" i="31"/>
  <c r="P222" i="31"/>
  <c r="H222" i="31"/>
  <c r="N373" i="31"/>
  <c r="F373" i="31"/>
  <c r="L372" i="31"/>
  <c r="J233" i="31"/>
  <c r="P232" i="31"/>
  <c r="H232" i="31"/>
  <c r="N219" i="31"/>
  <c r="F219" i="31"/>
  <c r="L218" i="31"/>
  <c r="J173" i="31"/>
  <c r="P172" i="31"/>
  <c r="H172" i="31"/>
  <c r="F99" i="31"/>
  <c r="G94" i="31"/>
  <c r="K93" i="31"/>
  <c r="O92" i="31"/>
  <c r="P91" i="31"/>
  <c r="F91" i="31"/>
  <c r="I90" i="31"/>
  <c r="L89" i="31"/>
  <c r="P88" i="31"/>
  <c r="Q87" i="31"/>
  <c r="G87" i="31"/>
  <c r="K86" i="31"/>
  <c r="M83" i="31"/>
  <c r="Q82" i="31"/>
  <c r="G82" i="31"/>
  <c r="P214" i="31"/>
  <c r="L98" i="31"/>
  <c r="Q94" i="31"/>
  <c r="F94" i="31"/>
  <c r="J93" i="31"/>
  <c r="M92" i="31"/>
  <c r="O91" i="31"/>
  <c r="G90" i="31"/>
  <c r="K89" i="31"/>
  <c r="O88" i="31"/>
  <c r="P87" i="31"/>
  <c r="F87" i="31"/>
  <c r="I86" i="31"/>
  <c r="L83" i="31"/>
  <c r="P82" i="31"/>
  <c r="Q81" i="31"/>
  <c r="G81" i="31"/>
  <c r="K80" i="31"/>
  <c r="O79" i="31"/>
  <c r="J78" i="31"/>
  <c r="O85" i="31"/>
  <c r="F85" i="31"/>
  <c r="K84" i="31"/>
  <c r="P1171" i="31"/>
  <c r="G1171" i="31"/>
  <c r="K1170" i="31"/>
  <c r="P437" i="31"/>
  <c r="G437" i="31"/>
  <c r="L436" i="31"/>
  <c r="Q7" i="31"/>
  <c r="H7" i="31"/>
  <c r="M6" i="31"/>
  <c r="Q209" i="31"/>
  <c r="H209" i="31"/>
  <c r="M208" i="31"/>
  <c r="I9" i="31"/>
  <c r="N8" i="31"/>
  <c r="I31" i="31"/>
  <c r="M30" i="31"/>
  <c r="J1177" i="31"/>
  <c r="L1176" i="31"/>
  <c r="P223" i="31"/>
  <c r="H223" i="31"/>
  <c r="N222" i="31"/>
  <c r="F222" i="31"/>
  <c r="L373" i="31"/>
  <c r="J372" i="31"/>
  <c r="P233" i="31"/>
  <c r="H233" i="31"/>
  <c r="N232" i="31"/>
  <c r="F232" i="31"/>
  <c r="L219" i="31"/>
  <c r="J218" i="31"/>
  <c r="P173" i="31"/>
  <c r="H173" i="31"/>
  <c r="N172" i="31"/>
  <c r="F172" i="31"/>
  <c r="F90" i="31"/>
  <c r="F81" i="31"/>
  <c r="N85" i="31"/>
  <c r="M1170" i="31"/>
  <c r="I7" i="31"/>
  <c r="L208" i="31"/>
  <c r="Q31" i="31"/>
  <c r="G223" i="31"/>
  <c r="K372" i="31"/>
  <c r="M219" i="31"/>
  <c r="G173" i="31"/>
  <c r="O345" i="31"/>
  <c r="K344" i="31"/>
  <c r="M355" i="31"/>
  <c r="K354" i="31"/>
  <c r="Q129" i="31"/>
  <c r="I129" i="31"/>
  <c r="O128" i="31"/>
  <c r="G128" i="31"/>
  <c r="M247" i="31"/>
  <c r="K246" i="31"/>
  <c r="Q277" i="31"/>
  <c r="I277" i="31"/>
  <c r="O276" i="31"/>
  <c r="G276" i="31"/>
  <c r="M231" i="31"/>
  <c r="K230" i="31"/>
  <c r="Q59" i="31"/>
  <c r="I59" i="31"/>
  <c r="O58" i="31"/>
  <c r="G58" i="31"/>
  <c r="Q351" i="31"/>
  <c r="I351" i="31"/>
  <c r="O350" i="31"/>
  <c r="G350" i="31"/>
  <c r="M205" i="31"/>
  <c r="K204" i="31"/>
  <c r="L413" i="31"/>
  <c r="Q412" i="31"/>
  <c r="I412" i="31"/>
  <c r="O69" i="31"/>
  <c r="G69" i="31"/>
  <c r="M68" i="31"/>
  <c r="J349" i="31"/>
  <c r="O348" i="31"/>
  <c r="G348" i="31"/>
  <c r="M435" i="31"/>
  <c r="K434" i="31"/>
  <c r="Q1159" i="31"/>
  <c r="I1159" i="31"/>
  <c r="O1158" i="31"/>
  <c r="G1158" i="31"/>
  <c r="J89" i="31"/>
  <c r="L80" i="31"/>
  <c r="G85" i="31"/>
  <c r="J1170" i="31"/>
  <c r="Q437" i="31"/>
  <c r="G7" i="31"/>
  <c r="Q9" i="31"/>
  <c r="J31" i="31"/>
  <c r="O222" i="31"/>
  <c r="I372" i="31"/>
  <c r="Q233" i="31"/>
  <c r="K219" i="31"/>
  <c r="O172" i="31"/>
  <c r="N345" i="31"/>
  <c r="J344" i="31"/>
  <c r="L355" i="31"/>
  <c r="J354" i="31"/>
  <c r="P129" i="31"/>
  <c r="H129" i="31"/>
  <c r="N128" i="31"/>
  <c r="F128" i="31"/>
  <c r="L247" i="31"/>
  <c r="J246" i="31"/>
  <c r="P277" i="31"/>
  <c r="H277" i="31"/>
  <c r="N276" i="31"/>
  <c r="F276" i="31"/>
  <c r="L231" i="31"/>
  <c r="J230" i="31"/>
  <c r="P59" i="31"/>
  <c r="H59" i="31"/>
  <c r="N58" i="31"/>
  <c r="F58" i="31"/>
  <c r="P351" i="31"/>
  <c r="H351" i="31"/>
  <c r="N350" i="31"/>
  <c r="F350" i="31"/>
  <c r="L205" i="31"/>
  <c r="J204" i="31"/>
  <c r="K413" i="31"/>
  <c r="P412" i="31"/>
  <c r="H412" i="31"/>
  <c r="N69" i="31"/>
  <c r="F69" i="31"/>
  <c r="L68" i="31"/>
  <c r="Q349" i="31"/>
  <c r="I349" i="31"/>
  <c r="N348" i="31"/>
  <c r="F348" i="31"/>
  <c r="L435" i="31"/>
  <c r="M88" i="31"/>
  <c r="O87" i="31"/>
  <c r="I80" i="31"/>
  <c r="P79" i="31"/>
  <c r="O437" i="31"/>
  <c r="N6" i="31"/>
  <c r="J9" i="31"/>
  <c r="G31" i="31"/>
  <c r="M222" i="31"/>
  <c r="O233" i="31"/>
  <c r="M172" i="31"/>
  <c r="M345" i="31"/>
  <c r="Q344" i="31"/>
  <c r="I344" i="31"/>
  <c r="K355" i="31"/>
  <c r="Q354" i="31"/>
  <c r="I354" i="31"/>
  <c r="O129" i="31"/>
  <c r="G129" i="31"/>
  <c r="M128" i="31"/>
  <c r="K247" i="31"/>
  <c r="Q246" i="31"/>
  <c r="I246" i="31"/>
  <c r="O277" i="31"/>
  <c r="G277" i="31"/>
  <c r="M276" i="31"/>
  <c r="K231" i="31"/>
  <c r="Q230" i="31"/>
  <c r="I230" i="31"/>
  <c r="O59" i="31"/>
  <c r="G59" i="31"/>
  <c r="M58" i="31"/>
  <c r="O351" i="31"/>
  <c r="G351" i="31"/>
  <c r="M350" i="31"/>
  <c r="K205" i="31"/>
  <c r="Q204" i="31"/>
  <c r="I204" i="31"/>
  <c r="J413" i="31"/>
  <c r="O412" i="31"/>
  <c r="G412" i="31"/>
  <c r="M69" i="31"/>
  <c r="K68" i="31"/>
  <c r="P349" i="31"/>
  <c r="H349" i="31"/>
  <c r="M348" i="31"/>
  <c r="K435" i="31"/>
  <c r="Q434" i="31"/>
  <c r="I434" i="31"/>
  <c r="O1159" i="31"/>
  <c r="G1159" i="31"/>
  <c r="M79" i="31"/>
  <c r="L84" i="31"/>
  <c r="H437" i="31"/>
  <c r="K6" i="31"/>
  <c r="H9" i="31"/>
  <c r="O30" i="31"/>
  <c r="G222" i="31"/>
  <c r="I233" i="31"/>
  <c r="Q218" i="31"/>
  <c r="G172" i="31"/>
  <c r="L345" i="31"/>
  <c r="P344" i="31"/>
  <c r="H344" i="31"/>
  <c r="J355" i="31"/>
  <c r="P354" i="31"/>
  <c r="H354" i="31"/>
  <c r="N129" i="31"/>
  <c r="F129" i="31"/>
  <c r="L128" i="31"/>
  <c r="J247" i="31"/>
  <c r="P246" i="31"/>
  <c r="H246" i="31"/>
  <c r="N277" i="31"/>
  <c r="F277" i="31"/>
  <c r="L276" i="31"/>
  <c r="J231" i="31"/>
  <c r="P230" i="31"/>
  <c r="H230" i="31"/>
  <c r="N59" i="31"/>
  <c r="F59" i="31"/>
  <c r="L58" i="31"/>
  <c r="N351" i="31"/>
  <c r="F351" i="31"/>
  <c r="L350" i="31"/>
  <c r="J205" i="31"/>
  <c r="P204" i="31"/>
  <c r="H204" i="31"/>
  <c r="Q413" i="31"/>
  <c r="I413" i="31"/>
  <c r="N412" i="31"/>
  <c r="F412" i="31"/>
  <c r="L69" i="31"/>
  <c r="J68" i="31"/>
  <c r="O349" i="31"/>
  <c r="G349" i="31"/>
  <c r="L348" i="31"/>
  <c r="J435" i="31"/>
  <c r="P434" i="31"/>
  <c r="H434" i="31"/>
  <c r="N1159" i="31"/>
  <c r="F1159" i="31"/>
  <c r="J97" i="31"/>
  <c r="O94" i="31"/>
  <c r="G86" i="31"/>
  <c r="K83" i="31"/>
  <c r="G79" i="31"/>
  <c r="J84" i="31"/>
  <c r="Q1171" i="31"/>
  <c r="F437" i="31"/>
  <c r="P209" i="31"/>
  <c r="O8" i="31"/>
  <c r="L30" i="31"/>
  <c r="M373" i="31"/>
  <c r="G233" i="31"/>
  <c r="K218" i="31"/>
  <c r="K345" i="31"/>
  <c r="O344" i="31"/>
  <c r="G344" i="31"/>
  <c r="Q355" i="31"/>
  <c r="I355" i="31"/>
  <c r="O354" i="31"/>
  <c r="G354" i="31"/>
  <c r="M129" i="31"/>
  <c r="K128" i="31"/>
  <c r="Q247" i="31"/>
  <c r="I247" i="31"/>
  <c r="O246" i="31"/>
  <c r="G246" i="31"/>
  <c r="M277" i="31"/>
  <c r="K276" i="31"/>
  <c r="Q231" i="31"/>
  <c r="I231" i="31"/>
  <c r="O230" i="31"/>
  <c r="G230" i="31"/>
  <c r="M59" i="31"/>
  <c r="K58" i="31"/>
  <c r="M351" i="31"/>
  <c r="K350" i="31"/>
  <c r="Q205" i="31"/>
  <c r="I205" i="31"/>
  <c r="O204" i="31"/>
  <c r="G204" i="31"/>
  <c r="P413" i="31"/>
  <c r="H413" i="31"/>
  <c r="M412" i="31"/>
  <c r="K69" i="31"/>
  <c r="Q68" i="31"/>
  <c r="I68" i="31"/>
  <c r="N349" i="31"/>
  <c r="F349" i="31"/>
  <c r="K348" i="31"/>
  <c r="Q435" i="31"/>
  <c r="I435" i="31"/>
  <c r="O434" i="31"/>
  <c r="G434" i="31"/>
  <c r="M1159" i="31"/>
  <c r="I93" i="31"/>
  <c r="O82" i="31"/>
  <c r="O1171" i="31"/>
  <c r="M436" i="31"/>
  <c r="I209" i="31"/>
  <c r="M8" i="31"/>
  <c r="K1177" i="31"/>
  <c r="N1176" i="31"/>
  <c r="Q223" i="31"/>
  <c r="K373" i="31"/>
  <c r="O232" i="31"/>
  <c r="I218" i="31"/>
  <c r="Q173" i="31"/>
  <c r="H345" i="31"/>
  <c r="N344" i="31"/>
  <c r="F344" i="31"/>
  <c r="P355" i="31"/>
  <c r="H355" i="31"/>
  <c r="N354" i="31"/>
  <c r="F354" i="31"/>
  <c r="L129" i="31"/>
  <c r="J128" i="31"/>
  <c r="P247" i="31"/>
  <c r="H247" i="31"/>
  <c r="N246" i="31"/>
  <c r="F246" i="31"/>
  <c r="L277" i="31"/>
  <c r="J276" i="31"/>
  <c r="P231" i="31"/>
  <c r="H231" i="31"/>
  <c r="N230" i="31"/>
  <c r="F230" i="31"/>
  <c r="L59" i="31"/>
  <c r="J58" i="31"/>
  <c r="L351" i="31"/>
  <c r="J350" i="31"/>
  <c r="P205" i="31"/>
  <c r="H205" i="31"/>
  <c r="N204" i="31"/>
  <c r="F204" i="31"/>
  <c r="O413" i="31"/>
  <c r="G413" i="31"/>
  <c r="L412" i="31"/>
  <c r="J69" i="31"/>
  <c r="P68" i="31"/>
  <c r="H68" i="31"/>
  <c r="M349" i="31"/>
  <c r="J348" i="31"/>
  <c r="P435" i="31"/>
  <c r="H435" i="31"/>
  <c r="N434" i="31"/>
  <c r="F434" i="31"/>
  <c r="L1159" i="31"/>
  <c r="H214" i="31"/>
  <c r="N213" i="31"/>
  <c r="K92" i="31"/>
  <c r="N91" i="31"/>
  <c r="P81" i="31"/>
  <c r="K78" i="31"/>
  <c r="H1171" i="31"/>
  <c r="K436" i="31"/>
  <c r="G209" i="31"/>
  <c r="F8" i="31"/>
  <c r="H1177" i="31"/>
  <c r="K1176" i="31"/>
  <c r="O223" i="31"/>
  <c r="M232" i="31"/>
  <c r="O173" i="31"/>
  <c r="G345" i="31"/>
  <c r="M344" i="31"/>
  <c r="O355" i="31"/>
  <c r="G355" i="31"/>
  <c r="M354" i="31"/>
  <c r="K129" i="31"/>
  <c r="Q128" i="31"/>
  <c r="I128" i="31"/>
  <c r="O247" i="31"/>
  <c r="G247" i="31"/>
  <c r="M246" i="31"/>
  <c r="K277" i="31"/>
  <c r="Q276" i="31"/>
  <c r="I276" i="31"/>
  <c r="O231" i="31"/>
  <c r="G231" i="31"/>
  <c r="M230" i="31"/>
  <c r="K59" i="31"/>
  <c r="Q58" i="31"/>
  <c r="I58" i="31"/>
  <c r="K351" i="31"/>
  <c r="Q350" i="31"/>
  <c r="I350" i="31"/>
  <c r="O205" i="31"/>
  <c r="G205" i="31"/>
  <c r="M204" i="31"/>
  <c r="N413" i="31"/>
  <c r="F413" i="31"/>
  <c r="K412" i="31"/>
  <c r="Q69" i="31"/>
  <c r="I69" i="31"/>
  <c r="O68" i="31"/>
  <c r="G68" i="31"/>
  <c r="L349" i="31"/>
  <c r="Q348" i="31"/>
  <c r="I348" i="31"/>
  <c r="O435" i="31"/>
  <c r="G435" i="31"/>
  <c r="Q90" i="31"/>
  <c r="H81" i="31"/>
  <c r="I78" i="31"/>
  <c r="P85" i="31"/>
  <c r="P7" i="31"/>
  <c r="N208" i="31"/>
  <c r="I223" i="31"/>
  <c r="Q372" i="31"/>
  <c r="G232" i="31"/>
  <c r="I173" i="31"/>
  <c r="P345" i="31"/>
  <c r="F345" i="31"/>
  <c r="L344" i="31"/>
  <c r="N355" i="31"/>
  <c r="F355" i="31"/>
  <c r="L354" i="31"/>
  <c r="J129" i="31"/>
  <c r="P128" i="31"/>
  <c r="H128" i="31"/>
  <c r="N247" i="31"/>
  <c r="F247" i="31"/>
  <c r="L246" i="31"/>
  <c r="J277" i="31"/>
  <c r="P276" i="31"/>
  <c r="H276" i="31"/>
  <c r="N231" i="31"/>
  <c r="F231" i="31"/>
  <c r="L230" i="31"/>
  <c r="J59" i="31"/>
  <c r="P58" i="31"/>
  <c r="H58" i="31"/>
  <c r="J351" i="31"/>
  <c r="P350" i="31"/>
  <c r="H350" i="31"/>
  <c r="N205" i="31"/>
  <c r="F205" i="31"/>
  <c r="L204" i="31"/>
  <c r="M413" i="31"/>
  <c r="J412" i="31"/>
  <c r="P69" i="31"/>
  <c r="H69" i="31"/>
  <c r="N68" i="31"/>
  <c r="F68" i="31"/>
  <c r="K349" i="31"/>
  <c r="P348" i="31"/>
  <c r="H348" i="31"/>
  <c r="N435" i="31"/>
  <c r="F435" i="31"/>
  <c r="L434" i="31"/>
  <c r="J1159" i="31"/>
  <c r="P1158" i="31"/>
  <c r="Q1158" i="31"/>
  <c r="F1158" i="31"/>
  <c r="L1157" i="31"/>
  <c r="J1156" i="31"/>
  <c r="P1155" i="31"/>
  <c r="H1155" i="31"/>
  <c r="N1154" i="31"/>
  <c r="F1154" i="31"/>
  <c r="L1147" i="31"/>
  <c r="J1146" i="31"/>
  <c r="P1145" i="31"/>
  <c r="H1145" i="31"/>
  <c r="N1144" i="31"/>
  <c r="F1144" i="31"/>
  <c r="L1143" i="31"/>
  <c r="J1142" i="31"/>
  <c r="P1141" i="31"/>
  <c r="H1141" i="31"/>
  <c r="N1140" i="31"/>
  <c r="F1140" i="31"/>
  <c r="L1139" i="31"/>
  <c r="J1138" i="31"/>
  <c r="P1133" i="31"/>
  <c r="H1133" i="31"/>
  <c r="N1132" i="31"/>
  <c r="F1132" i="31"/>
  <c r="L1123" i="31"/>
  <c r="J1122" i="31"/>
  <c r="P1119" i="31"/>
  <c r="H1119" i="31"/>
  <c r="N1118" i="31"/>
  <c r="F1118" i="31"/>
  <c r="L125" i="31"/>
  <c r="J124" i="31"/>
  <c r="P207" i="31"/>
  <c r="H207" i="31"/>
  <c r="N206" i="31"/>
  <c r="F206" i="31"/>
  <c r="L279" i="31"/>
  <c r="J278" i="31"/>
  <c r="P261" i="31"/>
  <c r="H261" i="31"/>
  <c r="N260" i="31"/>
  <c r="F260" i="31"/>
  <c r="L221" i="31"/>
  <c r="J220" i="31"/>
  <c r="P217" i="31"/>
  <c r="H217" i="31"/>
  <c r="N216" i="31"/>
  <c r="F216" i="31"/>
  <c r="L195" i="31"/>
  <c r="J194" i="31"/>
  <c r="P163" i="31"/>
  <c r="H163" i="31"/>
  <c r="N162" i="31"/>
  <c r="F162" i="31"/>
  <c r="L145" i="31"/>
  <c r="J144" i="31"/>
  <c r="P133" i="31"/>
  <c r="H133" i="31"/>
  <c r="N132" i="31"/>
  <c r="F132" i="31"/>
  <c r="L123" i="31"/>
  <c r="M434" i="31"/>
  <c r="N1158" i="31"/>
  <c r="K1157" i="31"/>
  <c r="Q1156" i="31"/>
  <c r="I1156" i="31"/>
  <c r="O1155" i="31"/>
  <c r="G1155" i="31"/>
  <c r="M1154" i="31"/>
  <c r="K1147" i="31"/>
  <c r="Q1146" i="31"/>
  <c r="I1146" i="31"/>
  <c r="O1145" i="31"/>
  <c r="G1145" i="31"/>
  <c r="M1144" i="31"/>
  <c r="K1143" i="31"/>
  <c r="Q1142" i="31"/>
  <c r="I1142" i="31"/>
  <c r="O1141" i="31"/>
  <c r="G1141" i="31"/>
  <c r="M1140" i="31"/>
  <c r="K1139" i="31"/>
  <c r="Q1138" i="31"/>
  <c r="I1138" i="31"/>
  <c r="O1133" i="31"/>
  <c r="G1133" i="31"/>
  <c r="M1132" i="31"/>
  <c r="K1123" i="31"/>
  <c r="Q1122" i="31"/>
  <c r="I1122" i="31"/>
  <c r="O1119" i="31"/>
  <c r="G1119" i="31"/>
  <c r="M1118" i="31"/>
  <c r="K125" i="31"/>
  <c r="Q124" i="31"/>
  <c r="I124" i="31"/>
  <c r="O207" i="31"/>
  <c r="G207" i="31"/>
  <c r="M206" i="31"/>
  <c r="K279" i="31"/>
  <c r="Q278" i="31"/>
  <c r="I278" i="31"/>
  <c r="O261" i="31"/>
  <c r="G261" i="31"/>
  <c r="M260" i="31"/>
  <c r="K221" i="31"/>
  <c r="Q220" i="31"/>
  <c r="I220" i="31"/>
  <c r="O217" i="31"/>
  <c r="G217" i="31"/>
  <c r="M216" i="31"/>
  <c r="K195" i="31"/>
  <c r="Q194" i="31"/>
  <c r="I194" i="31"/>
  <c r="O163" i="31"/>
  <c r="G163" i="31"/>
  <c r="M162" i="31"/>
  <c r="K145" i="31"/>
  <c r="Q144" i="31"/>
  <c r="I144" i="31"/>
  <c r="O133" i="31"/>
  <c r="G133" i="31"/>
  <c r="M132" i="31"/>
  <c r="K123" i="31"/>
  <c r="Q122" i="31"/>
  <c r="I122" i="31"/>
  <c r="J434" i="31"/>
  <c r="M1158" i="31"/>
  <c r="J1157" i="31"/>
  <c r="P1156" i="31"/>
  <c r="H1156" i="31"/>
  <c r="N1155" i="31"/>
  <c r="F1155" i="31"/>
  <c r="L1154" i="31"/>
  <c r="J1147" i="31"/>
  <c r="P1146" i="31"/>
  <c r="H1146" i="31"/>
  <c r="N1145" i="31"/>
  <c r="F1145" i="31"/>
  <c r="L1144" i="31"/>
  <c r="J1143" i="31"/>
  <c r="P1142" i="31"/>
  <c r="H1142" i="31"/>
  <c r="N1141" i="31"/>
  <c r="F1141" i="31"/>
  <c r="L1140" i="31"/>
  <c r="J1139" i="31"/>
  <c r="P1138" i="31"/>
  <c r="H1138" i="31"/>
  <c r="N1133" i="31"/>
  <c r="F1133" i="31"/>
  <c r="L1132" i="31"/>
  <c r="J1123" i="31"/>
  <c r="P1122" i="31"/>
  <c r="H1122" i="31"/>
  <c r="N1119" i="31"/>
  <c r="F1119" i="31"/>
  <c r="L1118" i="31"/>
  <c r="J125" i="31"/>
  <c r="P124" i="31"/>
  <c r="H124" i="31"/>
  <c r="N207" i="31"/>
  <c r="F207" i="31"/>
  <c r="L206" i="31"/>
  <c r="J279" i="31"/>
  <c r="P278" i="31"/>
  <c r="H278" i="31"/>
  <c r="N261" i="31"/>
  <c r="F261" i="31"/>
  <c r="L260" i="31"/>
  <c r="J221" i="31"/>
  <c r="P220" i="31"/>
  <c r="H220" i="31"/>
  <c r="N217" i="31"/>
  <c r="F217" i="31"/>
  <c r="L216" i="31"/>
  <c r="J195" i="31"/>
  <c r="P194" i="31"/>
  <c r="H194" i="31"/>
  <c r="N163" i="31"/>
  <c r="F163" i="31"/>
  <c r="L162" i="31"/>
  <c r="J145" i="31"/>
  <c r="P144" i="31"/>
  <c r="H144" i="31"/>
  <c r="P1159" i="31"/>
  <c r="L1158" i="31"/>
  <c r="Q1157" i="31"/>
  <c r="I1157" i="31"/>
  <c r="O1156" i="31"/>
  <c r="G1156" i="31"/>
  <c r="M1155" i="31"/>
  <c r="K1154" i="31"/>
  <c r="Q1147" i="31"/>
  <c r="I1147" i="31"/>
  <c r="O1146" i="31"/>
  <c r="G1146" i="31"/>
  <c r="M1145" i="31"/>
  <c r="K1144" i="31"/>
  <c r="Q1143" i="31"/>
  <c r="I1143" i="31"/>
  <c r="O1142" i="31"/>
  <c r="G1142" i="31"/>
  <c r="M1141" i="31"/>
  <c r="K1140" i="31"/>
  <c r="Q1139" i="31"/>
  <c r="I1139" i="31"/>
  <c r="O1138" i="31"/>
  <c r="G1138" i="31"/>
  <c r="M1133" i="31"/>
  <c r="K1132" i="31"/>
  <c r="Q1123" i="31"/>
  <c r="I1123" i="31"/>
  <c r="O1122" i="31"/>
  <c r="G1122" i="31"/>
  <c r="M1119" i="31"/>
  <c r="K1118" i="31"/>
  <c r="Q125" i="31"/>
  <c r="I125" i="31"/>
  <c r="O124" i="31"/>
  <c r="G124" i="31"/>
  <c r="M207" i="31"/>
  <c r="K206" i="31"/>
  <c r="Q279" i="31"/>
  <c r="I279" i="31"/>
  <c r="O278" i="31"/>
  <c r="G278" i="31"/>
  <c r="M261" i="31"/>
  <c r="K260" i="31"/>
  <c r="Q221" i="31"/>
  <c r="I221" i="31"/>
  <c r="O220" i="31"/>
  <c r="G220" i="31"/>
  <c r="M217" i="31"/>
  <c r="K216" i="31"/>
  <c r="Q195" i="31"/>
  <c r="I195" i="31"/>
  <c r="O194" i="31"/>
  <c r="G194" i="31"/>
  <c r="M163" i="31"/>
  <c r="K162" i="31"/>
  <c r="Q145" i="31"/>
  <c r="I145" i="31"/>
  <c r="O144" i="31"/>
  <c r="G144" i="31"/>
  <c r="M133" i="31"/>
  <c r="K1159" i="31"/>
  <c r="K1158" i="31"/>
  <c r="P1157" i="31"/>
  <c r="H1157" i="31"/>
  <c r="N1156" i="31"/>
  <c r="F1156" i="31"/>
  <c r="L1155" i="31"/>
  <c r="J1154" i="31"/>
  <c r="P1147" i="31"/>
  <c r="H1147" i="31"/>
  <c r="N1146" i="31"/>
  <c r="F1146" i="31"/>
  <c r="L1145" i="31"/>
  <c r="J1144" i="31"/>
  <c r="P1143" i="31"/>
  <c r="H1143" i="31"/>
  <c r="N1142" i="31"/>
  <c r="F1142" i="31"/>
  <c r="L1141" i="31"/>
  <c r="J1140" i="31"/>
  <c r="P1139" i="31"/>
  <c r="H1139" i="31"/>
  <c r="N1138" i="31"/>
  <c r="F1138" i="31"/>
  <c r="L1133" i="31"/>
  <c r="J1132" i="31"/>
  <c r="P1123" i="31"/>
  <c r="H1123" i="31"/>
  <c r="N1122" i="31"/>
  <c r="F1122" i="31"/>
  <c r="L1119" i="31"/>
  <c r="J1118" i="31"/>
  <c r="P125" i="31"/>
  <c r="H125" i="31"/>
  <c r="N124" i="31"/>
  <c r="F124" i="31"/>
  <c r="L207" i="31"/>
  <c r="J206" i="31"/>
  <c r="P279" i="31"/>
  <c r="H279" i="31"/>
  <c r="N278" i="31"/>
  <c r="F278" i="31"/>
  <c r="L261" i="31"/>
  <c r="J260" i="31"/>
  <c r="P221" i="31"/>
  <c r="H221" i="31"/>
  <c r="N220" i="31"/>
  <c r="F220" i="31"/>
  <c r="L217" i="31"/>
  <c r="J216" i="31"/>
  <c r="P195" i="31"/>
  <c r="H195" i="31"/>
  <c r="N194" i="31"/>
  <c r="F194" i="31"/>
  <c r="L163" i="31"/>
  <c r="J162" i="31"/>
  <c r="P145" i="31"/>
  <c r="H145" i="31"/>
  <c r="N144" i="31"/>
  <c r="F144" i="31"/>
  <c r="L133" i="31"/>
  <c r="J132" i="31"/>
  <c r="P123" i="31"/>
  <c r="H123" i="31"/>
  <c r="N122" i="31"/>
  <c r="H1159" i="31"/>
  <c r="J1158" i="31"/>
  <c r="O1157" i="31"/>
  <c r="G1157" i="31"/>
  <c r="M1156" i="31"/>
  <c r="K1155" i="31"/>
  <c r="Q1154" i="31"/>
  <c r="I1154" i="31"/>
  <c r="O1147" i="31"/>
  <c r="G1147" i="31"/>
  <c r="M1146" i="31"/>
  <c r="K1145" i="31"/>
  <c r="Q1144" i="31"/>
  <c r="I1144" i="31"/>
  <c r="O1143" i="31"/>
  <c r="G1143" i="31"/>
  <c r="M1142" i="31"/>
  <c r="K1141" i="31"/>
  <c r="Q1140" i="31"/>
  <c r="I1140" i="31"/>
  <c r="O1139" i="31"/>
  <c r="G1139" i="31"/>
  <c r="M1138" i="31"/>
  <c r="K1133" i="31"/>
  <c r="Q1132" i="31"/>
  <c r="I1132" i="31"/>
  <c r="O1123" i="31"/>
  <c r="G1123" i="31"/>
  <c r="M1122" i="31"/>
  <c r="K1119" i="31"/>
  <c r="Q1118" i="31"/>
  <c r="I1118" i="31"/>
  <c r="O125" i="31"/>
  <c r="G125" i="31"/>
  <c r="M124" i="31"/>
  <c r="K207" i="31"/>
  <c r="Q206" i="31"/>
  <c r="I206" i="31"/>
  <c r="O279" i="31"/>
  <c r="G279" i="31"/>
  <c r="M278" i="31"/>
  <c r="K261" i="31"/>
  <c r="Q260" i="31"/>
  <c r="I260" i="31"/>
  <c r="O221" i="31"/>
  <c r="G221" i="31"/>
  <c r="M220" i="31"/>
  <c r="K217" i="31"/>
  <c r="Q216" i="31"/>
  <c r="I216" i="31"/>
  <c r="O195" i="31"/>
  <c r="G195" i="31"/>
  <c r="M194" i="31"/>
  <c r="K163" i="31"/>
  <c r="Q162" i="31"/>
  <c r="I162" i="31"/>
  <c r="O145" i="31"/>
  <c r="G145" i="31"/>
  <c r="M144" i="31"/>
  <c r="K133" i="31"/>
  <c r="Q132" i="31"/>
  <c r="I132" i="31"/>
  <c r="I1158" i="31"/>
  <c r="N1157" i="31"/>
  <c r="F1157" i="31"/>
  <c r="L1156" i="31"/>
  <c r="J1155" i="31"/>
  <c r="P1154" i="31"/>
  <c r="H1154" i="31"/>
  <c r="N1147" i="31"/>
  <c r="F1147" i="31"/>
  <c r="L1146" i="31"/>
  <c r="J1145" i="31"/>
  <c r="P1144" i="31"/>
  <c r="H1144" i="31"/>
  <c r="N1143" i="31"/>
  <c r="F1143" i="31"/>
  <c r="L1142" i="31"/>
  <c r="J1141" i="31"/>
  <c r="P1140" i="31"/>
  <c r="H1140" i="31"/>
  <c r="N1139" i="31"/>
  <c r="F1139" i="31"/>
  <c r="L1138" i="31"/>
  <c r="J1133" i="31"/>
  <c r="P1132" i="31"/>
  <c r="H1132" i="31"/>
  <c r="N1123" i="31"/>
  <c r="F1123" i="31"/>
  <c r="L1122" i="31"/>
  <c r="J1119" i="31"/>
  <c r="P1118" i="31"/>
  <c r="H1118" i="31"/>
  <c r="N125" i="31"/>
  <c r="F125" i="31"/>
  <c r="L124" i="31"/>
  <c r="J207" i="31"/>
  <c r="P206" i="31"/>
  <c r="H206" i="31"/>
  <c r="N279" i="31"/>
  <c r="F279" i="31"/>
  <c r="L278" i="31"/>
  <c r="J261" i="31"/>
  <c r="P260" i="31"/>
  <c r="H260" i="31"/>
  <c r="N221" i="31"/>
  <c r="F221" i="31"/>
  <c r="L220" i="31"/>
  <c r="J217" i="31"/>
  <c r="P216" i="31"/>
  <c r="H216" i="31"/>
  <c r="N195" i="31"/>
  <c r="F195" i="31"/>
  <c r="L194" i="31"/>
  <c r="J163" i="31"/>
  <c r="P162" i="31"/>
  <c r="H162" i="31"/>
  <c r="N145" i="31"/>
  <c r="F145" i="31"/>
  <c r="L144" i="31"/>
  <c r="J133" i="31"/>
  <c r="P132" i="31"/>
  <c r="H132" i="31"/>
  <c r="N123" i="31"/>
  <c r="H1158" i="31"/>
  <c r="M1157" i="31"/>
  <c r="K1156" i="31"/>
  <c r="Q1155" i="31"/>
  <c r="I1155" i="31"/>
  <c r="O1154" i="31"/>
  <c r="G1154" i="31"/>
  <c r="M1147" i="31"/>
  <c r="K1146" i="31"/>
  <c r="Q1145" i="31"/>
  <c r="I1145" i="31"/>
  <c r="O1144" i="31"/>
  <c r="G1144" i="31"/>
  <c r="M1143" i="31"/>
  <c r="K1142" i="31"/>
  <c r="Q1141" i="31"/>
  <c r="I1141" i="31"/>
  <c r="O1140" i="31"/>
  <c r="G1140" i="31"/>
  <c r="M1139" i="31"/>
  <c r="K1138" i="31"/>
  <c r="Q1133" i="31"/>
  <c r="I1133" i="31"/>
  <c r="O1132" i="31"/>
  <c r="G1132" i="31"/>
  <c r="M1123" i="31"/>
  <c r="K1122" i="31"/>
  <c r="Q1119" i="31"/>
  <c r="I1119" i="31"/>
  <c r="O1118" i="31"/>
  <c r="G1118" i="31"/>
  <c r="M125" i="31"/>
  <c r="K124" i="31"/>
  <c r="Q207" i="31"/>
  <c r="I207" i="31"/>
  <c r="O206" i="31"/>
  <c r="G206" i="31"/>
  <c r="M279" i="31"/>
  <c r="K278" i="31"/>
  <c r="Q261" i="31"/>
  <c r="I261" i="31"/>
  <c r="O260" i="31"/>
  <c r="G260" i="31"/>
  <c r="M221" i="31"/>
  <c r="K220" i="31"/>
  <c r="Q217" i="31"/>
  <c r="I217" i="31"/>
  <c r="O216" i="31"/>
  <c r="G216" i="31"/>
  <c r="M195" i="31"/>
  <c r="K194" i="31"/>
  <c r="Q163" i="31"/>
  <c r="I163" i="31"/>
  <c r="O162" i="31"/>
  <c r="G162" i="31"/>
  <c r="M145" i="31"/>
  <c r="K144" i="31"/>
  <c r="Q133" i="31"/>
  <c r="I133" i="31"/>
  <c r="O132" i="31"/>
  <c r="G132" i="31"/>
  <c r="M123" i="31"/>
  <c r="K122" i="31"/>
  <c r="Q109" i="31"/>
  <c r="I109" i="31"/>
  <c r="O108" i="31"/>
  <c r="G108" i="31"/>
  <c r="M77" i="31"/>
  <c r="Q123" i="31"/>
  <c r="O122" i="31"/>
  <c r="H109" i="31"/>
  <c r="M108" i="31"/>
  <c r="I77" i="31"/>
  <c r="O76" i="31"/>
  <c r="G76" i="31"/>
  <c r="M65" i="31"/>
  <c r="K64" i="31"/>
  <c r="Q55" i="31"/>
  <c r="I55" i="31"/>
  <c r="O54" i="31"/>
  <c r="G54" i="31"/>
  <c r="M113" i="31"/>
  <c r="K112" i="31"/>
  <c r="Q263" i="31"/>
  <c r="I263" i="31"/>
  <c r="O262" i="31"/>
  <c r="G262" i="31"/>
  <c r="M171" i="31"/>
  <c r="K170" i="31"/>
  <c r="P371" i="31"/>
  <c r="H371" i="31"/>
  <c r="M370" i="31"/>
  <c r="K101" i="31"/>
  <c r="Q100" i="31"/>
  <c r="I100" i="31"/>
  <c r="O141" i="31"/>
  <c r="G141" i="31"/>
  <c r="M140" i="31"/>
  <c r="J323" i="31"/>
  <c r="O322" i="31"/>
  <c r="G322" i="31"/>
  <c r="O103" i="31"/>
  <c r="G103" i="31"/>
  <c r="M102" i="31"/>
  <c r="K63" i="31"/>
  <c r="Q62" i="31"/>
  <c r="I62" i="31"/>
  <c r="O115" i="31"/>
  <c r="G115" i="31"/>
  <c r="M114" i="31"/>
  <c r="K157" i="31"/>
  <c r="Q156" i="31"/>
  <c r="I156" i="31"/>
  <c r="N239" i="31"/>
  <c r="F239" i="31"/>
  <c r="K238" i="31"/>
  <c r="Q135" i="31"/>
  <c r="I135" i="31"/>
  <c r="O134" i="31"/>
  <c r="G134" i="31"/>
  <c r="L269" i="31"/>
  <c r="Q268" i="31"/>
  <c r="I268" i="31"/>
  <c r="O237" i="31"/>
  <c r="G237" i="31"/>
  <c r="M236" i="31"/>
  <c r="K165" i="31"/>
  <c r="Q164" i="31"/>
  <c r="I164" i="31"/>
  <c r="K75" i="31"/>
  <c r="Q74" i="31"/>
  <c r="I74" i="31"/>
  <c r="O259" i="31"/>
  <c r="G259" i="31"/>
  <c r="M258" i="31"/>
  <c r="O123" i="31"/>
  <c r="M122" i="31"/>
  <c r="P109" i="31"/>
  <c r="G109" i="31"/>
  <c r="L108" i="31"/>
  <c r="Q77" i="31"/>
  <c r="H77" i="31"/>
  <c r="N76" i="31"/>
  <c r="F76" i="31"/>
  <c r="L65" i="31"/>
  <c r="J64" i="31"/>
  <c r="P55" i="31"/>
  <c r="H55" i="31"/>
  <c r="N54" i="31"/>
  <c r="F54" i="31"/>
  <c r="L113" i="31"/>
  <c r="J112" i="31"/>
  <c r="P263" i="31"/>
  <c r="H263" i="31"/>
  <c r="N262" i="31"/>
  <c r="F262" i="31"/>
  <c r="L171" i="31"/>
  <c r="J170" i="31"/>
  <c r="O371" i="31"/>
  <c r="G371" i="31"/>
  <c r="L370" i="31"/>
  <c r="J101" i="31"/>
  <c r="P100" i="31"/>
  <c r="H100" i="31"/>
  <c r="N141" i="31"/>
  <c r="F141" i="31"/>
  <c r="L140" i="31"/>
  <c r="Q323" i="31"/>
  <c r="I323" i="31"/>
  <c r="N322" i="31"/>
  <c r="F322" i="31"/>
  <c r="N103" i="31"/>
  <c r="F103" i="31"/>
  <c r="L102" i="31"/>
  <c r="J63" i="31"/>
  <c r="P62" i="31"/>
  <c r="H62" i="31"/>
  <c r="N115" i="31"/>
  <c r="F115" i="31"/>
  <c r="L114" i="31"/>
  <c r="J157" i="31"/>
  <c r="P156" i="31"/>
  <c r="H156" i="31"/>
  <c r="M239" i="31"/>
  <c r="J238" i="31"/>
  <c r="P135" i="31"/>
  <c r="H135" i="31"/>
  <c r="N134" i="31"/>
  <c r="F134" i="31"/>
  <c r="K269" i="31"/>
  <c r="P268" i="31"/>
  <c r="H268" i="31"/>
  <c r="N237" i="31"/>
  <c r="F237" i="31"/>
  <c r="L236" i="31"/>
  <c r="J165" i="31"/>
  <c r="P164" i="31"/>
  <c r="H164" i="31"/>
  <c r="J75" i="31"/>
  <c r="P74" i="31"/>
  <c r="H74" i="31"/>
  <c r="N259" i="31"/>
  <c r="F259" i="31"/>
  <c r="L258" i="31"/>
  <c r="J57" i="31"/>
  <c r="J123" i="31"/>
  <c r="L122" i="31"/>
  <c r="O109" i="31"/>
  <c r="F109" i="31"/>
  <c r="K108" i="31"/>
  <c r="P77" i="31"/>
  <c r="G77" i="31"/>
  <c r="M76" i="31"/>
  <c r="K65" i="31"/>
  <c r="Q64" i="31"/>
  <c r="I64" i="31"/>
  <c r="O55" i="31"/>
  <c r="G55" i="31"/>
  <c r="M54" i="31"/>
  <c r="K113" i="31"/>
  <c r="Q112" i="31"/>
  <c r="I112" i="31"/>
  <c r="O263" i="31"/>
  <c r="G263" i="31"/>
  <c r="M262" i="31"/>
  <c r="K171" i="31"/>
  <c r="Q170" i="31"/>
  <c r="I170" i="31"/>
  <c r="N371" i="31"/>
  <c r="F371" i="31"/>
  <c r="K370" i="31"/>
  <c r="Q101" i="31"/>
  <c r="I101" i="31"/>
  <c r="O100" i="31"/>
  <c r="G100" i="31"/>
  <c r="M141" i="31"/>
  <c r="K140" i="31"/>
  <c r="P323" i="31"/>
  <c r="H323" i="31"/>
  <c r="M322" i="31"/>
  <c r="M103" i="31"/>
  <c r="K102" i="31"/>
  <c r="Q63" i="31"/>
  <c r="I63" i="31"/>
  <c r="O62" i="31"/>
  <c r="G62" i="31"/>
  <c r="M115" i="31"/>
  <c r="K114" i="31"/>
  <c r="Q157" i="31"/>
  <c r="I157" i="31"/>
  <c r="O156" i="31"/>
  <c r="G156" i="31"/>
  <c r="L239" i="31"/>
  <c r="Q238" i="31"/>
  <c r="I238" i="31"/>
  <c r="O135" i="31"/>
  <c r="G135" i="31"/>
  <c r="M134" i="31"/>
  <c r="J269" i="31"/>
  <c r="O268" i="31"/>
  <c r="G268" i="31"/>
  <c r="M237" i="31"/>
  <c r="K236" i="31"/>
  <c r="Q165" i="31"/>
  <c r="I165" i="31"/>
  <c r="O164" i="31"/>
  <c r="G164" i="31"/>
  <c r="N133" i="31"/>
  <c r="I123" i="31"/>
  <c r="J122" i="31"/>
  <c r="N109" i="31"/>
  <c r="J108" i="31"/>
  <c r="O77" i="31"/>
  <c r="F77" i="31"/>
  <c r="L76" i="31"/>
  <c r="J65" i="31"/>
  <c r="P64" i="31"/>
  <c r="H64" i="31"/>
  <c r="N55" i="31"/>
  <c r="F55" i="31"/>
  <c r="L54" i="31"/>
  <c r="J113" i="31"/>
  <c r="P112" i="31"/>
  <c r="H112" i="31"/>
  <c r="N263" i="31"/>
  <c r="F263" i="31"/>
  <c r="L262" i="31"/>
  <c r="J171" i="31"/>
  <c r="P170" i="31"/>
  <c r="H170" i="31"/>
  <c r="M371" i="31"/>
  <c r="J370" i="31"/>
  <c r="P101" i="31"/>
  <c r="H101" i="31"/>
  <c r="N100" i="31"/>
  <c r="F100" i="31"/>
  <c r="L141" i="31"/>
  <c r="J140" i="31"/>
  <c r="O323" i="31"/>
  <c r="G323" i="31"/>
  <c r="L322" i="31"/>
  <c r="L103" i="31"/>
  <c r="J102" i="31"/>
  <c r="P63" i="31"/>
  <c r="H63" i="31"/>
  <c r="N62" i="31"/>
  <c r="F62" i="31"/>
  <c r="L115" i="31"/>
  <c r="J114" i="31"/>
  <c r="P157" i="31"/>
  <c r="H157" i="31"/>
  <c r="N156" i="31"/>
  <c r="F156" i="31"/>
  <c r="K239" i="31"/>
  <c r="P238" i="31"/>
  <c r="H238" i="31"/>
  <c r="N135" i="31"/>
  <c r="F135" i="31"/>
  <c r="L134" i="31"/>
  <c r="Q269" i="31"/>
  <c r="I269" i="31"/>
  <c r="N268" i="31"/>
  <c r="F268" i="31"/>
  <c r="L237" i="31"/>
  <c r="J236" i="31"/>
  <c r="P165" i="31"/>
  <c r="H165" i="31"/>
  <c r="N164" i="31"/>
  <c r="F164" i="31"/>
  <c r="F133" i="31"/>
  <c r="G123" i="31"/>
  <c r="H122" i="31"/>
  <c r="M109" i="31"/>
  <c r="I108" i="31"/>
  <c r="N77" i="31"/>
  <c r="K76" i="31"/>
  <c r="Q65" i="31"/>
  <c r="I65" i="31"/>
  <c r="O64" i="31"/>
  <c r="G64" i="31"/>
  <c r="M55" i="31"/>
  <c r="K54" i="31"/>
  <c r="Q113" i="31"/>
  <c r="I113" i="31"/>
  <c r="O112" i="31"/>
  <c r="G112" i="31"/>
  <c r="M263" i="31"/>
  <c r="K262" i="31"/>
  <c r="Q171" i="31"/>
  <c r="I171" i="31"/>
  <c r="O170" i="31"/>
  <c r="G170" i="31"/>
  <c r="L371" i="31"/>
  <c r="Q370" i="31"/>
  <c r="I370" i="31"/>
  <c r="O101" i="31"/>
  <c r="G101" i="31"/>
  <c r="M100" i="31"/>
  <c r="K141" i="31"/>
  <c r="Q140" i="31"/>
  <c r="I140" i="31"/>
  <c r="N323" i="31"/>
  <c r="F323" i="31"/>
  <c r="K322" i="31"/>
  <c r="K103" i="31"/>
  <c r="Q102" i="31"/>
  <c r="I102" i="31"/>
  <c r="O63" i="31"/>
  <c r="G63" i="31"/>
  <c r="M62" i="31"/>
  <c r="K115" i="31"/>
  <c r="Q114" i="31"/>
  <c r="I114" i="31"/>
  <c r="O157" i="31"/>
  <c r="G157" i="31"/>
  <c r="M156" i="31"/>
  <c r="J239" i="31"/>
  <c r="O238" i="31"/>
  <c r="G238" i="31"/>
  <c r="M135" i="31"/>
  <c r="K134" i="31"/>
  <c r="P269" i="31"/>
  <c r="H269" i="31"/>
  <c r="M268" i="31"/>
  <c r="K237" i="31"/>
  <c r="Q236" i="31"/>
  <c r="I236" i="31"/>
  <c r="O165" i="31"/>
  <c r="G165" i="31"/>
  <c r="M164" i="31"/>
  <c r="O75" i="31"/>
  <c r="G75" i="31"/>
  <c r="M74" i="31"/>
  <c r="K259" i="31"/>
  <c r="F123" i="31"/>
  <c r="G122" i="31"/>
  <c r="L109" i="31"/>
  <c r="Q108" i="31"/>
  <c r="H108" i="31"/>
  <c r="L77" i="31"/>
  <c r="J76" i="31"/>
  <c r="P65" i="31"/>
  <c r="H65" i="31"/>
  <c r="N64" i="31"/>
  <c r="F64" i="31"/>
  <c r="L55" i="31"/>
  <c r="J54" i="31"/>
  <c r="P113" i="31"/>
  <c r="H113" i="31"/>
  <c r="N112" i="31"/>
  <c r="F112" i="31"/>
  <c r="L263" i="31"/>
  <c r="J262" i="31"/>
  <c r="P171" i="31"/>
  <c r="H171" i="31"/>
  <c r="N170" i="31"/>
  <c r="F170" i="31"/>
  <c r="K371" i="31"/>
  <c r="P370" i="31"/>
  <c r="H370" i="31"/>
  <c r="N101" i="31"/>
  <c r="F101" i="31"/>
  <c r="L100" i="31"/>
  <c r="J141" i="31"/>
  <c r="P140" i="31"/>
  <c r="H140" i="31"/>
  <c r="M323" i="31"/>
  <c r="J322" i="31"/>
  <c r="J103" i="31"/>
  <c r="P102" i="31"/>
  <c r="H102" i="31"/>
  <c r="N63" i="31"/>
  <c r="F63" i="31"/>
  <c r="L62" i="31"/>
  <c r="J115" i="31"/>
  <c r="P114" i="31"/>
  <c r="H114" i="31"/>
  <c r="N157" i="31"/>
  <c r="F157" i="31"/>
  <c r="L156" i="31"/>
  <c r="Q239" i="31"/>
  <c r="I239" i="31"/>
  <c r="N238" i="31"/>
  <c r="F238" i="31"/>
  <c r="L135" i="31"/>
  <c r="J134" i="31"/>
  <c r="O269" i="31"/>
  <c r="G269" i="31"/>
  <c r="L268" i="31"/>
  <c r="J237" i="31"/>
  <c r="P236" i="31"/>
  <c r="H236" i="31"/>
  <c r="N165" i="31"/>
  <c r="F165" i="31"/>
  <c r="L164" i="31"/>
  <c r="N75" i="31"/>
  <c r="F75" i="31"/>
  <c r="L74" i="31"/>
  <c r="J259" i="31"/>
  <c r="L132" i="31"/>
  <c r="F122" i="31"/>
  <c r="K109" i="31"/>
  <c r="P108" i="31"/>
  <c r="F108" i="31"/>
  <c r="K77" i="31"/>
  <c r="Q76" i="31"/>
  <c r="I76" i="31"/>
  <c r="O65" i="31"/>
  <c r="G65" i="31"/>
  <c r="M64" i="31"/>
  <c r="K55" i="31"/>
  <c r="Q54" i="31"/>
  <c r="I54" i="31"/>
  <c r="O113" i="31"/>
  <c r="G113" i="31"/>
  <c r="M112" i="31"/>
  <c r="K263" i="31"/>
  <c r="Q262" i="31"/>
  <c r="I262" i="31"/>
  <c r="O171" i="31"/>
  <c r="G171" i="31"/>
  <c r="M170" i="31"/>
  <c r="J371" i="31"/>
  <c r="O370" i="31"/>
  <c r="G370" i="31"/>
  <c r="M101" i="31"/>
  <c r="K100" i="31"/>
  <c r="Q141" i="31"/>
  <c r="I141" i="31"/>
  <c r="O140" i="31"/>
  <c r="G140" i="31"/>
  <c r="L323" i="31"/>
  <c r="Q322" i="31"/>
  <c r="I322" i="31"/>
  <c r="Q103" i="31"/>
  <c r="I103" i="31"/>
  <c r="O102" i="31"/>
  <c r="G102" i="31"/>
  <c r="M63" i="31"/>
  <c r="K62" i="31"/>
  <c r="Q115" i="31"/>
  <c r="I115" i="31"/>
  <c r="O114" i="31"/>
  <c r="G114" i="31"/>
  <c r="M157" i="31"/>
  <c r="K156" i="31"/>
  <c r="P239" i="31"/>
  <c r="H239" i="31"/>
  <c r="M238" i="31"/>
  <c r="K135" i="31"/>
  <c r="Q134" i="31"/>
  <c r="I134" i="31"/>
  <c r="N269" i="31"/>
  <c r="F269" i="31"/>
  <c r="K268" i="31"/>
  <c r="Q237" i="31"/>
  <c r="I237" i="31"/>
  <c r="O236" i="31"/>
  <c r="G236" i="31"/>
  <c r="M165" i="31"/>
  <c r="K164" i="31"/>
  <c r="M75" i="31"/>
  <c r="K74" i="31"/>
  <c r="Q259" i="31"/>
  <c r="K132" i="31"/>
  <c r="P122" i="31"/>
  <c r="J109" i="31"/>
  <c r="N108" i="31"/>
  <c r="J77" i="31"/>
  <c r="P76" i="31"/>
  <c r="H76" i="31"/>
  <c r="N65" i="31"/>
  <c r="F65" i="31"/>
  <c r="L64" i="31"/>
  <c r="J55" i="31"/>
  <c r="P54" i="31"/>
  <c r="H54" i="31"/>
  <c r="N113" i="31"/>
  <c r="F113" i="31"/>
  <c r="L112" i="31"/>
  <c r="J263" i="31"/>
  <c r="P262" i="31"/>
  <c r="H262" i="31"/>
  <c r="N171" i="31"/>
  <c r="F171" i="31"/>
  <c r="L170" i="31"/>
  <c r="Q371" i="31"/>
  <c r="I371" i="31"/>
  <c r="N370" i="31"/>
  <c r="F370" i="31"/>
  <c r="L101" i="31"/>
  <c r="J100" i="31"/>
  <c r="P141" i="31"/>
  <c r="H141" i="31"/>
  <c r="N140" i="31"/>
  <c r="F140" i="31"/>
  <c r="K323" i="31"/>
  <c r="P322" i="31"/>
  <c r="H322" i="31"/>
  <c r="P103" i="31"/>
  <c r="H103" i="31"/>
  <c r="N102" i="31"/>
  <c r="F102" i="31"/>
  <c r="L63" i="31"/>
  <c r="J62" i="31"/>
  <c r="P115" i="31"/>
  <c r="H115" i="31"/>
  <c r="N114" i="31"/>
  <c r="F114" i="31"/>
  <c r="L157" i="31"/>
  <c r="J156" i="31"/>
  <c r="O239" i="31"/>
  <c r="G239" i="31"/>
  <c r="L238" i="31"/>
  <c r="J135" i="31"/>
  <c r="P134" i="31"/>
  <c r="M269" i="31"/>
  <c r="L259" i="31"/>
  <c r="N258" i="31"/>
  <c r="Q57" i="31"/>
  <c r="H57" i="31"/>
  <c r="N56" i="31"/>
  <c r="F56" i="31"/>
  <c r="L201" i="31"/>
  <c r="J200" i="31"/>
  <c r="P251" i="31"/>
  <c r="H251" i="31"/>
  <c r="N250" i="31"/>
  <c r="F250" i="31"/>
  <c r="L249" i="31"/>
  <c r="J248" i="31"/>
  <c r="P107" i="31"/>
  <c r="H107" i="31"/>
  <c r="N106" i="31"/>
  <c r="F106" i="31"/>
  <c r="K45" i="31"/>
  <c r="P44" i="31"/>
  <c r="H44" i="31"/>
  <c r="N225" i="31"/>
  <c r="F225" i="31"/>
  <c r="L224" i="31"/>
  <c r="N341" i="31"/>
  <c r="F341" i="31"/>
  <c r="L340" i="31"/>
  <c r="J327" i="31"/>
  <c r="P326" i="31"/>
  <c r="H326" i="31"/>
  <c r="N147" i="31"/>
  <c r="F147" i="31"/>
  <c r="L146" i="31"/>
  <c r="J161" i="31"/>
  <c r="P160" i="31"/>
  <c r="H160" i="31"/>
  <c r="N39" i="31"/>
  <c r="F39" i="31"/>
  <c r="L38" i="31"/>
  <c r="J257" i="31"/>
  <c r="P256" i="31"/>
  <c r="H256" i="31"/>
  <c r="N155" i="31"/>
  <c r="F155" i="31"/>
  <c r="L154" i="31"/>
  <c r="J227" i="31"/>
  <c r="P226" i="31"/>
  <c r="H226" i="31"/>
  <c r="N37" i="31"/>
  <c r="F37" i="31"/>
  <c r="L36" i="31"/>
  <c r="M411" i="31"/>
  <c r="J410" i="31"/>
  <c r="P139" i="31"/>
  <c r="H139" i="31"/>
  <c r="N138" i="31"/>
  <c r="F138" i="31"/>
  <c r="L151" i="31"/>
  <c r="J150" i="31"/>
  <c r="P35" i="31"/>
  <c r="H35" i="31"/>
  <c r="N34" i="31"/>
  <c r="F34" i="31"/>
  <c r="K361" i="31"/>
  <c r="P360" i="31"/>
  <c r="H134" i="31"/>
  <c r="J268" i="31"/>
  <c r="P237" i="31"/>
  <c r="O74" i="31"/>
  <c r="I259" i="31"/>
  <c r="K258" i="31"/>
  <c r="P57" i="31"/>
  <c r="G57" i="31"/>
  <c r="M56" i="31"/>
  <c r="K201" i="31"/>
  <c r="Q200" i="31"/>
  <c r="I200" i="31"/>
  <c r="O251" i="31"/>
  <c r="G251" i="31"/>
  <c r="M250" i="31"/>
  <c r="K249" i="31"/>
  <c r="Q248" i="31"/>
  <c r="I248" i="31"/>
  <c r="O107" i="31"/>
  <c r="G107" i="31"/>
  <c r="M106" i="31"/>
  <c r="J45" i="31"/>
  <c r="O44" i="31"/>
  <c r="G44" i="31"/>
  <c r="M225" i="31"/>
  <c r="K224" i="31"/>
  <c r="M341" i="31"/>
  <c r="K340" i="31"/>
  <c r="Q327" i="31"/>
  <c r="I327" i="31"/>
  <c r="O326" i="31"/>
  <c r="G326" i="31"/>
  <c r="M147" i="31"/>
  <c r="K146" i="31"/>
  <c r="Q161" i="31"/>
  <c r="I161" i="31"/>
  <c r="O160" i="31"/>
  <c r="G160" i="31"/>
  <c r="M39" i="31"/>
  <c r="K38" i="31"/>
  <c r="Q257" i="31"/>
  <c r="I257" i="31"/>
  <c r="O256" i="31"/>
  <c r="G256" i="31"/>
  <c r="M155" i="31"/>
  <c r="K154" i="31"/>
  <c r="Q227" i="31"/>
  <c r="I227" i="31"/>
  <c r="O226" i="31"/>
  <c r="G226" i="31"/>
  <c r="M37" i="31"/>
  <c r="K36" i="31"/>
  <c r="L411" i="31"/>
  <c r="Q410" i="31"/>
  <c r="I410" i="31"/>
  <c r="O139" i="31"/>
  <c r="G139" i="31"/>
  <c r="M138" i="31"/>
  <c r="K151" i="31"/>
  <c r="Q150" i="31"/>
  <c r="I150" i="31"/>
  <c r="O35" i="31"/>
  <c r="H237" i="31"/>
  <c r="N74" i="31"/>
  <c r="H259" i="31"/>
  <c r="J258" i="31"/>
  <c r="O57" i="31"/>
  <c r="F57" i="31"/>
  <c r="L56" i="31"/>
  <c r="J201" i="31"/>
  <c r="P200" i="31"/>
  <c r="H200" i="31"/>
  <c r="N251" i="31"/>
  <c r="F251" i="31"/>
  <c r="L250" i="31"/>
  <c r="J249" i="31"/>
  <c r="P248" i="31"/>
  <c r="H248" i="31"/>
  <c r="N107" i="31"/>
  <c r="F107" i="31"/>
  <c r="L106" i="31"/>
  <c r="Q45" i="31"/>
  <c r="I45" i="31"/>
  <c r="N44" i="31"/>
  <c r="F44" i="31"/>
  <c r="L225" i="31"/>
  <c r="J224" i="31"/>
  <c r="L341" i="31"/>
  <c r="J340" i="31"/>
  <c r="P327" i="31"/>
  <c r="H327" i="31"/>
  <c r="N326" i="31"/>
  <c r="F326" i="31"/>
  <c r="L147" i="31"/>
  <c r="J146" i="31"/>
  <c r="P161" i="31"/>
  <c r="H161" i="31"/>
  <c r="N160" i="31"/>
  <c r="F160" i="31"/>
  <c r="L39" i="31"/>
  <c r="J38" i="31"/>
  <c r="P257" i="31"/>
  <c r="H257" i="31"/>
  <c r="N256" i="31"/>
  <c r="F256" i="31"/>
  <c r="L155" i="31"/>
  <c r="J154" i="31"/>
  <c r="P227" i="31"/>
  <c r="H227" i="31"/>
  <c r="N226" i="31"/>
  <c r="F226" i="31"/>
  <c r="L37" i="31"/>
  <c r="J36" i="31"/>
  <c r="K411" i="31"/>
  <c r="P410" i="31"/>
  <c r="H410" i="31"/>
  <c r="N139" i="31"/>
  <c r="F139" i="31"/>
  <c r="L138" i="31"/>
  <c r="J151" i="31"/>
  <c r="P150" i="31"/>
  <c r="N236" i="31"/>
  <c r="Q75" i="31"/>
  <c r="J74" i="31"/>
  <c r="I258" i="31"/>
  <c r="N57" i="31"/>
  <c r="K56" i="31"/>
  <c r="Q201" i="31"/>
  <c r="I201" i="31"/>
  <c r="O200" i="31"/>
  <c r="G200" i="31"/>
  <c r="M251" i="31"/>
  <c r="K250" i="31"/>
  <c r="Q249" i="31"/>
  <c r="I249" i="31"/>
  <c r="O248" i="31"/>
  <c r="G248" i="31"/>
  <c r="M107" i="31"/>
  <c r="K106" i="31"/>
  <c r="P45" i="31"/>
  <c r="H45" i="31"/>
  <c r="M44" i="31"/>
  <c r="K225" i="31"/>
  <c r="Q224" i="31"/>
  <c r="I224" i="31"/>
  <c r="K341" i="31"/>
  <c r="Q340" i="31"/>
  <c r="I340" i="31"/>
  <c r="O327" i="31"/>
  <c r="G327" i="31"/>
  <c r="M326" i="31"/>
  <c r="K147" i="31"/>
  <c r="Q146" i="31"/>
  <c r="I146" i="31"/>
  <c r="O161" i="31"/>
  <c r="G161" i="31"/>
  <c r="M160" i="31"/>
  <c r="K39" i="31"/>
  <c r="Q38" i="31"/>
  <c r="I38" i="31"/>
  <c r="O257" i="31"/>
  <c r="G257" i="31"/>
  <c r="M256" i="31"/>
  <c r="K155" i="31"/>
  <c r="Q154" i="31"/>
  <c r="I154" i="31"/>
  <c r="O227" i="31"/>
  <c r="G227" i="31"/>
  <c r="M226" i="31"/>
  <c r="K37" i="31"/>
  <c r="Q36" i="31"/>
  <c r="I36" i="31"/>
  <c r="J411" i="31"/>
  <c r="O410" i="31"/>
  <c r="G410" i="31"/>
  <c r="M139" i="31"/>
  <c r="K138" i="31"/>
  <c r="Q151" i="31"/>
  <c r="I151" i="31"/>
  <c r="O150" i="31"/>
  <c r="G150" i="31"/>
  <c r="M35" i="31"/>
  <c r="K34" i="31"/>
  <c r="F236" i="31"/>
  <c r="P75" i="31"/>
  <c r="G74" i="31"/>
  <c r="H258" i="31"/>
  <c r="M57" i="31"/>
  <c r="J56" i="31"/>
  <c r="P201" i="31"/>
  <c r="H201" i="31"/>
  <c r="N200" i="31"/>
  <c r="F200" i="31"/>
  <c r="L251" i="31"/>
  <c r="J250" i="31"/>
  <c r="P249" i="31"/>
  <c r="H249" i="31"/>
  <c r="N248" i="31"/>
  <c r="F248" i="31"/>
  <c r="L107" i="31"/>
  <c r="J106" i="31"/>
  <c r="O45" i="31"/>
  <c r="G45" i="31"/>
  <c r="L44" i="31"/>
  <c r="J225" i="31"/>
  <c r="P224" i="31"/>
  <c r="H224" i="31"/>
  <c r="J341" i="31"/>
  <c r="P340" i="31"/>
  <c r="H340" i="31"/>
  <c r="N327" i="31"/>
  <c r="F327" i="31"/>
  <c r="L326" i="31"/>
  <c r="J147" i="31"/>
  <c r="P146" i="31"/>
  <c r="H146" i="31"/>
  <c r="N161" i="31"/>
  <c r="F161" i="31"/>
  <c r="L160" i="31"/>
  <c r="J39" i="31"/>
  <c r="P38" i="31"/>
  <c r="H38" i="31"/>
  <c r="N257" i="31"/>
  <c r="F257" i="31"/>
  <c r="L256" i="31"/>
  <c r="J155" i="31"/>
  <c r="P154" i="31"/>
  <c r="H154" i="31"/>
  <c r="N227" i="31"/>
  <c r="F227" i="31"/>
  <c r="L226" i="31"/>
  <c r="J37" i="31"/>
  <c r="P36" i="31"/>
  <c r="H36" i="31"/>
  <c r="Q411" i="31"/>
  <c r="I411" i="31"/>
  <c r="N410" i="31"/>
  <c r="F410" i="31"/>
  <c r="L139" i="31"/>
  <c r="J138" i="31"/>
  <c r="P151" i="31"/>
  <c r="H151" i="31"/>
  <c r="N150" i="31"/>
  <c r="F150" i="31"/>
  <c r="L35" i="31"/>
  <c r="J34" i="31"/>
  <c r="O361" i="31"/>
  <c r="G361" i="31"/>
  <c r="L165" i="31"/>
  <c r="L75" i="31"/>
  <c r="F74" i="31"/>
  <c r="Q258" i="31"/>
  <c r="G258" i="31"/>
  <c r="L57" i="31"/>
  <c r="Q56" i="31"/>
  <c r="I56" i="31"/>
  <c r="O201" i="31"/>
  <c r="G201" i="31"/>
  <c r="M200" i="31"/>
  <c r="K251" i="31"/>
  <c r="Q250" i="31"/>
  <c r="I250" i="31"/>
  <c r="O249" i="31"/>
  <c r="G249" i="31"/>
  <c r="M248" i="31"/>
  <c r="K107" i="31"/>
  <c r="Q106" i="31"/>
  <c r="I106" i="31"/>
  <c r="N45" i="31"/>
  <c r="F45" i="31"/>
  <c r="K44" i="31"/>
  <c r="Q225" i="31"/>
  <c r="I225" i="31"/>
  <c r="O224" i="31"/>
  <c r="G224" i="31"/>
  <c r="Q341" i="31"/>
  <c r="I341" i="31"/>
  <c r="O340" i="31"/>
  <c r="G340" i="31"/>
  <c r="M327" i="31"/>
  <c r="K326" i="31"/>
  <c r="Q147" i="31"/>
  <c r="I147" i="31"/>
  <c r="O146" i="31"/>
  <c r="G146" i="31"/>
  <c r="M161" i="31"/>
  <c r="K160" i="31"/>
  <c r="Q39" i="31"/>
  <c r="I39" i="31"/>
  <c r="O38" i="31"/>
  <c r="G38" i="31"/>
  <c r="M257" i="31"/>
  <c r="K256" i="31"/>
  <c r="Q155" i="31"/>
  <c r="I155" i="31"/>
  <c r="O154" i="31"/>
  <c r="G154" i="31"/>
  <c r="M227" i="31"/>
  <c r="K226" i="31"/>
  <c r="Q37" i="31"/>
  <c r="I37" i="31"/>
  <c r="O36" i="31"/>
  <c r="G36" i="31"/>
  <c r="P411" i="31"/>
  <c r="H411" i="31"/>
  <c r="M410" i="31"/>
  <c r="K139" i="31"/>
  <c r="Q138" i="31"/>
  <c r="I138" i="31"/>
  <c r="O151" i="31"/>
  <c r="G151" i="31"/>
  <c r="M150" i="31"/>
  <c r="K35" i="31"/>
  <c r="Q34" i="31"/>
  <c r="I34" i="31"/>
  <c r="N361" i="31"/>
  <c r="F361" i="31"/>
  <c r="I75" i="31"/>
  <c r="P259" i="31"/>
  <c r="P258" i="31"/>
  <c r="F258" i="31"/>
  <c r="K57" i="31"/>
  <c r="P56" i="31"/>
  <c r="H56" i="31"/>
  <c r="N201" i="31"/>
  <c r="F201" i="31"/>
  <c r="L200" i="31"/>
  <c r="J251" i="31"/>
  <c r="P250" i="31"/>
  <c r="H250" i="31"/>
  <c r="N249" i="31"/>
  <c r="F249" i="31"/>
  <c r="L248" i="31"/>
  <c r="J107" i="31"/>
  <c r="P106" i="31"/>
  <c r="H106" i="31"/>
  <c r="M45" i="31"/>
  <c r="J44" i="31"/>
  <c r="P225" i="31"/>
  <c r="H225" i="31"/>
  <c r="N224" i="31"/>
  <c r="F224" i="31"/>
  <c r="P341" i="31"/>
  <c r="H341" i="31"/>
  <c r="N340" i="31"/>
  <c r="F340" i="31"/>
  <c r="L327" i="31"/>
  <c r="J326" i="31"/>
  <c r="P147" i="31"/>
  <c r="H147" i="31"/>
  <c r="N146" i="31"/>
  <c r="F146" i="31"/>
  <c r="L161" i="31"/>
  <c r="J160" i="31"/>
  <c r="P39" i="31"/>
  <c r="H39" i="31"/>
  <c r="N38" i="31"/>
  <c r="F38" i="31"/>
  <c r="L257" i="31"/>
  <c r="J256" i="31"/>
  <c r="P155" i="31"/>
  <c r="H155" i="31"/>
  <c r="N154" i="31"/>
  <c r="F154" i="31"/>
  <c r="L227" i="31"/>
  <c r="J226" i="31"/>
  <c r="P37" i="31"/>
  <c r="H37" i="31"/>
  <c r="N36" i="31"/>
  <c r="F36" i="31"/>
  <c r="O411" i="31"/>
  <c r="G411" i="31"/>
  <c r="L410" i="31"/>
  <c r="J139" i="31"/>
  <c r="P138" i="31"/>
  <c r="H138" i="31"/>
  <c r="N151" i="31"/>
  <c r="F151" i="31"/>
  <c r="L150" i="31"/>
  <c r="J35" i="31"/>
  <c r="P34" i="31"/>
  <c r="H34" i="31"/>
  <c r="M361" i="31"/>
  <c r="J360" i="31"/>
  <c r="O285" i="31"/>
  <c r="G285" i="31"/>
  <c r="L284" i="31"/>
  <c r="Q33" i="31"/>
  <c r="J164" i="31"/>
  <c r="H75" i="31"/>
  <c r="M259" i="31"/>
  <c r="O258" i="31"/>
  <c r="I57" i="31"/>
  <c r="O56" i="31"/>
  <c r="G56" i="31"/>
  <c r="M201" i="31"/>
  <c r="K200" i="31"/>
  <c r="Q251" i="31"/>
  <c r="I251" i="31"/>
  <c r="O250" i="31"/>
  <c r="G250" i="31"/>
  <c r="M249" i="31"/>
  <c r="K248" i="31"/>
  <c r="Q107" i="31"/>
  <c r="I107" i="31"/>
  <c r="O106" i="31"/>
  <c r="G106" i="31"/>
  <c r="L45" i="31"/>
  <c r="Q44" i="31"/>
  <c r="I44" i="31"/>
  <c r="O225" i="31"/>
  <c r="G225" i="31"/>
  <c r="M224" i="31"/>
  <c r="O341" i="31"/>
  <c r="G341" i="31"/>
  <c r="M340" i="31"/>
  <c r="K327" i="31"/>
  <c r="Q326" i="31"/>
  <c r="I326" i="31"/>
  <c r="O147" i="31"/>
  <c r="G147" i="31"/>
  <c r="M146" i="31"/>
  <c r="K161" i="31"/>
  <c r="Q160" i="31"/>
  <c r="I160" i="31"/>
  <c r="O39" i="31"/>
  <c r="G39" i="31"/>
  <c r="M38" i="31"/>
  <c r="K257" i="31"/>
  <c r="Q256" i="31"/>
  <c r="I256" i="31"/>
  <c r="O155" i="31"/>
  <c r="G155" i="31"/>
  <c r="M154" i="31"/>
  <c r="K227" i="31"/>
  <c r="Q226" i="31"/>
  <c r="I226" i="31"/>
  <c r="O37" i="31"/>
  <c r="G37" i="31"/>
  <c r="M36" i="31"/>
  <c r="N411" i="31"/>
  <c r="F411" i="31"/>
  <c r="K410" i="31"/>
  <c r="Q139" i="31"/>
  <c r="I139" i="31"/>
  <c r="O138" i="31"/>
  <c r="G138" i="31"/>
  <c r="M151" i="31"/>
  <c r="K150" i="31"/>
  <c r="Q35" i="31"/>
  <c r="I35" i="31"/>
  <c r="P361" i="31"/>
  <c r="M360" i="31"/>
  <c r="Q285" i="31"/>
  <c r="H285" i="31"/>
  <c r="K284" i="31"/>
  <c r="O33" i="31"/>
  <c r="G33" i="31"/>
  <c r="L32" i="31"/>
  <c r="J149" i="31"/>
  <c r="P148" i="31"/>
  <c r="H148" i="31"/>
  <c r="N175" i="31"/>
  <c r="F175" i="31"/>
  <c r="L174" i="31"/>
  <c r="J143" i="31"/>
  <c r="P142" i="31"/>
  <c r="H142" i="31"/>
  <c r="N265" i="31"/>
  <c r="F265" i="31"/>
  <c r="L264" i="31"/>
  <c r="J29" i="31"/>
  <c r="P28" i="31"/>
  <c r="H28" i="31"/>
  <c r="N169" i="31"/>
  <c r="F169" i="31"/>
  <c r="L168" i="31"/>
  <c r="J127" i="31"/>
  <c r="P126" i="31"/>
  <c r="H126" i="31"/>
  <c r="N275" i="31"/>
  <c r="F275" i="31"/>
  <c r="L274" i="31"/>
  <c r="J281" i="31"/>
  <c r="P280" i="31"/>
  <c r="H280" i="31"/>
  <c r="J73" i="31"/>
  <c r="P72" i="31"/>
  <c r="H72" i="31"/>
  <c r="N343" i="31"/>
  <c r="F343" i="31"/>
  <c r="L342" i="31"/>
  <c r="J375" i="31"/>
  <c r="P374" i="31"/>
  <c r="H374" i="31"/>
  <c r="N51" i="31"/>
  <c r="F51" i="31"/>
  <c r="L50" i="31"/>
  <c r="J353" i="31"/>
  <c r="P352" i="31"/>
  <c r="H352" i="31"/>
  <c r="N357" i="31"/>
  <c r="F357" i="31"/>
  <c r="L356" i="31"/>
  <c r="N339" i="31"/>
  <c r="F339" i="31"/>
  <c r="L338" i="31"/>
  <c r="J153" i="31"/>
  <c r="P152" i="31"/>
  <c r="H152" i="31"/>
  <c r="N159" i="31"/>
  <c r="G35" i="31"/>
  <c r="L361" i="31"/>
  <c r="L360" i="31"/>
  <c r="P285" i="31"/>
  <c r="F285" i="31"/>
  <c r="J284" i="31"/>
  <c r="N33" i="31"/>
  <c r="F33" i="31"/>
  <c r="K32" i="31"/>
  <c r="Q149" i="31"/>
  <c r="I149" i="31"/>
  <c r="O148" i="31"/>
  <c r="G148" i="31"/>
  <c r="M175" i="31"/>
  <c r="K174" i="31"/>
  <c r="Q143" i="31"/>
  <c r="I143" i="31"/>
  <c r="O142" i="31"/>
  <c r="G142" i="31"/>
  <c r="M265" i="31"/>
  <c r="K264" i="31"/>
  <c r="Q29" i="31"/>
  <c r="I29" i="31"/>
  <c r="O28" i="31"/>
  <c r="G28" i="31"/>
  <c r="M169" i="31"/>
  <c r="K168" i="31"/>
  <c r="Q127" i="31"/>
  <c r="I127" i="31"/>
  <c r="O126" i="31"/>
  <c r="G126" i="31"/>
  <c r="M275" i="31"/>
  <c r="K274" i="31"/>
  <c r="Q281" i="31"/>
  <c r="I281" i="31"/>
  <c r="O280" i="31"/>
  <c r="G280" i="31"/>
  <c r="Q73" i="31"/>
  <c r="I73" i="31"/>
  <c r="O72" i="31"/>
  <c r="G72" i="31"/>
  <c r="M343" i="31"/>
  <c r="K342" i="31"/>
  <c r="Q375" i="31"/>
  <c r="I375" i="31"/>
  <c r="O374" i="31"/>
  <c r="G374" i="31"/>
  <c r="M51" i="31"/>
  <c r="K50" i="31"/>
  <c r="Q353" i="31"/>
  <c r="I353" i="31"/>
  <c r="O352" i="31"/>
  <c r="G352" i="31"/>
  <c r="M357" i="31"/>
  <c r="K356" i="31"/>
  <c r="M339" i="31"/>
  <c r="K338" i="31"/>
  <c r="Q153" i="31"/>
  <c r="I153" i="31"/>
  <c r="O152" i="31"/>
  <c r="G152" i="31"/>
  <c r="F35" i="31"/>
  <c r="J361" i="31"/>
  <c r="K360" i="31"/>
  <c r="N285" i="31"/>
  <c r="I284" i="31"/>
  <c r="M33" i="31"/>
  <c r="J32" i="31"/>
  <c r="P149" i="31"/>
  <c r="H149" i="31"/>
  <c r="N148" i="31"/>
  <c r="F148" i="31"/>
  <c r="L175" i="31"/>
  <c r="J174" i="31"/>
  <c r="P143" i="31"/>
  <c r="H143" i="31"/>
  <c r="N142" i="31"/>
  <c r="F142" i="31"/>
  <c r="L265" i="31"/>
  <c r="J264" i="31"/>
  <c r="P29" i="31"/>
  <c r="H29" i="31"/>
  <c r="N28" i="31"/>
  <c r="F28" i="31"/>
  <c r="L169" i="31"/>
  <c r="J168" i="31"/>
  <c r="P127" i="31"/>
  <c r="H127" i="31"/>
  <c r="N126" i="31"/>
  <c r="F126" i="31"/>
  <c r="L275" i="31"/>
  <c r="J274" i="31"/>
  <c r="P281" i="31"/>
  <c r="H281" i="31"/>
  <c r="N280" i="31"/>
  <c r="F280" i="31"/>
  <c r="P73" i="31"/>
  <c r="H73" i="31"/>
  <c r="N72" i="31"/>
  <c r="F72" i="31"/>
  <c r="L343" i="31"/>
  <c r="J342" i="31"/>
  <c r="P375" i="31"/>
  <c r="H375" i="31"/>
  <c r="N374" i="31"/>
  <c r="F374" i="31"/>
  <c r="L51" i="31"/>
  <c r="J50" i="31"/>
  <c r="P353" i="31"/>
  <c r="H353" i="31"/>
  <c r="N352" i="31"/>
  <c r="F352" i="31"/>
  <c r="L357" i="31"/>
  <c r="J356" i="31"/>
  <c r="L339" i="31"/>
  <c r="J338" i="31"/>
  <c r="P153" i="31"/>
  <c r="H153" i="31"/>
  <c r="O34" i="31"/>
  <c r="I361" i="31"/>
  <c r="I360" i="31"/>
  <c r="M285" i="31"/>
  <c r="Q284" i="31"/>
  <c r="H284" i="31"/>
  <c r="L33" i="31"/>
  <c r="Q32" i="31"/>
  <c r="I32" i="31"/>
  <c r="O149" i="31"/>
  <c r="G149" i="31"/>
  <c r="M148" i="31"/>
  <c r="K175" i="31"/>
  <c r="Q174" i="31"/>
  <c r="I174" i="31"/>
  <c r="O143" i="31"/>
  <c r="G143" i="31"/>
  <c r="M142" i="31"/>
  <c r="K265" i="31"/>
  <c r="Q264" i="31"/>
  <c r="I264" i="31"/>
  <c r="O29" i="31"/>
  <c r="G29" i="31"/>
  <c r="M28" i="31"/>
  <c r="K169" i="31"/>
  <c r="Q168" i="31"/>
  <c r="I168" i="31"/>
  <c r="O127" i="31"/>
  <c r="G127" i="31"/>
  <c r="M126" i="31"/>
  <c r="K275" i="31"/>
  <c r="Q274" i="31"/>
  <c r="I274" i="31"/>
  <c r="O281" i="31"/>
  <c r="G281" i="31"/>
  <c r="M280" i="31"/>
  <c r="O73" i="31"/>
  <c r="G73" i="31"/>
  <c r="M72" i="31"/>
  <c r="K343" i="31"/>
  <c r="Q342" i="31"/>
  <c r="I342" i="31"/>
  <c r="O375" i="31"/>
  <c r="G375" i="31"/>
  <c r="M374" i="31"/>
  <c r="K51" i="31"/>
  <c r="Q50" i="31"/>
  <c r="I50" i="31"/>
  <c r="O353" i="31"/>
  <c r="G353" i="31"/>
  <c r="M352" i="31"/>
  <c r="K357" i="31"/>
  <c r="Q356" i="31"/>
  <c r="I356" i="31"/>
  <c r="K339" i="31"/>
  <c r="Q338" i="31"/>
  <c r="I338" i="31"/>
  <c r="O153" i="31"/>
  <c r="M34" i="31"/>
  <c r="H361" i="31"/>
  <c r="H360" i="31"/>
  <c r="L285" i="31"/>
  <c r="P284" i="31"/>
  <c r="G284" i="31"/>
  <c r="K33" i="31"/>
  <c r="P32" i="31"/>
  <c r="H32" i="31"/>
  <c r="N149" i="31"/>
  <c r="F149" i="31"/>
  <c r="L148" i="31"/>
  <c r="J175" i="31"/>
  <c r="P174" i="31"/>
  <c r="H174" i="31"/>
  <c r="N143" i="31"/>
  <c r="F143" i="31"/>
  <c r="L142" i="31"/>
  <c r="J265" i="31"/>
  <c r="P264" i="31"/>
  <c r="H264" i="31"/>
  <c r="N29" i="31"/>
  <c r="F29" i="31"/>
  <c r="L28" i="31"/>
  <c r="J169" i="31"/>
  <c r="P168" i="31"/>
  <c r="H168" i="31"/>
  <c r="N127" i="31"/>
  <c r="F127" i="31"/>
  <c r="L126" i="31"/>
  <c r="J275" i="31"/>
  <c r="P274" i="31"/>
  <c r="H274" i="31"/>
  <c r="N281" i="31"/>
  <c r="F281" i="31"/>
  <c r="L280" i="31"/>
  <c r="N73" i="31"/>
  <c r="F73" i="31"/>
  <c r="L72" i="31"/>
  <c r="J343" i="31"/>
  <c r="P342" i="31"/>
  <c r="H342" i="31"/>
  <c r="N375" i="31"/>
  <c r="F375" i="31"/>
  <c r="L374" i="31"/>
  <c r="J51" i="31"/>
  <c r="P50" i="31"/>
  <c r="H50" i="31"/>
  <c r="N353" i="31"/>
  <c r="F353" i="31"/>
  <c r="L352" i="31"/>
  <c r="J357" i="31"/>
  <c r="P356" i="31"/>
  <c r="H356" i="31"/>
  <c r="J339" i="31"/>
  <c r="P338" i="31"/>
  <c r="H338" i="31"/>
  <c r="N153" i="31"/>
  <c r="F153" i="31"/>
  <c r="L152" i="31"/>
  <c r="J159" i="31"/>
  <c r="L34" i="31"/>
  <c r="Q360" i="31"/>
  <c r="G360" i="31"/>
  <c r="K285" i="31"/>
  <c r="O284" i="31"/>
  <c r="F284" i="31"/>
  <c r="J33" i="31"/>
  <c r="O32" i="31"/>
  <c r="G32" i="31"/>
  <c r="M149" i="31"/>
  <c r="K148" i="31"/>
  <c r="Q175" i="31"/>
  <c r="I175" i="31"/>
  <c r="O174" i="31"/>
  <c r="G174" i="31"/>
  <c r="M143" i="31"/>
  <c r="K142" i="31"/>
  <c r="Q265" i="31"/>
  <c r="I265" i="31"/>
  <c r="O264" i="31"/>
  <c r="G264" i="31"/>
  <c r="M29" i="31"/>
  <c r="K28" i="31"/>
  <c r="Q169" i="31"/>
  <c r="I169" i="31"/>
  <c r="O168" i="31"/>
  <c r="G168" i="31"/>
  <c r="M127" i="31"/>
  <c r="K126" i="31"/>
  <c r="Q275" i="31"/>
  <c r="I275" i="31"/>
  <c r="O274" i="31"/>
  <c r="G274" i="31"/>
  <c r="M281" i="31"/>
  <c r="K280" i="31"/>
  <c r="M73" i="31"/>
  <c r="K72" i="31"/>
  <c r="Q343" i="31"/>
  <c r="I343" i="31"/>
  <c r="O342" i="31"/>
  <c r="G342" i="31"/>
  <c r="M375" i="31"/>
  <c r="K374" i="31"/>
  <c r="Q51" i="31"/>
  <c r="I51" i="31"/>
  <c r="O50" i="31"/>
  <c r="G50" i="31"/>
  <c r="M353" i="31"/>
  <c r="K352" i="31"/>
  <c r="Q357" i="31"/>
  <c r="I357" i="31"/>
  <c r="O356" i="31"/>
  <c r="G356" i="31"/>
  <c r="Q339" i="31"/>
  <c r="I339" i="31"/>
  <c r="O338" i="31"/>
  <c r="G338" i="31"/>
  <c r="M153" i="31"/>
  <c r="K152" i="31"/>
  <c r="Q159" i="31"/>
  <c r="I159" i="31"/>
  <c r="O158" i="31"/>
  <c r="G158" i="31"/>
  <c r="M241" i="31"/>
  <c r="G34" i="31"/>
  <c r="O360" i="31"/>
  <c r="F360" i="31"/>
  <c r="J285" i="31"/>
  <c r="N284" i="31"/>
  <c r="I33" i="31"/>
  <c r="N32" i="31"/>
  <c r="F32" i="31"/>
  <c r="L149" i="31"/>
  <c r="J148" i="31"/>
  <c r="P175" i="31"/>
  <c r="H175" i="31"/>
  <c r="N174" i="31"/>
  <c r="F174" i="31"/>
  <c r="L143" i="31"/>
  <c r="J142" i="31"/>
  <c r="P265" i="31"/>
  <c r="H265" i="31"/>
  <c r="N264" i="31"/>
  <c r="F264" i="31"/>
  <c r="L29" i="31"/>
  <c r="J28" i="31"/>
  <c r="P169" i="31"/>
  <c r="H169" i="31"/>
  <c r="N168" i="31"/>
  <c r="F168" i="31"/>
  <c r="L127" i="31"/>
  <c r="J126" i="31"/>
  <c r="P275" i="31"/>
  <c r="H275" i="31"/>
  <c r="N274" i="31"/>
  <c r="F274" i="31"/>
  <c r="L281" i="31"/>
  <c r="J280" i="31"/>
  <c r="L73" i="31"/>
  <c r="J72" i="31"/>
  <c r="P343" i="31"/>
  <c r="H343" i="31"/>
  <c r="N342" i="31"/>
  <c r="F342" i="31"/>
  <c r="L375" i="31"/>
  <c r="J374" i="31"/>
  <c r="P51" i="31"/>
  <c r="H51" i="31"/>
  <c r="N50" i="31"/>
  <c r="F50" i="31"/>
  <c r="L353" i="31"/>
  <c r="J352" i="31"/>
  <c r="P357" i="31"/>
  <c r="H357" i="31"/>
  <c r="N356" i="31"/>
  <c r="F356" i="31"/>
  <c r="P339" i="31"/>
  <c r="H339" i="31"/>
  <c r="N338" i="31"/>
  <c r="F338" i="31"/>
  <c r="L153" i="31"/>
  <c r="J152" i="31"/>
  <c r="P159" i="31"/>
  <c r="H159" i="31"/>
  <c r="N158" i="31"/>
  <c r="F158" i="31"/>
  <c r="H150" i="31"/>
  <c r="N35" i="31"/>
  <c r="Q361" i="31"/>
  <c r="N360" i="31"/>
  <c r="I285" i="31"/>
  <c r="M284" i="31"/>
  <c r="P33" i="31"/>
  <c r="H33" i="31"/>
  <c r="M32" i="31"/>
  <c r="K149" i="31"/>
  <c r="Q148" i="31"/>
  <c r="I148" i="31"/>
  <c r="O175" i="31"/>
  <c r="G175" i="31"/>
  <c r="M174" i="31"/>
  <c r="K143" i="31"/>
  <c r="Q142" i="31"/>
  <c r="I142" i="31"/>
  <c r="O265" i="31"/>
  <c r="G265" i="31"/>
  <c r="M264" i="31"/>
  <c r="K29" i="31"/>
  <c r="Q28" i="31"/>
  <c r="I28" i="31"/>
  <c r="O169" i="31"/>
  <c r="G169" i="31"/>
  <c r="M168" i="31"/>
  <c r="K127" i="31"/>
  <c r="Q126" i="31"/>
  <c r="I126" i="31"/>
  <c r="O275" i="31"/>
  <c r="G275" i="31"/>
  <c r="M274" i="31"/>
  <c r="K281" i="31"/>
  <c r="Q280" i="31"/>
  <c r="I280" i="31"/>
  <c r="K73" i="31"/>
  <c r="Q72" i="31"/>
  <c r="I72" i="31"/>
  <c r="O343" i="31"/>
  <c r="G343" i="31"/>
  <c r="M342" i="31"/>
  <c r="K375" i="31"/>
  <c r="Q374" i="31"/>
  <c r="I374" i="31"/>
  <c r="O51" i="31"/>
  <c r="G51" i="31"/>
  <c r="M50" i="31"/>
  <c r="K353" i="31"/>
  <c r="Q352" i="31"/>
  <c r="I352" i="31"/>
  <c r="O357" i="31"/>
  <c r="G357" i="31"/>
  <c r="M356" i="31"/>
  <c r="O339" i="31"/>
  <c r="G339" i="31"/>
  <c r="M338" i="31"/>
  <c r="K153" i="31"/>
  <c r="Q152" i="31"/>
  <c r="I152" i="31"/>
  <c r="O159" i="31"/>
  <c r="G159" i="31"/>
  <c r="M158" i="31"/>
  <c r="K241" i="31"/>
  <c r="Q240" i="31"/>
  <c r="I240" i="31"/>
  <c r="O271" i="31"/>
  <c r="L159" i="31"/>
  <c r="K158" i="31"/>
  <c r="N241" i="31"/>
  <c r="H240" i="31"/>
  <c r="M271" i="31"/>
  <c r="K270" i="31"/>
  <c r="Q255" i="31"/>
  <c r="I255" i="31"/>
  <c r="O254" i="31"/>
  <c r="G254" i="31"/>
  <c r="M347" i="31"/>
  <c r="K346" i="31"/>
  <c r="Q365" i="31"/>
  <c r="I365" i="31"/>
  <c r="O364" i="31"/>
  <c r="G364" i="31"/>
  <c r="M367" i="31"/>
  <c r="K366" i="31"/>
  <c r="Q137" i="31"/>
  <c r="I137" i="31"/>
  <c r="O136" i="31"/>
  <c r="G136" i="31"/>
  <c r="M203" i="31"/>
  <c r="K202" i="31"/>
  <c r="Q197" i="31"/>
  <c r="I197" i="31"/>
  <c r="O196" i="31"/>
  <c r="G196" i="31"/>
  <c r="M121" i="31"/>
  <c r="K120" i="31"/>
  <c r="Q229" i="31"/>
  <c r="I229" i="31"/>
  <c r="O228" i="31"/>
  <c r="G228" i="31"/>
  <c r="M21" i="31"/>
  <c r="K20" i="31"/>
  <c r="Q283" i="31"/>
  <c r="I283" i="31"/>
  <c r="O282" i="31"/>
  <c r="G282" i="31"/>
  <c r="L333" i="31"/>
  <c r="Q332" i="31"/>
  <c r="I332" i="31"/>
  <c r="O111" i="31"/>
  <c r="G111" i="31"/>
  <c r="M110" i="31"/>
  <c r="K267" i="31"/>
  <c r="Q266" i="31"/>
  <c r="I266" i="31"/>
  <c r="O117" i="31"/>
  <c r="G117" i="31"/>
  <c r="M116" i="31"/>
  <c r="J49" i="31"/>
  <c r="O48" i="31"/>
  <c r="G48" i="31"/>
  <c r="M19" i="31"/>
  <c r="K18" i="31"/>
  <c r="M167" i="31"/>
  <c r="K166" i="31"/>
  <c r="Q17" i="31"/>
  <c r="I17" i="31"/>
  <c r="K159" i="31"/>
  <c r="J158" i="31"/>
  <c r="L241" i="31"/>
  <c r="P240" i="31"/>
  <c r="G240" i="31"/>
  <c r="L271" i="31"/>
  <c r="J270" i="31"/>
  <c r="P255" i="31"/>
  <c r="H255" i="31"/>
  <c r="N254" i="31"/>
  <c r="F254" i="31"/>
  <c r="L347" i="31"/>
  <c r="J346" i="31"/>
  <c r="P365" i="31"/>
  <c r="H365" i="31"/>
  <c r="N364" i="31"/>
  <c r="F364" i="31"/>
  <c r="L367" i="31"/>
  <c r="J366" i="31"/>
  <c r="P137" i="31"/>
  <c r="H137" i="31"/>
  <c r="N136" i="31"/>
  <c r="F136" i="31"/>
  <c r="L203" i="31"/>
  <c r="J202" i="31"/>
  <c r="P197" i="31"/>
  <c r="H197" i="31"/>
  <c r="N196" i="31"/>
  <c r="F196" i="31"/>
  <c r="L121" i="31"/>
  <c r="J120" i="31"/>
  <c r="P229" i="31"/>
  <c r="H229" i="31"/>
  <c r="N228" i="31"/>
  <c r="F228" i="31"/>
  <c r="L21" i="31"/>
  <c r="J20" i="31"/>
  <c r="P283" i="31"/>
  <c r="H283" i="31"/>
  <c r="N282" i="31"/>
  <c r="F282" i="31"/>
  <c r="K333" i="31"/>
  <c r="P332" i="31"/>
  <c r="H332" i="31"/>
  <c r="N111" i="31"/>
  <c r="F111" i="31"/>
  <c r="L110" i="31"/>
  <c r="J267" i="31"/>
  <c r="P266" i="31"/>
  <c r="H266" i="31"/>
  <c r="N117" i="31"/>
  <c r="F117" i="31"/>
  <c r="L116" i="31"/>
  <c r="Q49" i="31"/>
  <c r="I49" i="31"/>
  <c r="N48" i="31"/>
  <c r="F48" i="31"/>
  <c r="L19" i="31"/>
  <c r="J18" i="31"/>
  <c r="G153" i="31"/>
  <c r="F159" i="31"/>
  <c r="I158" i="31"/>
  <c r="J241" i="31"/>
  <c r="O240" i="31"/>
  <c r="F240" i="31"/>
  <c r="K271" i="31"/>
  <c r="Q270" i="31"/>
  <c r="I270" i="31"/>
  <c r="O255" i="31"/>
  <c r="G255" i="31"/>
  <c r="M254" i="31"/>
  <c r="K347" i="31"/>
  <c r="Q346" i="31"/>
  <c r="I346" i="31"/>
  <c r="O365" i="31"/>
  <c r="G365" i="31"/>
  <c r="M364" i="31"/>
  <c r="K367" i="31"/>
  <c r="Q366" i="31"/>
  <c r="I366" i="31"/>
  <c r="O137" i="31"/>
  <c r="G137" i="31"/>
  <c r="M136" i="31"/>
  <c r="K203" i="31"/>
  <c r="Q202" i="31"/>
  <c r="I202" i="31"/>
  <c r="O197" i="31"/>
  <c r="G197" i="31"/>
  <c r="M196" i="31"/>
  <c r="K121" i="31"/>
  <c r="Q120" i="31"/>
  <c r="I120" i="31"/>
  <c r="O229" i="31"/>
  <c r="G229" i="31"/>
  <c r="M228" i="31"/>
  <c r="K21" i="31"/>
  <c r="Q20" i="31"/>
  <c r="I20" i="31"/>
  <c r="O283" i="31"/>
  <c r="G283" i="31"/>
  <c r="M282" i="31"/>
  <c r="J333" i="31"/>
  <c r="O332" i="31"/>
  <c r="G332" i="31"/>
  <c r="M111" i="31"/>
  <c r="K110" i="31"/>
  <c r="Q267" i="31"/>
  <c r="I267" i="31"/>
  <c r="O266" i="31"/>
  <c r="G266" i="31"/>
  <c r="M117" i="31"/>
  <c r="K116" i="31"/>
  <c r="P49" i="31"/>
  <c r="H49" i="31"/>
  <c r="M48" i="31"/>
  <c r="K19" i="31"/>
  <c r="Q18" i="31"/>
  <c r="I18" i="31"/>
  <c r="N152" i="31"/>
  <c r="H158" i="31"/>
  <c r="I241" i="31"/>
  <c r="N240" i="31"/>
  <c r="J271" i="31"/>
  <c r="P270" i="31"/>
  <c r="H270" i="31"/>
  <c r="N255" i="31"/>
  <c r="F255" i="31"/>
  <c r="L254" i="31"/>
  <c r="J347" i="31"/>
  <c r="P346" i="31"/>
  <c r="H346" i="31"/>
  <c r="N365" i="31"/>
  <c r="F365" i="31"/>
  <c r="L364" i="31"/>
  <c r="J367" i="31"/>
  <c r="P366" i="31"/>
  <c r="H366" i="31"/>
  <c r="N137" i="31"/>
  <c r="F137" i="31"/>
  <c r="L136" i="31"/>
  <c r="J203" i="31"/>
  <c r="P202" i="31"/>
  <c r="H202" i="31"/>
  <c r="N197" i="31"/>
  <c r="F197" i="31"/>
  <c r="L196" i="31"/>
  <c r="J121" i="31"/>
  <c r="P120" i="31"/>
  <c r="H120" i="31"/>
  <c r="N229" i="31"/>
  <c r="F229" i="31"/>
  <c r="L228" i="31"/>
  <c r="J21" i="31"/>
  <c r="P20" i="31"/>
  <c r="H20" i="31"/>
  <c r="N283" i="31"/>
  <c r="F283" i="31"/>
  <c r="L282" i="31"/>
  <c r="Q333" i="31"/>
  <c r="I333" i="31"/>
  <c r="N332" i="31"/>
  <c r="F332" i="31"/>
  <c r="L111" i="31"/>
  <c r="J110" i="31"/>
  <c r="P267" i="31"/>
  <c r="H267" i="31"/>
  <c r="N266" i="31"/>
  <c r="F266" i="31"/>
  <c r="L117" i="31"/>
  <c r="J116" i="31"/>
  <c r="O49" i="31"/>
  <c r="G49" i="31"/>
  <c r="L48" i="31"/>
  <c r="J19" i="31"/>
  <c r="P18" i="31"/>
  <c r="H18" i="31"/>
  <c r="M152" i="31"/>
  <c r="H241" i="31"/>
  <c r="M240" i="31"/>
  <c r="I271" i="31"/>
  <c r="O270" i="31"/>
  <c r="G270" i="31"/>
  <c r="M255" i="31"/>
  <c r="K254" i="31"/>
  <c r="Q347" i="31"/>
  <c r="I347" i="31"/>
  <c r="O346" i="31"/>
  <c r="G346" i="31"/>
  <c r="M365" i="31"/>
  <c r="K364" i="31"/>
  <c r="Q367" i="31"/>
  <c r="I367" i="31"/>
  <c r="O366" i="31"/>
  <c r="G366" i="31"/>
  <c r="M137" i="31"/>
  <c r="K136" i="31"/>
  <c r="Q203" i="31"/>
  <c r="I203" i="31"/>
  <c r="O202" i="31"/>
  <c r="G202" i="31"/>
  <c r="M197" i="31"/>
  <c r="K196" i="31"/>
  <c r="Q121" i="31"/>
  <c r="I121" i="31"/>
  <c r="O120" i="31"/>
  <c r="G120" i="31"/>
  <c r="M229" i="31"/>
  <c r="K228" i="31"/>
  <c r="Q21" i="31"/>
  <c r="I21" i="31"/>
  <c r="O20" i="31"/>
  <c r="G20" i="31"/>
  <c r="M283" i="31"/>
  <c r="K282" i="31"/>
  <c r="P333" i="31"/>
  <c r="H333" i="31"/>
  <c r="M332" i="31"/>
  <c r="K111" i="31"/>
  <c r="Q110" i="31"/>
  <c r="I110" i="31"/>
  <c r="O267" i="31"/>
  <c r="G267" i="31"/>
  <c r="M266" i="31"/>
  <c r="K117" i="31"/>
  <c r="Q116" i="31"/>
  <c r="I116" i="31"/>
  <c r="N49" i="31"/>
  <c r="F49" i="31"/>
  <c r="K48" i="31"/>
  <c r="Q19" i="31"/>
  <c r="I19" i="31"/>
  <c r="O18" i="31"/>
  <c r="G18" i="31"/>
  <c r="Q167" i="31"/>
  <c r="I167" i="31"/>
  <c r="O166" i="31"/>
  <c r="G166" i="31"/>
  <c r="M17" i="31"/>
  <c r="F152" i="31"/>
  <c r="Q158" i="31"/>
  <c r="Q241" i="31"/>
  <c r="G241" i="31"/>
  <c r="L240" i="31"/>
  <c r="Q271" i="31"/>
  <c r="H271" i="31"/>
  <c r="N270" i="31"/>
  <c r="F270" i="31"/>
  <c r="L255" i="31"/>
  <c r="J254" i="31"/>
  <c r="P347" i="31"/>
  <c r="H347" i="31"/>
  <c r="N346" i="31"/>
  <c r="F346" i="31"/>
  <c r="L365" i="31"/>
  <c r="J364" i="31"/>
  <c r="P367" i="31"/>
  <c r="H367" i="31"/>
  <c r="N366" i="31"/>
  <c r="F366" i="31"/>
  <c r="L137" i="31"/>
  <c r="J136" i="31"/>
  <c r="P203" i="31"/>
  <c r="H203" i="31"/>
  <c r="N202" i="31"/>
  <c r="F202" i="31"/>
  <c r="L197" i="31"/>
  <c r="J196" i="31"/>
  <c r="P121" i="31"/>
  <c r="H121" i="31"/>
  <c r="N120" i="31"/>
  <c r="F120" i="31"/>
  <c r="L229" i="31"/>
  <c r="J228" i="31"/>
  <c r="P21" i="31"/>
  <c r="H21" i="31"/>
  <c r="N20" i="31"/>
  <c r="F20" i="31"/>
  <c r="L283" i="31"/>
  <c r="J282" i="31"/>
  <c r="O333" i="31"/>
  <c r="G333" i="31"/>
  <c r="L332" i="31"/>
  <c r="J111" i="31"/>
  <c r="P110" i="31"/>
  <c r="H110" i="31"/>
  <c r="N267" i="31"/>
  <c r="F267" i="31"/>
  <c r="L266" i="31"/>
  <c r="J117" i="31"/>
  <c r="P116" i="31"/>
  <c r="H116" i="31"/>
  <c r="M49" i="31"/>
  <c r="J48" i="31"/>
  <c r="P19" i="31"/>
  <c r="H19" i="31"/>
  <c r="N18" i="31"/>
  <c r="F18" i="31"/>
  <c r="P167" i="31"/>
  <c r="H167" i="31"/>
  <c r="N166" i="31"/>
  <c r="P158" i="31"/>
  <c r="P241" i="31"/>
  <c r="F241" i="31"/>
  <c r="K240" i="31"/>
  <c r="P271" i="31"/>
  <c r="G271" i="31"/>
  <c r="M270" i="31"/>
  <c r="K255" i="31"/>
  <c r="Q254" i="31"/>
  <c r="I254" i="31"/>
  <c r="O347" i="31"/>
  <c r="G347" i="31"/>
  <c r="M346" i="31"/>
  <c r="K365" i="31"/>
  <c r="Q364" i="31"/>
  <c r="I364" i="31"/>
  <c r="O367" i="31"/>
  <c r="G367" i="31"/>
  <c r="M366" i="31"/>
  <c r="K137" i="31"/>
  <c r="Q136" i="31"/>
  <c r="I136" i="31"/>
  <c r="O203" i="31"/>
  <c r="G203" i="31"/>
  <c r="M202" i="31"/>
  <c r="K197" i="31"/>
  <c r="Q196" i="31"/>
  <c r="I196" i="31"/>
  <c r="O121" i="31"/>
  <c r="G121" i="31"/>
  <c r="M120" i="31"/>
  <c r="K229" i="31"/>
  <c r="Q228" i="31"/>
  <c r="I228" i="31"/>
  <c r="O21" i="31"/>
  <c r="G21" i="31"/>
  <c r="M20" i="31"/>
  <c r="K283" i="31"/>
  <c r="Q282" i="31"/>
  <c r="I282" i="31"/>
  <c r="N333" i="31"/>
  <c r="F333" i="31"/>
  <c r="K332" i="31"/>
  <c r="Q111" i="31"/>
  <c r="I111" i="31"/>
  <c r="O110" i="31"/>
  <c r="G110" i="31"/>
  <c r="M267" i="31"/>
  <c r="K266" i="31"/>
  <c r="Q117" i="31"/>
  <c r="I117" i="31"/>
  <c r="O116" i="31"/>
  <c r="G116" i="31"/>
  <c r="L49" i="31"/>
  <c r="Q48" i="31"/>
  <c r="I48" i="31"/>
  <c r="O19" i="31"/>
  <c r="G19" i="31"/>
  <c r="M18" i="31"/>
  <c r="O167" i="31"/>
  <c r="G167" i="31"/>
  <c r="M159" i="31"/>
  <c r="L158" i="31"/>
  <c r="O241" i="31"/>
  <c r="J240" i="31"/>
  <c r="N271" i="31"/>
  <c r="F271" i="31"/>
  <c r="L270" i="31"/>
  <c r="J255" i="31"/>
  <c r="P254" i="31"/>
  <c r="H254" i="31"/>
  <c r="N347" i="31"/>
  <c r="F347" i="31"/>
  <c r="L346" i="31"/>
  <c r="J365" i="31"/>
  <c r="P364" i="31"/>
  <c r="H364" i="31"/>
  <c r="N367" i="31"/>
  <c r="F367" i="31"/>
  <c r="L366" i="31"/>
  <c r="J137" i="31"/>
  <c r="P136" i="31"/>
  <c r="H136" i="31"/>
  <c r="N203" i="31"/>
  <c r="F203" i="31"/>
  <c r="L202" i="31"/>
  <c r="J197" i="31"/>
  <c r="P196" i="31"/>
  <c r="H196" i="31"/>
  <c r="N121" i="31"/>
  <c r="F121" i="31"/>
  <c r="L120" i="31"/>
  <c r="J229" i="31"/>
  <c r="P228" i="31"/>
  <c r="H228" i="31"/>
  <c r="N21" i="31"/>
  <c r="F21" i="31"/>
  <c r="L20" i="31"/>
  <c r="J283" i="31"/>
  <c r="P282" i="31"/>
  <c r="H282" i="31"/>
  <c r="M333" i="31"/>
  <c r="J332" i="31"/>
  <c r="P111" i="31"/>
  <c r="H111" i="31"/>
  <c r="N110" i="31"/>
  <c r="F110" i="31"/>
  <c r="L267" i="31"/>
  <c r="J266" i="31"/>
  <c r="P117" i="31"/>
  <c r="H117" i="31"/>
  <c r="N116" i="31"/>
  <c r="F116" i="31"/>
  <c r="K49" i="31"/>
  <c r="P48" i="31"/>
  <c r="H48" i="31"/>
  <c r="N19" i="31"/>
  <c r="F19" i="31"/>
  <c r="L18" i="31"/>
  <c r="N167" i="31"/>
  <c r="F167" i="31"/>
  <c r="L166" i="31"/>
  <c r="J17" i="31"/>
  <c r="P16" i="31"/>
  <c r="H16" i="31"/>
  <c r="Q166" i="31"/>
  <c r="P17" i="31"/>
  <c r="J16" i="31"/>
  <c r="J273" i="31"/>
  <c r="P272" i="31"/>
  <c r="H272" i="31"/>
  <c r="N183" i="31"/>
  <c r="F183" i="31"/>
  <c r="L182" i="31"/>
  <c r="J181" i="31"/>
  <c r="P180" i="31"/>
  <c r="H180" i="31"/>
  <c r="N193" i="31"/>
  <c r="F193" i="31"/>
  <c r="L192" i="31"/>
  <c r="J187" i="31"/>
  <c r="P186" i="31"/>
  <c r="H186" i="31"/>
  <c r="N317" i="31"/>
  <c r="F317" i="31"/>
  <c r="L316" i="31"/>
  <c r="J315" i="31"/>
  <c r="P314" i="31"/>
  <c r="H314" i="31"/>
  <c r="N313" i="31"/>
  <c r="F313" i="31"/>
  <c r="L312" i="31"/>
  <c r="J311" i="31"/>
  <c r="P310" i="31"/>
  <c r="H310" i="31"/>
  <c r="N309" i="31"/>
  <c r="F309" i="31"/>
  <c r="L308" i="31"/>
  <c r="J307" i="31"/>
  <c r="P306" i="31"/>
  <c r="H306" i="31"/>
  <c r="N305" i="31"/>
  <c r="F305" i="31"/>
  <c r="L304" i="31"/>
  <c r="J303" i="31"/>
  <c r="P302" i="31"/>
  <c r="H302" i="31"/>
  <c r="N301" i="31"/>
  <c r="F301" i="31"/>
  <c r="L300" i="31"/>
  <c r="J299" i="31"/>
  <c r="P298" i="31"/>
  <c r="H298" i="31"/>
  <c r="N297" i="31"/>
  <c r="F297" i="31"/>
  <c r="L296" i="31"/>
  <c r="J295" i="31"/>
  <c r="P294" i="31"/>
  <c r="H294" i="31"/>
  <c r="N293" i="31"/>
  <c r="F293" i="31"/>
  <c r="L292" i="31"/>
  <c r="J289" i="31"/>
  <c r="P288" i="31"/>
  <c r="H288" i="31"/>
  <c r="N291" i="31"/>
  <c r="F291" i="31"/>
  <c r="L290" i="31"/>
  <c r="J1169" i="31"/>
  <c r="P1168" i="31"/>
  <c r="H1168" i="31"/>
  <c r="N1111" i="31"/>
  <c r="F1111" i="31"/>
  <c r="L1110" i="31"/>
  <c r="J1109" i="31"/>
  <c r="P1108" i="31"/>
  <c r="H1108" i="31"/>
  <c r="N1107" i="31"/>
  <c r="F1107" i="31"/>
  <c r="L1106" i="31"/>
  <c r="J1105" i="31"/>
  <c r="P1104" i="31"/>
  <c r="H1104" i="31"/>
  <c r="N1103" i="31"/>
  <c r="F1103" i="31"/>
  <c r="L1102" i="31"/>
  <c r="J1101" i="31"/>
  <c r="P1100" i="31"/>
  <c r="H1100" i="31"/>
  <c r="N1099" i="31"/>
  <c r="F1099" i="31"/>
  <c r="L1098" i="31"/>
  <c r="J1097" i="31"/>
  <c r="P1096" i="31"/>
  <c r="H1096" i="31"/>
  <c r="N1095" i="31"/>
  <c r="F1095" i="31"/>
  <c r="L1094" i="31"/>
  <c r="J1093" i="31"/>
  <c r="P1092" i="31"/>
  <c r="H1092" i="31"/>
  <c r="N1091" i="31"/>
  <c r="F1091" i="31"/>
  <c r="L1090" i="31"/>
  <c r="J1089" i="31"/>
  <c r="P1088" i="31"/>
  <c r="H1088" i="31"/>
  <c r="N1087" i="31"/>
  <c r="F1087" i="31"/>
  <c r="L1086" i="31"/>
  <c r="J1085" i="31"/>
  <c r="P1084" i="31"/>
  <c r="H1084" i="31"/>
  <c r="N1083" i="31"/>
  <c r="F1083" i="31"/>
  <c r="L1082" i="31"/>
  <c r="J1081" i="31"/>
  <c r="P1080" i="31"/>
  <c r="H1080" i="31"/>
  <c r="N1079" i="31"/>
  <c r="P166" i="31"/>
  <c r="O17" i="31"/>
  <c r="I16" i="31"/>
  <c r="Q273" i="31"/>
  <c r="I273" i="31"/>
  <c r="O272" i="31"/>
  <c r="G272" i="31"/>
  <c r="M183" i="31"/>
  <c r="K182" i="31"/>
  <c r="Q181" i="31"/>
  <c r="I181" i="31"/>
  <c r="O180" i="31"/>
  <c r="G180" i="31"/>
  <c r="M193" i="31"/>
  <c r="K192" i="31"/>
  <c r="Q187" i="31"/>
  <c r="I187" i="31"/>
  <c r="O186" i="31"/>
  <c r="G186" i="31"/>
  <c r="M317" i="31"/>
  <c r="K316" i="31"/>
  <c r="Q315" i="31"/>
  <c r="I315" i="31"/>
  <c r="O314" i="31"/>
  <c r="G314" i="31"/>
  <c r="M313" i="31"/>
  <c r="K312" i="31"/>
  <c r="Q311" i="31"/>
  <c r="I311" i="31"/>
  <c r="O310" i="31"/>
  <c r="G310" i="31"/>
  <c r="M309" i="31"/>
  <c r="K308" i="31"/>
  <c r="Q307" i="31"/>
  <c r="I307" i="31"/>
  <c r="O306" i="31"/>
  <c r="G306" i="31"/>
  <c r="M305" i="31"/>
  <c r="K304" i="31"/>
  <c r="Q303" i="31"/>
  <c r="I303" i="31"/>
  <c r="O302" i="31"/>
  <c r="G302" i="31"/>
  <c r="M301" i="31"/>
  <c r="K300" i="31"/>
  <c r="Q299" i="31"/>
  <c r="I299" i="31"/>
  <c r="O298" i="31"/>
  <c r="G298" i="31"/>
  <c r="M297" i="31"/>
  <c r="K296" i="31"/>
  <c r="Q295" i="31"/>
  <c r="I295" i="31"/>
  <c r="O294" i="31"/>
  <c r="G294" i="31"/>
  <c r="M293" i="31"/>
  <c r="K292" i="31"/>
  <c r="Q289" i="31"/>
  <c r="I289" i="31"/>
  <c r="O288" i="31"/>
  <c r="G288" i="31"/>
  <c r="M291" i="31"/>
  <c r="K290" i="31"/>
  <c r="Q1169" i="31"/>
  <c r="I1169" i="31"/>
  <c r="O1168" i="31"/>
  <c r="G1168" i="31"/>
  <c r="M1111" i="31"/>
  <c r="K1110" i="31"/>
  <c r="Q1109" i="31"/>
  <c r="I1109" i="31"/>
  <c r="O1108" i="31"/>
  <c r="G1108" i="31"/>
  <c r="M1107" i="31"/>
  <c r="K1106" i="31"/>
  <c r="Q1105" i="31"/>
  <c r="I1105" i="31"/>
  <c r="O1104" i="31"/>
  <c r="G1104" i="31"/>
  <c r="M1103" i="31"/>
  <c r="K1102" i="31"/>
  <c r="Q1101" i="31"/>
  <c r="I1101" i="31"/>
  <c r="O1100" i="31"/>
  <c r="G1100" i="31"/>
  <c r="M1099" i="31"/>
  <c r="K1098" i="31"/>
  <c r="Q1097" i="31"/>
  <c r="I1097" i="31"/>
  <c r="O1096" i="31"/>
  <c r="G1096" i="31"/>
  <c r="M1095" i="31"/>
  <c r="K1094" i="31"/>
  <c r="Q1093" i="31"/>
  <c r="I1093" i="31"/>
  <c r="O1092" i="31"/>
  <c r="G1092" i="31"/>
  <c r="M1091" i="31"/>
  <c r="K1090" i="31"/>
  <c r="Q1089" i="31"/>
  <c r="I1089" i="31"/>
  <c r="O1088" i="31"/>
  <c r="G1088" i="31"/>
  <c r="M1087" i="31"/>
  <c r="K1086" i="31"/>
  <c r="Q1085" i="31"/>
  <c r="I1085" i="31"/>
  <c r="O1084" i="31"/>
  <c r="G1084" i="31"/>
  <c r="M1083" i="31"/>
  <c r="K1082" i="31"/>
  <c r="Q1081" i="31"/>
  <c r="I1081" i="31"/>
  <c r="O1080" i="31"/>
  <c r="G1080" i="31"/>
  <c r="M1079" i="31"/>
  <c r="K1078" i="31"/>
  <c r="Q1077" i="31"/>
  <c r="I1077" i="31"/>
  <c r="O1076" i="31"/>
  <c r="G1076" i="31"/>
  <c r="M1075" i="31"/>
  <c r="M166" i="31"/>
  <c r="N17" i="31"/>
  <c r="Q16" i="31"/>
  <c r="G16" i="31"/>
  <c r="P273" i="31"/>
  <c r="H273" i="31"/>
  <c r="N272" i="31"/>
  <c r="F272" i="31"/>
  <c r="L183" i="31"/>
  <c r="J182" i="31"/>
  <c r="P181" i="31"/>
  <c r="H181" i="31"/>
  <c r="N180" i="31"/>
  <c r="F180" i="31"/>
  <c r="L193" i="31"/>
  <c r="J192" i="31"/>
  <c r="P187" i="31"/>
  <c r="H187" i="31"/>
  <c r="N186" i="31"/>
  <c r="F186" i="31"/>
  <c r="L317" i="31"/>
  <c r="J316" i="31"/>
  <c r="P315" i="31"/>
  <c r="H315" i="31"/>
  <c r="N314" i="31"/>
  <c r="F314" i="31"/>
  <c r="L313" i="31"/>
  <c r="J312" i="31"/>
  <c r="P311" i="31"/>
  <c r="H311" i="31"/>
  <c r="N310" i="31"/>
  <c r="F310" i="31"/>
  <c r="L309" i="31"/>
  <c r="J308" i="31"/>
  <c r="P307" i="31"/>
  <c r="H307" i="31"/>
  <c r="N306" i="31"/>
  <c r="F306" i="31"/>
  <c r="L305" i="31"/>
  <c r="J304" i="31"/>
  <c r="P303" i="31"/>
  <c r="H303" i="31"/>
  <c r="N302" i="31"/>
  <c r="F302" i="31"/>
  <c r="L301" i="31"/>
  <c r="J300" i="31"/>
  <c r="P299" i="31"/>
  <c r="H299" i="31"/>
  <c r="N298" i="31"/>
  <c r="F298" i="31"/>
  <c r="L297" i="31"/>
  <c r="J296" i="31"/>
  <c r="P295" i="31"/>
  <c r="H295" i="31"/>
  <c r="N294" i="31"/>
  <c r="F294" i="31"/>
  <c r="L293" i="31"/>
  <c r="J292" i="31"/>
  <c r="P289" i="31"/>
  <c r="H289" i="31"/>
  <c r="N288" i="31"/>
  <c r="F288" i="31"/>
  <c r="L291" i="31"/>
  <c r="J290" i="31"/>
  <c r="P1169" i="31"/>
  <c r="H1169" i="31"/>
  <c r="N1168" i="31"/>
  <c r="F1168" i="31"/>
  <c r="L1111" i="31"/>
  <c r="J1110" i="31"/>
  <c r="P1109" i="31"/>
  <c r="H1109" i="31"/>
  <c r="N1108" i="31"/>
  <c r="F1108" i="31"/>
  <c r="L1107" i="31"/>
  <c r="J1106" i="31"/>
  <c r="P1105" i="31"/>
  <c r="H1105" i="31"/>
  <c r="N1104" i="31"/>
  <c r="F1104" i="31"/>
  <c r="L1103" i="31"/>
  <c r="J1102" i="31"/>
  <c r="P1101" i="31"/>
  <c r="H1101" i="31"/>
  <c r="N1100" i="31"/>
  <c r="F1100" i="31"/>
  <c r="L1099" i="31"/>
  <c r="J1098" i="31"/>
  <c r="P1097" i="31"/>
  <c r="H1097" i="31"/>
  <c r="N1096" i="31"/>
  <c r="F1096" i="31"/>
  <c r="L1095" i="31"/>
  <c r="J1094" i="31"/>
  <c r="P1093" i="31"/>
  <c r="H1093" i="31"/>
  <c r="N1092" i="31"/>
  <c r="F1092" i="31"/>
  <c r="L1091" i="31"/>
  <c r="J1090" i="31"/>
  <c r="P1089" i="31"/>
  <c r="H1089" i="31"/>
  <c r="N1088" i="31"/>
  <c r="F1088" i="31"/>
  <c r="L1087" i="31"/>
  <c r="J1086" i="31"/>
  <c r="P1085" i="31"/>
  <c r="H1085" i="31"/>
  <c r="N1084" i="31"/>
  <c r="F1084" i="31"/>
  <c r="L1083" i="31"/>
  <c r="J1082" i="31"/>
  <c r="P1081" i="31"/>
  <c r="H1081" i="31"/>
  <c r="N1080" i="31"/>
  <c r="F1080" i="31"/>
  <c r="L1079" i="31"/>
  <c r="J1078" i="31"/>
  <c r="P1077" i="31"/>
  <c r="H1077" i="31"/>
  <c r="J166" i="31"/>
  <c r="L17" i="31"/>
  <c r="O16" i="31"/>
  <c r="F16" i="31"/>
  <c r="O273" i="31"/>
  <c r="G273" i="31"/>
  <c r="M272" i="31"/>
  <c r="K183" i="31"/>
  <c r="Q182" i="31"/>
  <c r="I182" i="31"/>
  <c r="O181" i="31"/>
  <c r="G181" i="31"/>
  <c r="M180" i="31"/>
  <c r="K193" i="31"/>
  <c r="Q192" i="31"/>
  <c r="I192" i="31"/>
  <c r="O187" i="31"/>
  <c r="G187" i="31"/>
  <c r="M186" i="31"/>
  <c r="K317" i="31"/>
  <c r="Q316" i="31"/>
  <c r="I316" i="31"/>
  <c r="O315" i="31"/>
  <c r="G315" i="31"/>
  <c r="M314" i="31"/>
  <c r="K313" i="31"/>
  <c r="Q312" i="31"/>
  <c r="I312" i="31"/>
  <c r="O311" i="31"/>
  <c r="G311" i="31"/>
  <c r="M310" i="31"/>
  <c r="K309" i="31"/>
  <c r="Q308" i="31"/>
  <c r="I308" i="31"/>
  <c r="O307" i="31"/>
  <c r="G307" i="31"/>
  <c r="M306" i="31"/>
  <c r="K305" i="31"/>
  <c r="Q304" i="31"/>
  <c r="I304" i="31"/>
  <c r="O303" i="31"/>
  <c r="G303" i="31"/>
  <c r="M302" i="31"/>
  <c r="K301" i="31"/>
  <c r="Q300" i="31"/>
  <c r="I300" i="31"/>
  <c r="O299" i="31"/>
  <c r="G299" i="31"/>
  <c r="M298" i="31"/>
  <c r="K297" i="31"/>
  <c r="Q296" i="31"/>
  <c r="I296" i="31"/>
  <c r="O295" i="31"/>
  <c r="G295" i="31"/>
  <c r="M294" i="31"/>
  <c r="K293" i="31"/>
  <c r="Q292" i="31"/>
  <c r="I292" i="31"/>
  <c r="O289" i="31"/>
  <c r="G289" i="31"/>
  <c r="M288" i="31"/>
  <c r="K291" i="31"/>
  <c r="Q290" i="31"/>
  <c r="I290" i="31"/>
  <c r="O1169" i="31"/>
  <c r="G1169" i="31"/>
  <c r="M1168" i="31"/>
  <c r="K1111" i="31"/>
  <c r="Q1110" i="31"/>
  <c r="I1110" i="31"/>
  <c r="O1109" i="31"/>
  <c r="G1109" i="31"/>
  <c r="M1108" i="31"/>
  <c r="K1107" i="31"/>
  <c r="Q1106" i="31"/>
  <c r="I1106" i="31"/>
  <c r="O1105" i="31"/>
  <c r="G1105" i="31"/>
  <c r="M1104" i="31"/>
  <c r="K1103" i="31"/>
  <c r="Q1102" i="31"/>
  <c r="I1102" i="31"/>
  <c r="O1101" i="31"/>
  <c r="G1101" i="31"/>
  <c r="M1100" i="31"/>
  <c r="K1099" i="31"/>
  <c r="Q1098" i="31"/>
  <c r="I1098" i="31"/>
  <c r="O1097" i="31"/>
  <c r="G1097" i="31"/>
  <c r="M1096" i="31"/>
  <c r="K1095" i="31"/>
  <c r="Q1094" i="31"/>
  <c r="I1094" i="31"/>
  <c r="O1093" i="31"/>
  <c r="G1093" i="31"/>
  <c r="M1092" i="31"/>
  <c r="K1091" i="31"/>
  <c r="Q1090" i="31"/>
  <c r="I1090" i="31"/>
  <c r="O1089" i="31"/>
  <c r="G1089" i="31"/>
  <c r="M1088" i="31"/>
  <c r="K1087" i="31"/>
  <c r="Q1086" i="31"/>
  <c r="I1086" i="31"/>
  <c r="O1085" i="31"/>
  <c r="G1085" i="31"/>
  <c r="M1084" i="31"/>
  <c r="K1083" i="31"/>
  <c r="Q1082" i="31"/>
  <c r="I1082" i="31"/>
  <c r="O1081" i="31"/>
  <c r="G1081" i="31"/>
  <c r="M1080" i="31"/>
  <c r="K1079" i="31"/>
  <c r="Q1078" i="31"/>
  <c r="I1078" i="31"/>
  <c r="O1077" i="31"/>
  <c r="L167" i="31"/>
  <c r="I166" i="31"/>
  <c r="K17" i="31"/>
  <c r="N16" i="31"/>
  <c r="N273" i="31"/>
  <c r="F273" i="31"/>
  <c r="L272" i="31"/>
  <c r="J183" i="31"/>
  <c r="P182" i="31"/>
  <c r="H182" i="31"/>
  <c r="N181" i="31"/>
  <c r="F181" i="31"/>
  <c r="L180" i="31"/>
  <c r="J193" i="31"/>
  <c r="P192" i="31"/>
  <c r="H192" i="31"/>
  <c r="N187" i="31"/>
  <c r="F187" i="31"/>
  <c r="L186" i="31"/>
  <c r="J317" i="31"/>
  <c r="P316" i="31"/>
  <c r="H316" i="31"/>
  <c r="N315" i="31"/>
  <c r="F315" i="31"/>
  <c r="L314" i="31"/>
  <c r="J313" i="31"/>
  <c r="P312" i="31"/>
  <c r="H312" i="31"/>
  <c r="N311" i="31"/>
  <c r="F311" i="31"/>
  <c r="L310" i="31"/>
  <c r="J309" i="31"/>
  <c r="P308" i="31"/>
  <c r="H308" i="31"/>
  <c r="N307" i="31"/>
  <c r="F307" i="31"/>
  <c r="L306" i="31"/>
  <c r="J305" i="31"/>
  <c r="P304" i="31"/>
  <c r="H304" i="31"/>
  <c r="N303" i="31"/>
  <c r="F303" i="31"/>
  <c r="L302" i="31"/>
  <c r="J301" i="31"/>
  <c r="P300" i="31"/>
  <c r="H300" i="31"/>
  <c r="N299" i="31"/>
  <c r="F299" i="31"/>
  <c r="L298" i="31"/>
  <c r="J297" i="31"/>
  <c r="P296" i="31"/>
  <c r="H296" i="31"/>
  <c r="N295" i="31"/>
  <c r="F295" i="31"/>
  <c r="L294" i="31"/>
  <c r="J293" i="31"/>
  <c r="P292" i="31"/>
  <c r="H292" i="31"/>
  <c r="N289" i="31"/>
  <c r="F289" i="31"/>
  <c r="L288" i="31"/>
  <c r="J291" i="31"/>
  <c r="P290" i="31"/>
  <c r="H290" i="31"/>
  <c r="N1169" i="31"/>
  <c r="F1169" i="31"/>
  <c r="L1168" i="31"/>
  <c r="J1111" i="31"/>
  <c r="P1110" i="31"/>
  <c r="H1110" i="31"/>
  <c r="N1109" i="31"/>
  <c r="F1109" i="31"/>
  <c r="L1108" i="31"/>
  <c r="J1107" i="31"/>
  <c r="P1106" i="31"/>
  <c r="H1106" i="31"/>
  <c r="N1105" i="31"/>
  <c r="F1105" i="31"/>
  <c r="L1104" i="31"/>
  <c r="J1103" i="31"/>
  <c r="P1102" i="31"/>
  <c r="H1102" i="31"/>
  <c r="N1101" i="31"/>
  <c r="F1101" i="31"/>
  <c r="L1100" i="31"/>
  <c r="J1099" i="31"/>
  <c r="P1098" i="31"/>
  <c r="H1098" i="31"/>
  <c r="N1097" i="31"/>
  <c r="F1097" i="31"/>
  <c r="L1096" i="31"/>
  <c r="J1095" i="31"/>
  <c r="P1094" i="31"/>
  <c r="H1094" i="31"/>
  <c r="N1093" i="31"/>
  <c r="F1093" i="31"/>
  <c r="L1092" i="31"/>
  <c r="J1091" i="31"/>
  <c r="P1090" i="31"/>
  <c r="H1090" i="31"/>
  <c r="N1089" i="31"/>
  <c r="F1089" i="31"/>
  <c r="L1088" i="31"/>
  <c r="J1087" i="31"/>
  <c r="P1086" i="31"/>
  <c r="H1086" i="31"/>
  <c r="N1085" i="31"/>
  <c r="F1085" i="31"/>
  <c r="L1084" i="31"/>
  <c r="J1083" i="31"/>
  <c r="P1082" i="31"/>
  <c r="H1082" i="31"/>
  <c r="N1081" i="31"/>
  <c r="F1081" i="31"/>
  <c r="L1080" i="31"/>
  <c r="J1079" i="31"/>
  <c r="P1078" i="31"/>
  <c r="H1078" i="31"/>
  <c r="N1077" i="31"/>
  <c r="F1077" i="31"/>
  <c r="L1076" i="31"/>
  <c r="J1075" i="31"/>
  <c r="K167" i="31"/>
  <c r="H166" i="31"/>
  <c r="H17" i="31"/>
  <c r="M16" i="31"/>
  <c r="M273" i="31"/>
  <c r="K272" i="31"/>
  <c r="Q183" i="31"/>
  <c r="I183" i="31"/>
  <c r="O182" i="31"/>
  <c r="G182" i="31"/>
  <c r="M181" i="31"/>
  <c r="K180" i="31"/>
  <c r="Q193" i="31"/>
  <c r="I193" i="31"/>
  <c r="O192" i="31"/>
  <c r="G192" i="31"/>
  <c r="M187" i="31"/>
  <c r="K186" i="31"/>
  <c r="Q317" i="31"/>
  <c r="I317" i="31"/>
  <c r="O316" i="31"/>
  <c r="G316" i="31"/>
  <c r="M315" i="31"/>
  <c r="K314" i="31"/>
  <c r="Q313" i="31"/>
  <c r="I313" i="31"/>
  <c r="O312" i="31"/>
  <c r="G312" i="31"/>
  <c r="M311" i="31"/>
  <c r="K310" i="31"/>
  <c r="Q309" i="31"/>
  <c r="I309" i="31"/>
  <c r="O308" i="31"/>
  <c r="G308" i="31"/>
  <c r="M307" i="31"/>
  <c r="K306" i="31"/>
  <c r="Q305" i="31"/>
  <c r="I305" i="31"/>
  <c r="O304" i="31"/>
  <c r="G304" i="31"/>
  <c r="M303" i="31"/>
  <c r="K302" i="31"/>
  <c r="Q301" i="31"/>
  <c r="I301" i="31"/>
  <c r="O300" i="31"/>
  <c r="G300" i="31"/>
  <c r="M299" i="31"/>
  <c r="K298" i="31"/>
  <c r="Q297" i="31"/>
  <c r="I297" i="31"/>
  <c r="O296" i="31"/>
  <c r="G296" i="31"/>
  <c r="M295" i="31"/>
  <c r="K294" i="31"/>
  <c r="Q293" i="31"/>
  <c r="I293" i="31"/>
  <c r="O292" i="31"/>
  <c r="G292" i="31"/>
  <c r="M289" i="31"/>
  <c r="K288" i="31"/>
  <c r="Q291" i="31"/>
  <c r="I291" i="31"/>
  <c r="O290" i="31"/>
  <c r="G290" i="31"/>
  <c r="M1169" i="31"/>
  <c r="K1168" i="31"/>
  <c r="Q1111" i="31"/>
  <c r="I1111" i="31"/>
  <c r="O1110" i="31"/>
  <c r="G1110" i="31"/>
  <c r="M1109" i="31"/>
  <c r="K1108" i="31"/>
  <c r="Q1107" i="31"/>
  <c r="I1107" i="31"/>
  <c r="O1106" i="31"/>
  <c r="G1106" i="31"/>
  <c r="M1105" i="31"/>
  <c r="K1104" i="31"/>
  <c r="Q1103" i="31"/>
  <c r="I1103" i="31"/>
  <c r="O1102" i="31"/>
  <c r="G1102" i="31"/>
  <c r="M1101" i="31"/>
  <c r="K1100" i="31"/>
  <c r="Q1099" i="31"/>
  <c r="I1099" i="31"/>
  <c r="O1098" i="31"/>
  <c r="G1098" i="31"/>
  <c r="M1097" i="31"/>
  <c r="K1096" i="31"/>
  <c r="Q1095" i="31"/>
  <c r="I1095" i="31"/>
  <c r="O1094" i="31"/>
  <c r="G1094" i="31"/>
  <c r="M1093" i="31"/>
  <c r="K1092" i="31"/>
  <c r="Q1091" i="31"/>
  <c r="I1091" i="31"/>
  <c r="O1090" i="31"/>
  <c r="G1090" i="31"/>
  <c r="M1089" i="31"/>
  <c r="K1088" i="31"/>
  <c r="Q1087" i="31"/>
  <c r="I1087" i="31"/>
  <c r="O1086" i="31"/>
  <c r="G1086" i="31"/>
  <c r="M1085" i="31"/>
  <c r="K1084" i="31"/>
  <c r="Q1083" i="31"/>
  <c r="I1083" i="31"/>
  <c r="O1082" i="31"/>
  <c r="G1082" i="31"/>
  <c r="M1081" i="31"/>
  <c r="K1080" i="31"/>
  <c r="Q1079" i="31"/>
  <c r="I1079" i="31"/>
  <c r="O1078" i="31"/>
  <c r="G1078" i="31"/>
  <c r="M1077" i="31"/>
  <c r="K1076" i="31"/>
  <c r="Q1075" i="31"/>
  <c r="I1075" i="31"/>
  <c r="O1074" i="31"/>
  <c r="G1074" i="31"/>
  <c r="M1073" i="31"/>
  <c r="K1072" i="31"/>
  <c r="Q1071" i="31"/>
  <c r="I1071" i="31"/>
  <c r="J167" i="31"/>
  <c r="F166" i="31"/>
  <c r="G17" i="31"/>
  <c r="L16" i="31"/>
  <c r="L273" i="31"/>
  <c r="J272" i="31"/>
  <c r="P183" i="31"/>
  <c r="H183" i="31"/>
  <c r="N182" i="31"/>
  <c r="F182" i="31"/>
  <c r="L181" i="31"/>
  <c r="J180" i="31"/>
  <c r="P193" i="31"/>
  <c r="H193" i="31"/>
  <c r="N192" i="31"/>
  <c r="F192" i="31"/>
  <c r="L187" i="31"/>
  <c r="J186" i="31"/>
  <c r="P317" i="31"/>
  <c r="H317" i="31"/>
  <c r="N316" i="31"/>
  <c r="F316" i="31"/>
  <c r="L315" i="31"/>
  <c r="J314" i="31"/>
  <c r="P313" i="31"/>
  <c r="H313" i="31"/>
  <c r="N312" i="31"/>
  <c r="F312" i="31"/>
  <c r="L311" i="31"/>
  <c r="J310" i="31"/>
  <c r="P309" i="31"/>
  <c r="H309" i="31"/>
  <c r="N308" i="31"/>
  <c r="F308" i="31"/>
  <c r="L307" i="31"/>
  <c r="J306" i="31"/>
  <c r="P305" i="31"/>
  <c r="H305" i="31"/>
  <c r="N304" i="31"/>
  <c r="F304" i="31"/>
  <c r="L303" i="31"/>
  <c r="J302" i="31"/>
  <c r="P301" i="31"/>
  <c r="H301" i="31"/>
  <c r="N300" i="31"/>
  <c r="F300" i="31"/>
  <c r="L299" i="31"/>
  <c r="J298" i="31"/>
  <c r="P297" i="31"/>
  <c r="H297" i="31"/>
  <c r="N296" i="31"/>
  <c r="F296" i="31"/>
  <c r="L295" i="31"/>
  <c r="J294" i="31"/>
  <c r="P293" i="31"/>
  <c r="H293" i="31"/>
  <c r="N292" i="31"/>
  <c r="F292" i="31"/>
  <c r="L289" i="31"/>
  <c r="J288" i="31"/>
  <c r="P291" i="31"/>
  <c r="H291" i="31"/>
  <c r="N290" i="31"/>
  <c r="F290" i="31"/>
  <c r="L1169" i="31"/>
  <c r="J1168" i="31"/>
  <c r="P1111" i="31"/>
  <c r="H1111" i="31"/>
  <c r="N1110" i="31"/>
  <c r="F1110" i="31"/>
  <c r="L1109" i="31"/>
  <c r="J1108" i="31"/>
  <c r="P1107" i="31"/>
  <c r="H1107" i="31"/>
  <c r="N1106" i="31"/>
  <c r="F1106" i="31"/>
  <c r="L1105" i="31"/>
  <c r="J1104" i="31"/>
  <c r="P1103" i="31"/>
  <c r="H1103" i="31"/>
  <c r="N1102" i="31"/>
  <c r="F1102" i="31"/>
  <c r="L1101" i="31"/>
  <c r="J1100" i="31"/>
  <c r="P1099" i="31"/>
  <c r="H1099" i="31"/>
  <c r="N1098" i="31"/>
  <c r="F1098" i="31"/>
  <c r="L1097" i="31"/>
  <c r="J1096" i="31"/>
  <c r="P1095" i="31"/>
  <c r="H1095" i="31"/>
  <c r="N1094" i="31"/>
  <c r="F1094" i="31"/>
  <c r="L1093" i="31"/>
  <c r="J1092" i="31"/>
  <c r="P1091" i="31"/>
  <c r="H1091" i="31"/>
  <c r="N1090" i="31"/>
  <c r="F1090" i="31"/>
  <c r="L1089" i="31"/>
  <c r="J1088" i="31"/>
  <c r="P1087" i="31"/>
  <c r="H1087" i="31"/>
  <c r="N1086" i="31"/>
  <c r="F1086" i="31"/>
  <c r="L1085" i="31"/>
  <c r="J1084" i="31"/>
  <c r="P1083" i="31"/>
  <c r="H1083" i="31"/>
  <c r="N1082" i="31"/>
  <c r="F1082" i="31"/>
  <c r="L1081" i="31"/>
  <c r="J1080" i="31"/>
  <c r="P1079" i="31"/>
  <c r="H1079" i="31"/>
  <c r="N1078" i="31"/>
  <c r="F1078" i="31"/>
  <c r="L1077" i="31"/>
  <c r="J1076" i="31"/>
  <c r="P1075" i="31"/>
  <c r="H1075" i="31"/>
  <c r="N1074" i="31"/>
  <c r="F1074" i="31"/>
  <c r="F17" i="31"/>
  <c r="K16" i="31"/>
  <c r="K273" i="31"/>
  <c r="Q272" i="31"/>
  <c r="I272" i="31"/>
  <c r="O183" i="31"/>
  <c r="G183" i="31"/>
  <c r="M182" i="31"/>
  <c r="K181" i="31"/>
  <c r="Q180" i="31"/>
  <c r="I180" i="31"/>
  <c r="O193" i="31"/>
  <c r="G193" i="31"/>
  <c r="M192" i="31"/>
  <c r="K187" i="31"/>
  <c r="Q186" i="31"/>
  <c r="I186" i="31"/>
  <c r="O317" i="31"/>
  <c r="G317" i="31"/>
  <c r="M316" i="31"/>
  <c r="K315" i="31"/>
  <c r="Q314" i="31"/>
  <c r="I314" i="31"/>
  <c r="O313" i="31"/>
  <c r="G313" i="31"/>
  <c r="M312" i="31"/>
  <c r="K311" i="31"/>
  <c r="Q310" i="31"/>
  <c r="I310" i="31"/>
  <c r="O309" i="31"/>
  <c r="G309" i="31"/>
  <c r="M308" i="31"/>
  <c r="K307" i="31"/>
  <c r="Q306" i="31"/>
  <c r="I306" i="31"/>
  <c r="O305" i="31"/>
  <c r="G305" i="31"/>
  <c r="M304" i="31"/>
  <c r="K303" i="31"/>
  <c r="Q302" i="31"/>
  <c r="I302" i="31"/>
  <c r="O301" i="31"/>
  <c r="G301" i="31"/>
  <c r="M300" i="31"/>
  <c r="K299" i="31"/>
  <c r="Q298" i="31"/>
  <c r="I298" i="31"/>
  <c r="O297" i="31"/>
  <c r="G297" i="31"/>
  <c r="M296" i="31"/>
  <c r="K295" i="31"/>
  <c r="Q294" i="31"/>
  <c r="I294" i="31"/>
  <c r="O293" i="31"/>
  <c r="G293" i="31"/>
  <c r="M292" i="31"/>
  <c r="K289" i="31"/>
  <c r="Q288" i="31"/>
  <c r="I288" i="31"/>
  <c r="O291" i="31"/>
  <c r="G291" i="31"/>
  <c r="M290" i="31"/>
  <c r="K1169" i="31"/>
  <c r="Q1168" i="31"/>
  <c r="I1168" i="31"/>
  <c r="O1111" i="31"/>
  <c r="G1111" i="31"/>
  <c r="M1110" i="31"/>
  <c r="K1109" i="31"/>
  <c r="Q1108" i="31"/>
  <c r="I1108" i="31"/>
  <c r="O1107" i="31"/>
  <c r="G1107" i="31"/>
  <c r="M1106" i="31"/>
  <c r="K1105" i="31"/>
  <c r="Q1104" i="31"/>
  <c r="I1104" i="31"/>
  <c r="O1103" i="31"/>
  <c r="G1103" i="31"/>
  <c r="M1102" i="31"/>
  <c r="K1101" i="31"/>
  <c r="Q1100" i="31"/>
  <c r="I1100" i="31"/>
  <c r="O1099" i="31"/>
  <c r="G1099" i="31"/>
  <c r="M1098" i="31"/>
  <c r="K1097" i="31"/>
  <c r="Q1096" i="31"/>
  <c r="I1096" i="31"/>
  <c r="O1095" i="31"/>
  <c r="G1095" i="31"/>
  <c r="M1094" i="31"/>
  <c r="K1093" i="31"/>
  <c r="Q1092" i="31"/>
  <c r="I1092" i="31"/>
  <c r="O1091" i="31"/>
  <c r="G1091" i="31"/>
  <c r="M1090" i="31"/>
  <c r="K1089" i="31"/>
  <c r="Q1088" i="31"/>
  <c r="I1088" i="31"/>
  <c r="O1087" i="31"/>
  <c r="G1087" i="31"/>
  <c r="M1086" i="31"/>
  <c r="K1085" i="31"/>
  <c r="Q1084" i="31"/>
  <c r="I1084" i="31"/>
  <c r="O1083" i="31"/>
  <c r="G1083" i="31"/>
  <c r="M1082" i="31"/>
  <c r="K1081" i="31"/>
  <c r="Q1080" i="31"/>
  <c r="I1080" i="31"/>
  <c r="O1079" i="31"/>
  <c r="G1079" i="31"/>
  <c r="M1078" i="31"/>
  <c r="K1077" i="31"/>
  <c r="Q1076" i="31"/>
  <c r="I1076" i="31"/>
  <c r="O1075" i="31"/>
  <c r="G1075" i="31"/>
  <c r="M1074" i="31"/>
  <c r="K1073" i="31"/>
  <c r="Q1072" i="31"/>
  <c r="I1072" i="31"/>
  <c r="O1071" i="31"/>
  <c r="G1071" i="31"/>
  <c r="M1070" i="31"/>
  <c r="K1069" i="31"/>
  <c r="Q1068" i="31"/>
  <c r="I1068" i="31"/>
  <c r="O1067" i="31"/>
  <c r="G1067" i="31"/>
  <c r="P1076" i="31"/>
  <c r="K1075" i="31"/>
  <c r="J1074" i="31"/>
  <c r="L1073" i="31"/>
  <c r="O1072" i="31"/>
  <c r="H1071" i="31"/>
  <c r="L1070" i="31"/>
  <c r="Q1069" i="31"/>
  <c r="H1069" i="31"/>
  <c r="M1068" i="31"/>
  <c r="I1067" i="31"/>
  <c r="N1066" i="31"/>
  <c r="F1066" i="31"/>
  <c r="L1065" i="31"/>
  <c r="J1064" i="31"/>
  <c r="P1063" i="31"/>
  <c r="H1063" i="31"/>
  <c r="N1062" i="31"/>
  <c r="F1062" i="31"/>
  <c r="L1061" i="31"/>
  <c r="J1060" i="31"/>
  <c r="P1059" i="31"/>
  <c r="H1059" i="31"/>
  <c r="N1058" i="31"/>
  <c r="F1058" i="31"/>
  <c r="L1057" i="31"/>
  <c r="J1056" i="31"/>
  <c r="P1055" i="31"/>
  <c r="H1055" i="31"/>
  <c r="N1054" i="31"/>
  <c r="F1054"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N1018" i="31"/>
  <c r="F1018" i="31"/>
  <c r="L1017" i="31"/>
  <c r="J1016" i="31"/>
  <c r="P1015" i="31"/>
  <c r="H1015" i="31"/>
  <c r="N1014" i="31"/>
  <c r="F1014" i="31"/>
  <c r="L1013" i="31"/>
  <c r="J1012" i="31"/>
  <c r="P1011" i="31"/>
  <c r="H1011" i="31"/>
  <c r="N1010" i="31"/>
  <c r="F1010" i="31"/>
  <c r="L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N1076" i="31"/>
  <c r="F1075" i="31"/>
  <c r="I1074" i="31"/>
  <c r="J1073" i="31"/>
  <c r="N1072" i="31"/>
  <c r="F1071" i="31"/>
  <c r="K1070" i="31"/>
  <c r="P1069" i="31"/>
  <c r="G1069" i="31"/>
  <c r="L1068" i="31"/>
  <c r="Q1067" i="31"/>
  <c r="H1067" i="31"/>
  <c r="M1066" i="31"/>
  <c r="K1065" i="31"/>
  <c r="Q1064" i="31"/>
  <c r="I1064" i="31"/>
  <c r="O1063" i="31"/>
  <c r="G1063" i="31"/>
  <c r="M1062" i="31"/>
  <c r="K1061" i="31"/>
  <c r="Q1060" i="31"/>
  <c r="I1060" i="31"/>
  <c r="O1059" i="31"/>
  <c r="G1059" i="31"/>
  <c r="M1058" i="31"/>
  <c r="K1057" i="31"/>
  <c r="Q1056" i="31"/>
  <c r="I1056" i="31"/>
  <c r="O1055" i="31"/>
  <c r="G1055" i="31"/>
  <c r="M1054"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G1019" i="31"/>
  <c r="M1018" i="31"/>
  <c r="K1017" i="31"/>
  <c r="Q1016" i="31"/>
  <c r="I1016" i="31"/>
  <c r="O1015" i="31"/>
  <c r="G1015" i="31"/>
  <c r="M1014" i="31"/>
  <c r="K1013" i="31"/>
  <c r="Q1012" i="31"/>
  <c r="I1012" i="31"/>
  <c r="O1011" i="31"/>
  <c r="G1011" i="31"/>
  <c r="M1010" i="31"/>
  <c r="K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M1076" i="31"/>
  <c r="H1074" i="31"/>
  <c r="I1073" i="31"/>
  <c r="M1072" i="31"/>
  <c r="P1071" i="31"/>
  <c r="J1070" i="31"/>
  <c r="O1069" i="31"/>
  <c r="F1069" i="31"/>
  <c r="K1068" i="31"/>
  <c r="P1067" i="31"/>
  <c r="F1067" i="31"/>
  <c r="L1066" i="31"/>
  <c r="J1065" i="31"/>
  <c r="P1064" i="31"/>
  <c r="H1064" i="31"/>
  <c r="N1063" i="31"/>
  <c r="F1063" i="31"/>
  <c r="L1062" i="31"/>
  <c r="J1061" i="31"/>
  <c r="P1060" i="31"/>
  <c r="H1060" i="31"/>
  <c r="N1059" i="31"/>
  <c r="F1059" i="31"/>
  <c r="L1058" i="31"/>
  <c r="J1057" i="31"/>
  <c r="P1056" i="31"/>
  <c r="H1056" i="31"/>
  <c r="N1055" i="31"/>
  <c r="F1055" i="31"/>
  <c r="L1054"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P1016" i="31"/>
  <c r="H1016" i="31"/>
  <c r="N1015" i="31"/>
  <c r="F1015" i="31"/>
  <c r="L1014" i="31"/>
  <c r="J1013" i="31"/>
  <c r="P1012" i="31"/>
  <c r="H1012" i="31"/>
  <c r="N1011" i="31"/>
  <c r="F1011" i="31"/>
  <c r="L1010" i="31"/>
  <c r="J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F1079" i="31"/>
  <c r="F1076" i="31"/>
  <c r="Q1074" i="31"/>
  <c r="Q1073" i="31"/>
  <c r="G1073" i="31"/>
  <c r="J1072" i="31"/>
  <c r="M1071" i="31"/>
  <c r="Q1070" i="31"/>
  <c r="H1070" i="31"/>
  <c r="M1069" i="31"/>
  <c r="H1068" i="31"/>
  <c r="M1067" i="31"/>
  <c r="J1066" i="31"/>
  <c r="P1065" i="31"/>
  <c r="H1065" i="31"/>
  <c r="N1064" i="31"/>
  <c r="F1064" i="31"/>
  <c r="L1063" i="31"/>
  <c r="J1062" i="31"/>
  <c r="P1061" i="31"/>
  <c r="H1061" i="31"/>
  <c r="N1060" i="31"/>
  <c r="F1060" i="31"/>
  <c r="L1059" i="31"/>
  <c r="J1058" i="31"/>
  <c r="P1057" i="31"/>
  <c r="H1057" i="31"/>
  <c r="N1056" i="31"/>
  <c r="F1056" i="31"/>
  <c r="L1055" i="31"/>
  <c r="J1054"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L1015" i="31"/>
  <c r="J1014" i="31"/>
  <c r="P1013" i="31"/>
  <c r="H1013" i="31"/>
  <c r="N1012" i="31"/>
  <c r="F1012" i="31"/>
  <c r="L1011" i="31"/>
  <c r="J1010" i="31"/>
  <c r="P1009" i="31"/>
  <c r="H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L1078" i="31"/>
  <c r="P1074" i="31"/>
  <c r="P1073" i="31"/>
  <c r="F1073" i="31"/>
  <c r="H1072" i="31"/>
  <c r="L1071" i="31"/>
  <c r="P1070" i="31"/>
  <c r="G1070" i="31"/>
  <c r="L1069" i="31"/>
  <c r="P1068" i="31"/>
  <c r="G1068" i="31"/>
  <c r="L1067" i="31"/>
  <c r="Q1066" i="31"/>
  <c r="I1066" i="31"/>
  <c r="O1065" i="31"/>
  <c r="G1065" i="31"/>
  <c r="M1064" i="31"/>
  <c r="K1063" i="31"/>
  <c r="Q1062" i="31"/>
  <c r="I1062" i="31"/>
  <c r="O1061" i="31"/>
  <c r="G1061" i="31"/>
  <c r="M1060" i="31"/>
  <c r="K1059" i="31"/>
  <c r="Q1058" i="31"/>
  <c r="I1058" i="31"/>
  <c r="O1057" i="31"/>
  <c r="G1057" i="31"/>
  <c r="M1056" i="31"/>
  <c r="K1055" i="31"/>
  <c r="Q1054" i="31"/>
  <c r="I1054"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J1077" i="31"/>
  <c r="N1075" i="31"/>
  <c r="L1074" i="31"/>
  <c r="O1073" i="31"/>
  <c r="G1072" i="31"/>
  <c r="K1071" i="31"/>
  <c r="O1070" i="31"/>
  <c r="F1070" i="31"/>
  <c r="J1069" i="31"/>
  <c r="O1068" i="31"/>
  <c r="F1068" i="31"/>
  <c r="K1067" i="31"/>
  <c r="P1066" i="31"/>
  <c r="H1066" i="31"/>
  <c r="N1065" i="31"/>
  <c r="F1065" i="31"/>
  <c r="L1064" i="31"/>
  <c r="J1063" i="31"/>
  <c r="P1062" i="31"/>
  <c r="H1062" i="31"/>
  <c r="N1061" i="31"/>
  <c r="F1061" i="31"/>
  <c r="L1060" i="31"/>
  <c r="J1059" i="31"/>
  <c r="P1058" i="31"/>
  <c r="H1058" i="31"/>
  <c r="N1057" i="31"/>
  <c r="F1057" i="31"/>
  <c r="L1056" i="31"/>
  <c r="J1055" i="31"/>
  <c r="P1054" i="31"/>
  <c r="H1054" i="31"/>
  <c r="N1053" i="31"/>
  <c r="F1053" i="31"/>
  <c r="L1052" i="31"/>
  <c r="J1051" i="31"/>
  <c r="P1050" i="31"/>
  <c r="H1050" i="31"/>
  <c r="N1049" i="31"/>
  <c r="F1049" i="31"/>
  <c r="L1048" i="31"/>
  <c r="J1047" i="31"/>
  <c r="P1046" i="31"/>
  <c r="H1046" i="31"/>
  <c r="N1045" i="31"/>
  <c r="F1045" i="31"/>
  <c r="L1044" i="31"/>
  <c r="J1043" i="31"/>
  <c r="P1042" i="31"/>
  <c r="H1042" i="31"/>
  <c r="G1077" i="31"/>
  <c r="L1075" i="31"/>
  <c r="K1074" i="31"/>
  <c r="N1073" i="31"/>
  <c r="P1072" i="31"/>
  <c r="F1072" i="31"/>
  <c r="J1071" i="31"/>
  <c r="N1070" i="31"/>
  <c r="I1069" i="31"/>
  <c r="N1068" i="31"/>
  <c r="J1067" i="31"/>
  <c r="O1066" i="31"/>
  <c r="G1066" i="31"/>
  <c r="M1065" i="31"/>
  <c r="K1064" i="31"/>
  <c r="Q1063" i="31"/>
  <c r="I1063" i="31"/>
  <c r="O1062" i="31"/>
  <c r="G1062" i="31"/>
  <c r="M1061" i="31"/>
  <c r="K1060" i="31"/>
  <c r="Q1059" i="31"/>
  <c r="I1059" i="31"/>
  <c r="O1058" i="31"/>
  <c r="G1058" i="31"/>
  <c r="M1057" i="31"/>
  <c r="K1056" i="31"/>
  <c r="Q1055" i="31"/>
  <c r="I1055" i="31"/>
  <c r="O1054" i="31"/>
  <c r="G1054"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K1016" i="31"/>
  <c r="Q1015" i="31"/>
  <c r="I1015" i="31"/>
  <c r="O1014" i="31"/>
  <c r="G1014" i="31"/>
  <c r="M1013" i="31"/>
  <c r="K1012" i="31"/>
  <c r="Q1011" i="31"/>
  <c r="I1011" i="31"/>
  <c r="O1010" i="31"/>
  <c r="G1010" i="31"/>
  <c r="M1009" i="31"/>
  <c r="K1008" i="31"/>
  <c r="Q1007" i="31"/>
  <c r="I1007" i="31"/>
  <c r="O1006" i="31"/>
  <c r="G1006" i="31"/>
  <c r="M1005" i="31"/>
  <c r="K1004" i="31"/>
  <c r="Q1003" i="31"/>
  <c r="I1003" i="31"/>
  <c r="O1002" i="31"/>
  <c r="G1002" i="31"/>
  <c r="M1001" i="31"/>
  <c r="K1000" i="31"/>
  <c r="Q999" i="31"/>
  <c r="I999" i="31"/>
  <c r="O998" i="31"/>
  <c r="G998" i="31"/>
  <c r="M997" i="31"/>
  <c r="K996" i="31"/>
  <c r="Q995" i="31"/>
  <c r="I995" i="31"/>
  <c r="O994" i="31"/>
  <c r="G994" i="31"/>
  <c r="M993" i="31"/>
  <c r="K992" i="31"/>
  <c r="Q991" i="31"/>
  <c r="I991" i="31"/>
  <c r="O990" i="31"/>
  <c r="G990" i="31"/>
  <c r="M989" i="31"/>
  <c r="K1062" i="31"/>
  <c r="Q1061" i="31"/>
  <c r="G1056" i="31"/>
  <c r="M1055" i="31"/>
  <c r="I1049" i="31"/>
  <c r="M1039" i="31"/>
  <c r="F1037" i="31"/>
  <c r="K1034" i="31"/>
  <c r="M1031" i="31"/>
  <c r="F1029" i="31"/>
  <c r="K1026" i="31"/>
  <c r="M1023" i="31"/>
  <c r="F1021" i="31"/>
  <c r="K1018" i="31"/>
  <c r="M1015" i="31"/>
  <c r="F1013" i="31"/>
  <c r="K1010" i="31"/>
  <c r="M1007" i="31"/>
  <c r="F1005" i="31"/>
  <c r="K1002" i="31"/>
  <c r="M999" i="31"/>
  <c r="F997" i="31"/>
  <c r="K994" i="31"/>
  <c r="M991" i="31"/>
  <c r="Q989" i="31"/>
  <c r="P988" i="31"/>
  <c r="H988" i="31"/>
  <c r="N987" i="31"/>
  <c r="F987" i="31"/>
  <c r="L986" i="31"/>
  <c r="J985" i="31"/>
  <c r="P984" i="31"/>
  <c r="H984" i="31"/>
  <c r="N983" i="31"/>
  <c r="F983" i="31"/>
  <c r="L982" i="31"/>
  <c r="J981" i="31"/>
  <c r="P980" i="31"/>
  <c r="H980" i="31"/>
  <c r="N979" i="31"/>
  <c r="F979" i="31"/>
  <c r="L978" i="31"/>
  <c r="J977" i="31"/>
  <c r="P976" i="31"/>
  <c r="H976" i="31"/>
  <c r="N975" i="31"/>
  <c r="F975" i="31"/>
  <c r="L974" i="31"/>
  <c r="J973" i="31"/>
  <c r="P972" i="31"/>
  <c r="H972" i="31"/>
  <c r="N971" i="31"/>
  <c r="F971" i="31"/>
  <c r="L970" i="31"/>
  <c r="J969" i="31"/>
  <c r="P968" i="31"/>
  <c r="H968" i="31"/>
  <c r="N967" i="31"/>
  <c r="F967" i="31"/>
  <c r="L966" i="31"/>
  <c r="J965" i="31"/>
  <c r="P964" i="31"/>
  <c r="H964" i="31"/>
  <c r="N963" i="31"/>
  <c r="F963" i="31"/>
  <c r="L962" i="31"/>
  <c r="J961" i="31"/>
  <c r="P960" i="31"/>
  <c r="H960" i="31"/>
  <c r="N959" i="31"/>
  <c r="F959" i="31"/>
  <c r="L958" i="31"/>
  <c r="J957" i="31"/>
  <c r="P956" i="31"/>
  <c r="H956" i="31"/>
  <c r="N955" i="31"/>
  <c r="F955" i="31"/>
  <c r="L954" i="31"/>
  <c r="J953" i="31"/>
  <c r="P952" i="31"/>
  <c r="H952" i="31"/>
  <c r="N951" i="31"/>
  <c r="F951" i="31"/>
  <c r="L950" i="31"/>
  <c r="J949" i="31"/>
  <c r="P948" i="31"/>
  <c r="H948" i="31"/>
  <c r="N947" i="31"/>
  <c r="F947" i="31"/>
  <c r="L946" i="31"/>
  <c r="J945" i="31"/>
  <c r="P944" i="31"/>
  <c r="H944" i="31"/>
  <c r="N943" i="31"/>
  <c r="F943" i="31"/>
  <c r="L942" i="31"/>
  <c r="J941" i="31"/>
  <c r="P940" i="31"/>
  <c r="H940" i="31"/>
  <c r="N939" i="31"/>
  <c r="F939" i="31"/>
  <c r="L938" i="31"/>
  <c r="J937" i="31"/>
  <c r="P936" i="31"/>
  <c r="H936" i="31"/>
  <c r="N935" i="31"/>
  <c r="F935" i="31"/>
  <c r="L934" i="31"/>
  <c r="J933" i="31"/>
  <c r="P932" i="31"/>
  <c r="H932" i="31"/>
  <c r="N931" i="31"/>
  <c r="F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J1068" i="31"/>
  <c r="N1067" i="31"/>
  <c r="I1061" i="31"/>
  <c r="O1048" i="31"/>
  <c r="K1042" i="31"/>
  <c r="Q1041" i="31"/>
  <c r="J1039" i="31"/>
  <c r="O1036" i="31"/>
  <c r="H1034" i="31"/>
  <c r="Q1033" i="31"/>
  <c r="J1031" i="31"/>
  <c r="O1028" i="31"/>
  <c r="H1026" i="31"/>
  <c r="Q1025" i="31"/>
  <c r="J1023" i="31"/>
  <c r="O1020" i="31"/>
  <c r="H1018" i="31"/>
  <c r="Q1017" i="31"/>
  <c r="J1015" i="31"/>
  <c r="O1012" i="31"/>
  <c r="H1010" i="31"/>
  <c r="Q1009" i="31"/>
  <c r="J1007" i="31"/>
  <c r="O1004" i="31"/>
  <c r="H1002" i="31"/>
  <c r="Q1001" i="31"/>
  <c r="J999" i="31"/>
  <c r="O996" i="31"/>
  <c r="H994" i="31"/>
  <c r="Q993" i="31"/>
  <c r="J991" i="31"/>
  <c r="N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930" i="31"/>
  <c r="Q929" i="31"/>
  <c r="I929" i="31"/>
  <c r="O928" i="31"/>
  <c r="G928" i="31"/>
  <c r="M927" i="31"/>
  <c r="K926" i="31"/>
  <c r="Q925" i="31"/>
  <c r="I925" i="31"/>
  <c r="O924" i="31"/>
  <c r="G924" i="31"/>
  <c r="M923" i="31"/>
  <c r="K922" i="31"/>
  <c r="O1060" i="31"/>
  <c r="K1054" i="31"/>
  <c r="Q1053" i="31"/>
  <c r="G1048" i="31"/>
  <c r="M1047" i="31"/>
  <c r="N1041" i="31"/>
  <c r="L1036" i="31"/>
  <c r="N1033" i="31"/>
  <c r="L1028" i="31"/>
  <c r="N1025" i="31"/>
  <c r="L1020" i="31"/>
  <c r="N1017" i="31"/>
  <c r="L1012" i="31"/>
  <c r="N1009" i="31"/>
  <c r="L1004" i="31"/>
  <c r="N1001" i="31"/>
  <c r="L996" i="31"/>
  <c r="N993" i="31"/>
  <c r="K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J930" i="31"/>
  <c r="P929" i="31"/>
  <c r="H929" i="31"/>
  <c r="N928" i="31"/>
  <c r="F928" i="31"/>
  <c r="L927" i="31"/>
  <c r="J926" i="31"/>
  <c r="P925" i="31"/>
  <c r="H925" i="31"/>
  <c r="N924" i="31"/>
  <c r="F924" i="31"/>
  <c r="L923" i="31"/>
  <c r="J922" i="31"/>
  <c r="P921" i="31"/>
  <c r="H921" i="31"/>
  <c r="N920" i="31"/>
  <c r="F920" i="31"/>
  <c r="L919" i="31"/>
  <c r="J918" i="31"/>
  <c r="P917" i="31"/>
  <c r="H1076" i="31"/>
  <c r="K1066" i="31"/>
  <c r="Q1065" i="31"/>
  <c r="G1060" i="31"/>
  <c r="M1059" i="31"/>
  <c r="I1053" i="31"/>
  <c r="I1041" i="31"/>
  <c r="P1038" i="31"/>
  <c r="G1036" i="31"/>
  <c r="I1033" i="31"/>
  <c r="P1030" i="31"/>
  <c r="G1028" i="31"/>
  <c r="I1025" i="31"/>
  <c r="P1022" i="31"/>
  <c r="G1020" i="31"/>
  <c r="I1017" i="31"/>
  <c r="P1014" i="31"/>
  <c r="G1012" i="31"/>
  <c r="I1009" i="31"/>
  <c r="P1006" i="31"/>
  <c r="G1004" i="31"/>
  <c r="I1001" i="31"/>
  <c r="P998" i="31"/>
  <c r="G996" i="31"/>
  <c r="I993" i="31"/>
  <c r="P990" i="31"/>
  <c r="J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K931" i="31"/>
  <c r="Q930" i="31"/>
  <c r="I930" i="31"/>
  <c r="O929" i="31"/>
  <c r="G929" i="31"/>
  <c r="M928" i="31"/>
  <c r="K927" i="31"/>
  <c r="Q926" i="31"/>
  <c r="I926" i="31"/>
  <c r="O925" i="31"/>
  <c r="G925" i="31"/>
  <c r="H1073" i="31"/>
  <c r="I1065" i="31"/>
  <c r="O1052" i="31"/>
  <c r="K1046" i="31"/>
  <c r="Q1045" i="31"/>
  <c r="F1041" i="31"/>
  <c r="K1038" i="31"/>
  <c r="M1035" i="31"/>
  <c r="F1033" i="31"/>
  <c r="K1030" i="31"/>
  <c r="M1027" i="31"/>
  <c r="F1025" i="31"/>
  <c r="K1022" i="31"/>
  <c r="M1019" i="31"/>
  <c r="F1017" i="31"/>
  <c r="K1014" i="31"/>
  <c r="M1011" i="31"/>
  <c r="F1009" i="31"/>
  <c r="K1006" i="31"/>
  <c r="M1003" i="31"/>
  <c r="F1001" i="31"/>
  <c r="K998" i="31"/>
  <c r="M995" i="31"/>
  <c r="F993" i="31"/>
  <c r="L990" i="31"/>
  <c r="I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L932" i="31"/>
  <c r="J931" i="31"/>
  <c r="P930" i="31"/>
  <c r="H930" i="31"/>
  <c r="N929" i="31"/>
  <c r="F929" i="31"/>
  <c r="L928" i="31"/>
  <c r="J927" i="31"/>
  <c r="P926" i="31"/>
  <c r="H926" i="31"/>
  <c r="N925" i="31"/>
  <c r="F925" i="31"/>
  <c r="L924" i="31"/>
  <c r="J923" i="31"/>
  <c r="P922" i="31"/>
  <c r="H922" i="31"/>
  <c r="N921" i="31"/>
  <c r="F921" i="31"/>
  <c r="L920" i="31"/>
  <c r="J919" i="31"/>
  <c r="P918" i="31"/>
  <c r="H918" i="31"/>
  <c r="N917" i="31"/>
  <c r="F917" i="31"/>
  <c r="L1072" i="31"/>
  <c r="N1071" i="31"/>
  <c r="O1064" i="31"/>
  <c r="K1058" i="31"/>
  <c r="Q1057" i="31"/>
  <c r="G1052" i="31"/>
  <c r="M1051" i="31"/>
  <c r="I1045" i="31"/>
  <c r="O1040" i="31"/>
  <c r="H1038" i="31"/>
  <c r="Q1037" i="31"/>
  <c r="J1035" i="31"/>
  <c r="O1032" i="31"/>
  <c r="H1030" i="31"/>
  <c r="Q1029" i="31"/>
  <c r="J1027" i="31"/>
  <c r="O1024" i="31"/>
  <c r="H1022" i="31"/>
  <c r="Q1021" i="31"/>
  <c r="J1019" i="31"/>
  <c r="O1016" i="31"/>
  <c r="H1014" i="31"/>
  <c r="Q1013" i="31"/>
  <c r="J1011" i="31"/>
  <c r="O1008" i="31"/>
  <c r="H1006" i="31"/>
  <c r="Q1005" i="31"/>
  <c r="J1003" i="31"/>
  <c r="O1000" i="31"/>
  <c r="H998" i="31"/>
  <c r="Q997" i="31"/>
  <c r="J995" i="31"/>
  <c r="O992" i="31"/>
  <c r="K990" i="31"/>
  <c r="F989" i="31"/>
  <c r="K988" i="31"/>
  <c r="Q987" i="31"/>
  <c r="I987" i="31"/>
  <c r="O986" i="31"/>
  <c r="G986" i="31"/>
  <c r="M985" i="31"/>
  <c r="K984" i="31"/>
  <c r="Q983" i="31"/>
  <c r="I983" i="31"/>
  <c r="O982" i="31"/>
  <c r="G982" i="31"/>
  <c r="M981" i="31"/>
  <c r="K980" i="31"/>
  <c r="Q979" i="31"/>
  <c r="I979" i="31"/>
  <c r="O978" i="31"/>
  <c r="G978" i="31"/>
  <c r="M977" i="31"/>
  <c r="K976" i="31"/>
  <c r="Q975" i="31"/>
  <c r="I975" i="31"/>
  <c r="O974" i="31"/>
  <c r="G974" i="31"/>
  <c r="M973" i="31"/>
  <c r="K972" i="31"/>
  <c r="Q971" i="31"/>
  <c r="I971" i="31"/>
  <c r="O970" i="31"/>
  <c r="G970" i="31"/>
  <c r="M969" i="31"/>
  <c r="K968" i="31"/>
  <c r="Q967" i="31"/>
  <c r="I967" i="31"/>
  <c r="O966" i="31"/>
  <c r="G966" i="31"/>
  <c r="M965" i="31"/>
  <c r="K964" i="31"/>
  <c r="Q963" i="31"/>
  <c r="I963" i="31"/>
  <c r="O962" i="31"/>
  <c r="G962" i="31"/>
  <c r="M961" i="31"/>
  <c r="K960" i="31"/>
  <c r="Q959" i="31"/>
  <c r="I959" i="31"/>
  <c r="O958" i="31"/>
  <c r="G958" i="31"/>
  <c r="M957" i="31"/>
  <c r="K956" i="31"/>
  <c r="Q955" i="31"/>
  <c r="I955" i="31"/>
  <c r="O954" i="31"/>
  <c r="G954" i="31"/>
  <c r="M953" i="31"/>
  <c r="K952" i="31"/>
  <c r="Q951" i="31"/>
  <c r="I951" i="31"/>
  <c r="O950" i="31"/>
  <c r="G950" i="31"/>
  <c r="M949" i="31"/>
  <c r="K948" i="31"/>
  <c r="Q947" i="31"/>
  <c r="I947" i="31"/>
  <c r="O946" i="31"/>
  <c r="G946" i="31"/>
  <c r="M945" i="31"/>
  <c r="K944" i="31"/>
  <c r="Q943" i="31"/>
  <c r="I943" i="31"/>
  <c r="O942" i="31"/>
  <c r="G942" i="31"/>
  <c r="M941" i="31"/>
  <c r="K940" i="31"/>
  <c r="Q939" i="31"/>
  <c r="I939" i="31"/>
  <c r="O938" i="31"/>
  <c r="G938" i="31"/>
  <c r="M937" i="31"/>
  <c r="K936" i="31"/>
  <c r="Q935" i="31"/>
  <c r="I935" i="31"/>
  <c r="O934" i="31"/>
  <c r="G934" i="31"/>
  <c r="M933" i="31"/>
  <c r="K932" i="31"/>
  <c r="Q931" i="31"/>
  <c r="I931" i="31"/>
  <c r="O930" i="31"/>
  <c r="G930" i="31"/>
  <c r="M929" i="31"/>
  <c r="K928" i="31"/>
  <c r="Q927" i="31"/>
  <c r="I927" i="31"/>
  <c r="O926" i="31"/>
  <c r="G926" i="31"/>
  <c r="M925" i="31"/>
  <c r="K924" i="31"/>
  <c r="Q923" i="31"/>
  <c r="I923" i="31"/>
  <c r="G1064" i="31"/>
  <c r="M1063" i="31"/>
  <c r="I1057" i="31"/>
  <c r="O1044" i="31"/>
  <c r="L1040" i="31"/>
  <c r="N1037" i="31"/>
  <c r="L1032" i="31"/>
  <c r="N1029" i="31"/>
  <c r="L1024" i="31"/>
  <c r="N1021" i="31"/>
  <c r="L1016" i="31"/>
  <c r="N1013" i="31"/>
  <c r="L1008" i="31"/>
  <c r="N1005" i="31"/>
  <c r="L1000" i="31"/>
  <c r="N997" i="31"/>
  <c r="L992" i="31"/>
  <c r="H990"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I1070" i="31"/>
  <c r="N1069" i="31"/>
  <c r="I984" i="31"/>
  <c r="O983" i="31"/>
  <c r="K977" i="31"/>
  <c r="G971" i="31"/>
  <c r="Q964" i="31"/>
  <c r="M958" i="31"/>
  <c r="I952" i="31"/>
  <c r="O951" i="31"/>
  <c r="K945" i="31"/>
  <c r="G939" i="31"/>
  <c r="Q932" i="31"/>
  <c r="M926" i="31"/>
  <c r="Q922" i="31"/>
  <c r="K921" i="31"/>
  <c r="I920" i="31"/>
  <c r="O917" i="31"/>
  <c r="O916" i="31"/>
  <c r="I915" i="31"/>
  <c r="K914" i="31"/>
  <c r="N913" i="31"/>
  <c r="Q912" i="31"/>
  <c r="H912" i="31"/>
  <c r="M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N852" i="31"/>
  <c r="F852" i="31"/>
  <c r="L851" i="31"/>
  <c r="J850" i="31"/>
  <c r="P849" i="31"/>
  <c r="H849" i="31"/>
  <c r="N848" i="31"/>
  <c r="F848" i="31"/>
  <c r="L847" i="31"/>
  <c r="J846" i="31"/>
  <c r="P845" i="31"/>
  <c r="H845" i="31"/>
  <c r="N844" i="31"/>
  <c r="F844" i="31"/>
  <c r="L843" i="31"/>
  <c r="J842" i="31"/>
  <c r="P841" i="31"/>
  <c r="H841" i="31"/>
  <c r="N840" i="31"/>
  <c r="G1044" i="31"/>
  <c r="M1043" i="31"/>
  <c r="G1040" i="31"/>
  <c r="I1037" i="31"/>
  <c r="P1034" i="31"/>
  <c r="G1032" i="31"/>
  <c r="I1029" i="31"/>
  <c r="P1026" i="31"/>
  <c r="G1024" i="31"/>
  <c r="I1021" i="31"/>
  <c r="P1018" i="31"/>
  <c r="G1016" i="31"/>
  <c r="I1013" i="31"/>
  <c r="P1010" i="31"/>
  <c r="G1008" i="31"/>
  <c r="I1005" i="31"/>
  <c r="P1002" i="31"/>
  <c r="G1000" i="31"/>
  <c r="I997" i="31"/>
  <c r="P994" i="31"/>
  <c r="G992" i="31"/>
  <c r="G983" i="31"/>
  <c r="Q976" i="31"/>
  <c r="M970" i="31"/>
  <c r="I964" i="31"/>
  <c r="O963" i="31"/>
  <c r="K957" i="31"/>
  <c r="G951" i="31"/>
  <c r="Q944" i="31"/>
  <c r="M938" i="31"/>
  <c r="I932" i="31"/>
  <c r="O931" i="31"/>
  <c r="K925" i="31"/>
  <c r="O922" i="31"/>
  <c r="I921" i="31"/>
  <c r="G920" i="31"/>
  <c r="Q918" i="31"/>
  <c r="M917" i="31"/>
  <c r="N916" i="31"/>
  <c r="G915" i="31"/>
  <c r="J914" i="31"/>
  <c r="M913" i="31"/>
  <c r="P912" i="31"/>
  <c r="G912" i="31"/>
  <c r="L911" i="31"/>
  <c r="Q910" i="31"/>
  <c r="I910" i="31"/>
  <c r="O909" i="31"/>
  <c r="G909" i="31"/>
  <c r="M908" i="31"/>
  <c r="K907" i="31"/>
  <c r="Q906" i="31"/>
  <c r="I906" i="31"/>
  <c r="O905" i="31"/>
  <c r="G905" i="31"/>
  <c r="M904" i="31"/>
  <c r="K903" i="31"/>
  <c r="Q902" i="31"/>
  <c r="I902" i="31"/>
  <c r="O901" i="31"/>
  <c r="G901" i="31"/>
  <c r="M900" i="31"/>
  <c r="K899" i="31"/>
  <c r="Q898" i="31"/>
  <c r="I898" i="31"/>
  <c r="O897" i="31"/>
  <c r="G897" i="31"/>
  <c r="M896" i="31"/>
  <c r="K895" i="31"/>
  <c r="Q894" i="31"/>
  <c r="I894" i="31"/>
  <c r="O893" i="31"/>
  <c r="G893" i="31"/>
  <c r="M892" i="31"/>
  <c r="K891" i="31"/>
  <c r="Q890" i="31"/>
  <c r="I890" i="31"/>
  <c r="O889" i="31"/>
  <c r="G889" i="31"/>
  <c r="M888" i="31"/>
  <c r="K887" i="31"/>
  <c r="Q886" i="31"/>
  <c r="I886" i="31"/>
  <c r="O885" i="31"/>
  <c r="G885" i="31"/>
  <c r="M884" i="31"/>
  <c r="K883" i="31"/>
  <c r="Q882" i="31"/>
  <c r="I882" i="31"/>
  <c r="O881" i="31"/>
  <c r="G881" i="31"/>
  <c r="M880" i="31"/>
  <c r="K879" i="31"/>
  <c r="Q878" i="31"/>
  <c r="I878" i="31"/>
  <c r="O877" i="31"/>
  <c r="G877" i="31"/>
  <c r="M876" i="31"/>
  <c r="K875" i="31"/>
  <c r="Q874" i="31"/>
  <c r="I874" i="31"/>
  <c r="O873" i="31"/>
  <c r="G873" i="31"/>
  <c r="M872" i="31"/>
  <c r="K871" i="31"/>
  <c r="Q870" i="31"/>
  <c r="I870" i="31"/>
  <c r="O869" i="31"/>
  <c r="G869" i="31"/>
  <c r="M868" i="31"/>
  <c r="K867" i="31"/>
  <c r="Q866" i="31"/>
  <c r="I866" i="31"/>
  <c r="O865" i="31"/>
  <c r="G865" i="31"/>
  <c r="M864" i="31"/>
  <c r="K863" i="31"/>
  <c r="Q862" i="31"/>
  <c r="I862" i="31"/>
  <c r="O861" i="31"/>
  <c r="G861" i="31"/>
  <c r="M860" i="31"/>
  <c r="K859" i="31"/>
  <c r="Q858" i="31"/>
  <c r="I858" i="31"/>
  <c r="O857" i="31"/>
  <c r="G857" i="31"/>
  <c r="M856" i="31"/>
  <c r="K855" i="31"/>
  <c r="Q854" i="31"/>
  <c r="I854" i="31"/>
  <c r="O853" i="31"/>
  <c r="G853" i="31"/>
  <c r="M852" i="31"/>
  <c r="K851" i="31"/>
  <c r="Q850" i="31"/>
  <c r="I850" i="31"/>
  <c r="O849" i="31"/>
  <c r="G849" i="31"/>
  <c r="M848" i="31"/>
  <c r="K847" i="31"/>
  <c r="K1050" i="31"/>
  <c r="Q1049" i="31"/>
  <c r="Q988" i="31"/>
  <c r="M982" i="31"/>
  <c r="I976" i="31"/>
  <c r="O975" i="31"/>
  <c r="K969" i="31"/>
  <c r="G963" i="31"/>
  <c r="Q956" i="31"/>
  <c r="M950" i="31"/>
  <c r="I944" i="31"/>
  <c r="O943" i="31"/>
  <c r="K937" i="31"/>
  <c r="G931" i="31"/>
  <c r="Q924" i="31"/>
  <c r="M922" i="31"/>
  <c r="G921" i="31"/>
  <c r="Q919" i="31"/>
  <c r="O918" i="31"/>
  <c r="K917" i="31"/>
  <c r="M916" i="31"/>
  <c r="Q915" i="31"/>
  <c r="I914" i="31"/>
  <c r="K913" i="31"/>
  <c r="O912" i="31"/>
  <c r="F912" i="31"/>
  <c r="K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P854" i="31"/>
  <c r="H854" i="31"/>
  <c r="N853" i="31"/>
  <c r="F853" i="31"/>
  <c r="L852" i="31"/>
  <c r="J851" i="31"/>
  <c r="P850" i="31"/>
  <c r="H850" i="31"/>
  <c r="N849" i="31"/>
  <c r="F849" i="31"/>
  <c r="L848" i="31"/>
  <c r="J847" i="31"/>
  <c r="P846" i="31"/>
  <c r="H846" i="31"/>
  <c r="N845" i="31"/>
  <c r="F845" i="31"/>
  <c r="L844" i="31"/>
  <c r="J843" i="31"/>
  <c r="I988" i="31"/>
  <c r="O987" i="31"/>
  <c r="K981" i="31"/>
  <c r="G975" i="31"/>
  <c r="Q968" i="31"/>
  <c r="M962" i="31"/>
  <c r="I956" i="31"/>
  <c r="O955" i="31"/>
  <c r="K949" i="31"/>
  <c r="G943" i="31"/>
  <c r="Q936" i="31"/>
  <c r="M930" i="31"/>
  <c r="M924" i="31"/>
  <c r="I922" i="31"/>
  <c r="O919" i="31"/>
  <c r="M918" i="31"/>
  <c r="I917" i="31"/>
  <c r="L916" i="31"/>
  <c r="O915" i="31"/>
  <c r="H914" i="31"/>
  <c r="I913" i="31"/>
  <c r="N912" i="31"/>
  <c r="J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Q863" i="31"/>
  <c r="I863" i="31"/>
  <c r="O862" i="31"/>
  <c r="G862" i="31"/>
  <c r="M861" i="31"/>
  <c r="K860" i="31"/>
  <c r="Q859" i="31"/>
  <c r="I859" i="31"/>
  <c r="O858" i="31"/>
  <c r="G858" i="31"/>
  <c r="M857" i="31"/>
  <c r="K856" i="31"/>
  <c r="Q855" i="31"/>
  <c r="I855" i="31"/>
  <c r="O854" i="31"/>
  <c r="G854" i="31"/>
  <c r="M853" i="31"/>
  <c r="K852" i="31"/>
  <c r="Q851" i="31"/>
  <c r="I851" i="31"/>
  <c r="O850" i="31"/>
  <c r="G850" i="31"/>
  <c r="M849" i="31"/>
  <c r="K848" i="31"/>
  <c r="Q847" i="31"/>
  <c r="I847" i="31"/>
  <c r="O846" i="31"/>
  <c r="G846" i="31"/>
  <c r="M845" i="31"/>
  <c r="K844" i="31"/>
  <c r="Q843" i="31"/>
  <c r="I843" i="31"/>
  <c r="O842" i="31"/>
  <c r="G842" i="31"/>
  <c r="M841" i="31"/>
  <c r="K840" i="31"/>
  <c r="O1056" i="31"/>
  <c r="G987" i="31"/>
  <c r="Q980" i="31"/>
  <c r="M974" i="31"/>
  <c r="I968" i="31"/>
  <c r="O967" i="31"/>
  <c r="K961" i="31"/>
  <c r="G955" i="31"/>
  <c r="Q948" i="31"/>
  <c r="M942" i="31"/>
  <c r="I936" i="31"/>
  <c r="O935" i="31"/>
  <c r="K929" i="31"/>
  <c r="I924" i="31"/>
  <c r="G922" i="31"/>
  <c r="Q920" i="31"/>
  <c r="M919" i="31"/>
  <c r="K918" i="31"/>
  <c r="H917" i="31"/>
  <c r="K916" i="31"/>
  <c r="M915" i="31"/>
  <c r="Q914" i="31"/>
  <c r="G914" i="31"/>
  <c r="H913" i="31"/>
  <c r="M912" i="31"/>
  <c r="I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M986" i="31"/>
  <c r="I980" i="31"/>
  <c r="O979" i="31"/>
  <c r="K973" i="31"/>
  <c r="G967" i="31"/>
  <c r="Q960" i="31"/>
  <c r="M954" i="31"/>
  <c r="I948" i="31"/>
  <c r="O947" i="31"/>
  <c r="K941" i="31"/>
  <c r="G935" i="31"/>
  <c r="Q928" i="31"/>
  <c r="O923" i="31"/>
  <c r="Q921" i="31"/>
  <c r="O920" i="31"/>
  <c r="K919" i="31"/>
  <c r="I918" i="31"/>
  <c r="G917" i="31"/>
  <c r="I916" i="31"/>
  <c r="L915" i="31"/>
  <c r="P914" i="31"/>
  <c r="Q913" i="31"/>
  <c r="G913" i="31"/>
  <c r="L912" i="31"/>
  <c r="Q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M866" i="31"/>
  <c r="K865" i="31"/>
  <c r="Q864" i="31"/>
  <c r="I864" i="31"/>
  <c r="O863" i="31"/>
  <c r="G863" i="31"/>
  <c r="M862" i="31"/>
  <c r="K861" i="31"/>
  <c r="Q860" i="31"/>
  <c r="I860" i="31"/>
  <c r="O859" i="31"/>
  <c r="G859" i="31"/>
  <c r="M858" i="31"/>
  <c r="K857" i="31"/>
  <c r="Q856" i="31"/>
  <c r="I856" i="31"/>
  <c r="O855" i="31"/>
  <c r="G855" i="31"/>
  <c r="M854" i="31"/>
  <c r="K853" i="31"/>
  <c r="Q852" i="31"/>
  <c r="I852" i="31"/>
  <c r="O851" i="31"/>
  <c r="G851" i="31"/>
  <c r="M850" i="31"/>
  <c r="K849" i="31"/>
  <c r="Q848" i="31"/>
  <c r="I848" i="31"/>
  <c r="O847" i="31"/>
  <c r="G847" i="31"/>
  <c r="M846" i="31"/>
  <c r="K845" i="31"/>
  <c r="Q844" i="31"/>
  <c r="I844" i="31"/>
  <c r="O843" i="31"/>
  <c r="G843" i="31"/>
  <c r="M842" i="31"/>
  <c r="K841" i="31"/>
  <c r="Q840" i="31"/>
  <c r="I840" i="31"/>
  <c r="K985" i="31"/>
  <c r="G979" i="31"/>
  <c r="Q972" i="31"/>
  <c r="M966" i="31"/>
  <c r="I960" i="31"/>
  <c r="O959" i="31"/>
  <c r="K953" i="31"/>
  <c r="G947" i="31"/>
  <c r="Q940" i="31"/>
  <c r="M934" i="31"/>
  <c r="I928" i="31"/>
  <c r="O927" i="31"/>
  <c r="K923" i="31"/>
  <c r="O921" i="31"/>
  <c r="M920" i="31"/>
  <c r="I919" i="31"/>
  <c r="G918" i="31"/>
  <c r="G916" i="31"/>
  <c r="K915" i="31"/>
  <c r="O914" i="31"/>
  <c r="P913" i="31"/>
  <c r="F913" i="31"/>
  <c r="K912" i="31"/>
  <c r="O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858" i="31"/>
  <c r="J857" i="31"/>
  <c r="P856" i="31"/>
  <c r="H856" i="31"/>
  <c r="N855" i="31"/>
  <c r="F855" i="31"/>
  <c r="L854" i="31"/>
  <c r="J853" i="31"/>
  <c r="P852" i="31"/>
  <c r="H852" i="31"/>
  <c r="N851" i="31"/>
  <c r="F851" i="31"/>
  <c r="L850" i="31"/>
  <c r="J849" i="31"/>
  <c r="P848" i="31"/>
  <c r="H848" i="31"/>
  <c r="N847" i="31"/>
  <c r="F847" i="31"/>
  <c r="L846" i="31"/>
  <c r="J845" i="31"/>
  <c r="P844" i="31"/>
  <c r="H844" i="31"/>
  <c r="N843" i="31"/>
  <c r="F843" i="31"/>
  <c r="L842" i="31"/>
  <c r="J841" i="31"/>
  <c r="K965" i="31"/>
  <c r="J915" i="31"/>
  <c r="G908" i="31"/>
  <c r="M907" i="31"/>
  <c r="I901" i="31"/>
  <c r="O888" i="31"/>
  <c r="K882" i="31"/>
  <c r="Q881" i="31"/>
  <c r="G876" i="31"/>
  <c r="M875" i="31"/>
  <c r="I869" i="31"/>
  <c r="O860" i="31"/>
  <c r="F858" i="31"/>
  <c r="M855" i="31"/>
  <c r="I853" i="31"/>
  <c r="N850" i="31"/>
  <c r="J848" i="31"/>
  <c r="I846" i="31"/>
  <c r="O844" i="31"/>
  <c r="Q841" i="31"/>
  <c r="P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813" i="31"/>
  <c r="G813" i="31"/>
  <c r="M812" i="31"/>
  <c r="K811" i="31"/>
  <c r="Q810" i="31"/>
  <c r="I810" i="31"/>
  <c r="O809" i="31"/>
  <c r="G809" i="31"/>
  <c r="M808" i="31"/>
  <c r="K807" i="31"/>
  <c r="Q806" i="31"/>
  <c r="I806" i="31"/>
  <c r="O805" i="31"/>
  <c r="G805" i="31"/>
  <c r="M804"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O785" i="31"/>
  <c r="G785" i="31"/>
  <c r="M784" i="31"/>
  <c r="K783" i="31"/>
  <c r="Q782" i="31"/>
  <c r="I782" i="31"/>
  <c r="O781" i="31"/>
  <c r="G781" i="31"/>
  <c r="M780" i="31"/>
  <c r="K779" i="31"/>
  <c r="Q778" i="31"/>
  <c r="I778" i="31"/>
  <c r="O777" i="31"/>
  <c r="G777" i="31"/>
  <c r="M776" i="31"/>
  <c r="K775" i="31"/>
  <c r="Q774" i="31"/>
  <c r="I774" i="31"/>
  <c r="O773" i="31"/>
  <c r="G773" i="31"/>
  <c r="M772" i="31"/>
  <c r="K771" i="31"/>
  <c r="Q770" i="31"/>
  <c r="I770" i="31"/>
  <c r="O769" i="31"/>
  <c r="I940" i="31"/>
  <c r="O939" i="31"/>
  <c r="M914" i="31"/>
  <c r="O913" i="31"/>
  <c r="O900" i="31"/>
  <c r="K894" i="31"/>
  <c r="Q893" i="31"/>
  <c r="G888" i="31"/>
  <c r="M887" i="31"/>
  <c r="I881" i="31"/>
  <c r="O868" i="31"/>
  <c r="N862" i="31"/>
  <c r="J860" i="31"/>
  <c r="Q857" i="31"/>
  <c r="H855" i="31"/>
  <c r="K850" i="31"/>
  <c r="G848" i="31"/>
  <c r="P847" i="31"/>
  <c r="F846" i="31"/>
  <c r="M844" i="31"/>
  <c r="Q842" i="31"/>
  <c r="O841" i="31"/>
  <c r="O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813" i="31"/>
  <c r="F813" i="31"/>
  <c r="L812" i="31"/>
  <c r="J811" i="31"/>
  <c r="P810" i="31"/>
  <c r="H810" i="31"/>
  <c r="N809" i="31"/>
  <c r="F809" i="31"/>
  <c r="L808" i="31"/>
  <c r="J807" i="31"/>
  <c r="P806" i="31"/>
  <c r="H806" i="31"/>
  <c r="N805" i="31"/>
  <c r="F805" i="31"/>
  <c r="L804"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P786" i="31"/>
  <c r="H786" i="31"/>
  <c r="N785" i="31"/>
  <c r="F785" i="31"/>
  <c r="I972" i="31"/>
  <c r="O971" i="31"/>
  <c r="M946" i="31"/>
  <c r="K906" i="31"/>
  <c r="Q905" i="31"/>
  <c r="G900" i="31"/>
  <c r="M899" i="31"/>
  <c r="I893" i="31"/>
  <c r="O880" i="31"/>
  <c r="K874" i="31"/>
  <c r="Q873" i="31"/>
  <c r="G868" i="31"/>
  <c r="M867" i="31"/>
  <c r="K862" i="31"/>
  <c r="G860" i="31"/>
  <c r="P859" i="31"/>
  <c r="L857" i="31"/>
  <c r="O852" i="31"/>
  <c r="F850" i="31"/>
  <c r="M847" i="31"/>
  <c r="Q845" i="31"/>
  <c r="J844" i="31"/>
  <c r="P842" i="31"/>
  <c r="N841" i="31"/>
  <c r="M840" i="31"/>
  <c r="Q839" i="31"/>
  <c r="I839" i="31"/>
  <c r="O838" i="31"/>
  <c r="G838" i="31"/>
  <c r="M837" i="31"/>
  <c r="K836" i="31"/>
  <c r="Q835" i="31"/>
  <c r="I835" i="31"/>
  <c r="O834" i="31"/>
  <c r="G834" i="31"/>
  <c r="M833" i="31"/>
  <c r="K832" i="31"/>
  <c r="Q831" i="31"/>
  <c r="I831" i="31"/>
  <c r="O830" i="31"/>
  <c r="G830" i="31"/>
  <c r="M829" i="31"/>
  <c r="K828" i="31"/>
  <c r="Q827" i="31"/>
  <c r="I827" i="31"/>
  <c r="O826" i="31"/>
  <c r="G826" i="31"/>
  <c r="M825" i="31"/>
  <c r="K824" i="31"/>
  <c r="Q823" i="31"/>
  <c r="I823" i="31"/>
  <c r="O822" i="31"/>
  <c r="G822" i="31"/>
  <c r="M821" i="31"/>
  <c r="K820" i="31"/>
  <c r="Q819" i="31"/>
  <c r="I819" i="31"/>
  <c r="O818" i="31"/>
  <c r="G818" i="31"/>
  <c r="M817" i="31"/>
  <c r="K816" i="31"/>
  <c r="Q815" i="31"/>
  <c r="I815" i="31"/>
  <c r="O814" i="31"/>
  <c r="G814" i="31"/>
  <c r="M813" i="31"/>
  <c r="K812" i="31"/>
  <c r="Q811" i="31"/>
  <c r="I811" i="31"/>
  <c r="O810" i="31"/>
  <c r="G810" i="31"/>
  <c r="M809" i="31"/>
  <c r="K808" i="31"/>
  <c r="Q807" i="31"/>
  <c r="I807" i="31"/>
  <c r="O806" i="31"/>
  <c r="G806" i="31"/>
  <c r="M805" i="31"/>
  <c r="K804" i="31"/>
  <c r="Q803" i="31"/>
  <c r="I803" i="31"/>
  <c r="O802" i="31"/>
  <c r="G802" i="31"/>
  <c r="M801" i="31"/>
  <c r="K800" i="31"/>
  <c r="Q799" i="31"/>
  <c r="I799" i="31"/>
  <c r="O798" i="31"/>
  <c r="G798" i="31"/>
  <c r="M797" i="31"/>
  <c r="K796" i="31"/>
  <c r="Q795" i="31"/>
  <c r="I795" i="31"/>
  <c r="O794" i="31"/>
  <c r="G794" i="31"/>
  <c r="M793" i="31"/>
  <c r="K792" i="31"/>
  <c r="Q791" i="31"/>
  <c r="I791" i="31"/>
  <c r="O790" i="31"/>
  <c r="G790" i="31"/>
  <c r="M789" i="31"/>
  <c r="K788" i="31"/>
  <c r="Q787" i="31"/>
  <c r="I787" i="31"/>
  <c r="O786" i="31"/>
  <c r="G786" i="31"/>
  <c r="M785" i="31"/>
  <c r="K784" i="31"/>
  <c r="Q783" i="31"/>
  <c r="I783" i="31"/>
  <c r="O782" i="31"/>
  <c r="G782" i="31"/>
  <c r="M781" i="31"/>
  <c r="K780" i="31"/>
  <c r="Q779" i="31"/>
  <c r="I779" i="31"/>
  <c r="O778" i="31"/>
  <c r="G778" i="31"/>
  <c r="M777" i="31"/>
  <c r="K776" i="31"/>
  <c r="Q775" i="31"/>
  <c r="I775" i="31"/>
  <c r="O774" i="31"/>
  <c r="G774" i="31"/>
  <c r="M978" i="31"/>
  <c r="I912" i="31"/>
  <c r="N911" i="31"/>
  <c r="I905" i="31"/>
  <c r="O892" i="31"/>
  <c r="K886" i="31"/>
  <c r="Q885" i="31"/>
  <c r="G880" i="31"/>
  <c r="M879" i="31"/>
  <c r="I873" i="31"/>
  <c r="F862" i="31"/>
  <c r="M859" i="31"/>
  <c r="I857" i="31"/>
  <c r="N854" i="31"/>
  <c r="J852" i="31"/>
  <c r="Q849" i="31"/>
  <c r="H847" i="31"/>
  <c r="O845" i="31"/>
  <c r="G844" i="31"/>
  <c r="N842" i="31"/>
  <c r="L841" i="31"/>
  <c r="L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813" i="31"/>
  <c r="J812" i="31"/>
  <c r="P811" i="31"/>
  <c r="H811" i="31"/>
  <c r="N810" i="31"/>
  <c r="F810" i="31"/>
  <c r="L809" i="31"/>
  <c r="J808" i="31"/>
  <c r="P807" i="31"/>
  <c r="H807" i="31"/>
  <c r="N806" i="31"/>
  <c r="F806" i="31"/>
  <c r="L805" i="31"/>
  <c r="J804"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F786" i="31"/>
  <c r="L785" i="31"/>
  <c r="J784" i="31"/>
  <c r="P783" i="31"/>
  <c r="H783" i="31"/>
  <c r="N782" i="31"/>
  <c r="F782" i="31"/>
  <c r="L781" i="31"/>
  <c r="J780" i="31"/>
  <c r="P779" i="31"/>
  <c r="Q952" i="31"/>
  <c r="G923" i="31"/>
  <c r="M921" i="31"/>
  <c r="O904" i="31"/>
  <c r="K898" i="31"/>
  <c r="Q897" i="31"/>
  <c r="G892" i="31"/>
  <c r="M891" i="31"/>
  <c r="I885" i="31"/>
  <c r="O872" i="31"/>
  <c r="K866" i="31"/>
  <c r="Q865" i="31"/>
  <c r="Q861" i="31"/>
  <c r="H859" i="31"/>
  <c r="K854" i="31"/>
  <c r="G852" i="31"/>
  <c r="P851" i="31"/>
  <c r="L849" i="31"/>
  <c r="L845" i="31"/>
  <c r="P843" i="31"/>
  <c r="K842" i="31"/>
  <c r="I841" i="31"/>
  <c r="J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813" i="31"/>
  <c r="Q812" i="31"/>
  <c r="I812" i="31"/>
  <c r="O811" i="31"/>
  <c r="G811" i="31"/>
  <c r="M810" i="31"/>
  <c r="K809" i="31"/>
  <c r="Q808" i="31"/>
  <c r="I808" i="31"/>
  <c r="O807" i="31"/>
  <c r="G807" i="31"/>
  <c r="M806" i="31"/>
  <c r="K805" i="31"/>
  <c r="Q804" i="31"/>
  <c r="I804" i="31"/>
  <c r="O803" i="31"/>
  <c r="G803" i="31"/>
  <c r="M802" i="31"/>
  <c r="K801" i="31"/>
  <c r="Q800" i="31"/>
  <c r="I800" i="31"/>
  <c r="O799" i="31"/>
  <c r="G799" i="31"/>
  <c r="M798" i="31"/>
  <c r="K797" i="31"/>
  <c r="Q796" i="31"/>
  <c r="I796" i="31"/>
  <c r="O795" i="31"/>
  <c r="G795" i="31"/>
  <c r="M794" i="31"/>
  <c r="K793" i="31"/>
  <c r="Q792" i="31"/>
  <c r="I792" i="31"/>
  <c r="O791" i="31"/>
  <c r="G791" i="31"/>
  <c r="M790" i="31"/>
  <c r="K789" i="31"/>
  <c r="Q788" i="31"/>
  <c r="I788" i="31"/>
  <c r="O787" i="31"/>
  <c r="G787" i="31"/>
  <c r="M786" i="31"/>
  <c r="K785" i="31"/>
  <c r="Q784" i="31"/>
  <c r="I784" i="31"/>
  <c r="O783" i="31"/>
  <c r="G783" i="31"/>
  <c r="M782" i="31"/>
  <c r="K781" i="31"/>
  <c r="Q780" i="31"/>
  <c r="I780" i="31"/>
  <c r="O779" i="31"/>
  <c r="G779" i="31"/>
  <c r="M778" i="31"/>
  <c r="K777" i="31"/>
  <c r="Q776" i="31"/>
  <c r="I776" i="31"/>
  <c r="O775" i="31"/>
  <c r="G775" i="31"/>
  <c r="M774" i="31"/>
  <c r="K773" i="31"/>
  <c r="Q772" i="31"/>
  <c r="I772" i="31"/>
  <c r="O771" i="31"/>
  <c r="G771" i="31"/>
  <c r="M770" i="31"/>
  <c r="K769" i="31"/>
  <c r="Q768" i="31"/>
  <c r="Q984" i="31"/>
  <c r="G927" i="31"/>
  <c r="K920" i="31"/>
  <c r="G919" i="31"/>
  <c r="Q917" i="31"/>
  <c r="K910" i="31"/>
  <c r="Q909" i="31"/>
  <c r="G904" i="31"/>
  <c r="M903" i="31"/>
  <c r="I897" i="31"/>
  <c r="O884" i="31"/>
  <c r="K878" i="31"/>
  <c r="Q877" i="31"/>
  <c r="G872" i="31"/>
  <c r="M871" i="31"/>
  <c r="I865" i="31"/>
  <c r="L861" i="31"/>
  <c r="O856" i="31"/>
  <c r="F854" i="31"/>
  <c r="M851" i="31"/>
  <c r="I849" i="31"/>
  <c r="Q846" i="31"/>
  <c r="I845" i="31"/>
  <c r="M843" i="31"/>
  <c r="I842" i="31"/>
  <c r="G841"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813" i="31"/>
  <c r="P812" i="31"/>
  <c r="H812" i="31"/>
  <c r="N811" i="31"/>
  <c r="F811" i="31"/>
  <c r="L810" i="31"/>
  <c r="J809" i="31"/>
  <c r="P808" i="31"/>
  <c r="H808" i="31"/>
  <c r="N807" i="31"/>
  <c r="F807" i="31"/>
  <c r="L806" i="31"/>
  <c r="J805" i="31"/>
  <c r="P804" i="31"/>
  <c r="H804" i="31"/>
  <c r="N803" i="31"/>
  <c r="F803" i="31"/>
  <c r="L802" i="31"/>
  <c r="J801" i="31"/>
  <c r="P800" i="31"/>
  <c r="H800" i="31"/>
  <c r="N799" i="31"/>
  <c r="F799" i="31"/>
  <c r="L798" i="31"/>
  <c r="J797" i="31"/>
  <c r="P796" i="31"/>
  <c r="H796" i="31"/>
  <c r="N795" i="31"/>
  <c r="F795" i="31"/>
  <c r="L794" i="31"/>
  <c r="J793" i="31"/>
  <c r="P792" i="31"/>
  <c r="H792" i="31"/>
  <c r="N791" i="31"/>
  <c r="F791" i="31"/>
  <c r="L790" i="31"/>
  <c r="J789" i="31"/>
  <c r="P788" i="31"/>
  <c r="H788" i="31"/>
  <c r="N787" i="31"/>
  <c r="F787" i="31"/>
  <c r="L786" i="31"/>
  <c r="J785" i="31"/>
  <c r="P784" i="31"/>
  <c r="H784" i="31"/>
  <c r="N783" i="31"/>
  <c r="F783" i="31"/>
  <c r="L782" i="31"/>
  <c r="J781" i="31"/>
  <c r="P780" i="31"/>
  <c r="H780" i="31"/>
  <c r="N779" i="31"/>
  <c r="F779" i="31"/>
  <c r="L778" i="31"/>
  <c r="J777" i="31"/>
  <c r="P776" i="31"/>
  <c r="H776" i="31"/>
  <c r="N775" i="31"/>
  <c r="F775" i="31"/>
  <c r="L774" i="31"/>
  <c r="J773" i="31"/>
  <c r="P772" i="31"/>
  <c r="H772" i="31"/>
  <c r="N771" i="31"/>
  <c r="F771" i="31"/>
  <c r="G959" i="31"/>
  <c r="Q916" i="31"/>
  <c r="I909" i="31"/>
  <c r="O896" i="31"/>
  <c r="K890" i="31"/>
  <c r="Q889" i="31"/>
  <c r="G884" i="31"/>
  <c r="M883" i="31"/>
  <c r="I877" i="31"/>
  <c r="O864" i="31"/>
  <c r="I861" i="31"/>
  <c r="N858" i="31"/>
  <c r="J856" i="31"/>
  <c r="Q853" i="31"/>
  <c r="H851" i="31"/>
  <c r="N846" i="31"/>
  <c r="G845" i="31"/>
  <c r="K843" i="31"/>
  <c r="H842" i="31"/>
  <c r="F841"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813" i="31"/>
  <c r="I813" i="31"/>
  <c r="O812" i="31"/>
  <c r="G812" i="31"/>
  <c r="M811" i="31"/>
  <c r="K810" i="31"/>
  <c r="Q809" i="31"/>
  <c r="I809" i="31"/>
  <c r="O808" i="31"/>
  <c r="G808" i="31"/>
  <c r="M807" i="31"/>
  <c r="K806" i="31"/>
  <c r="Q805" i="31"/>
  <c r="I805" i="31"/>
  <c r="O804" i="31"/>
  <c r="G804"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Q785" i="31"/>
  <c r="I785" i="31"/>
  <c r="O784" i="31"/>
  <c r="G784" i="31"/>
  <c r="M783" i="31"/>
  <c r="K782" i="31"/>
  <c r="Q781" i="31"/>
  <c r="I781" i="31"/>
  <c r="O780" i="31"/>
  <c r="G780" i="31"/>
  <c r="M779" i="31"/>
  <c r="K778" i="31"/>
  <c r="Q777" i="31"/>
  <c r="I777" i="31"/>
  <c r="O776" i="31"/>
  <c r="G776" i="31"/>
  <c r="M775" i="31"/>
  <c r="K774" i="31"/>
  <c r="Q773" i="31"/>
  <c r="I773" i="31"/>
  <c r="O772" i="31"/>
  <c r="G772" i="31"/>
  <c r="M771" i="31"/>
  <c r="K770" i="31"/>
  <c r="Q769" i="31"/>
  <c r="I769" i="31"/>
  <c r="O768" i="31"/>
  <c r="K933" i="31"/>
  <c r="F916" i="31"/>
  <c r="O908" i="31"/>
  <c r="K902" i="31"/>
  <c r="Q901" i="31"/>
  <c r="G896" i="31"/>
  <c r="M895" i="31"/>
  <c r="I889" i="31"/>
  <c r="O876" i="31"/>
  <c r="K870" i="31"/>
  <c r="Q869" i="31"/>
  <c r="G864" i="31"/>
  <c r="M863" i="31"/>
  <c r="K858" i="31"/>
  <c r="G856" i="31"/>
  <c r="P855" i="31"/>
  <c r="L853" i="31"/>
  <c r="O848" i="31"/>
  <c r="K846" i="31"/>
  <c r="H843" i="31"/>
  <c r="F842"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813" i="31"/>
  <c r="H813" i="31"/>
  <c r="N812" i="31"/>
  <c r="F812" i="31"/>
  <c r="L811" i="31"/>
  <c r="J810" i="31"/>
  <c r="P809" i="31"/>
  <c r="H809" i="31"/>
  <c r="N808" i="31"/>
  <c r="F808" i="31"/>
  <c r="L807" i="31"/>
  <c r="J806" i="31"/>
  <c r="P805" i="31"/>
  <c r="H805" i="31"/>
  <c r="N804" i="31"/>
  <c r="F804" i="31"/>
  <c r="L803" i="31"/>
  <c r="J802" i="31"/>
  <c r="P801" i="31"/>
  <c r="H801" i="31"/>
  <c r="N800" i="31"/>
  <c r="F800" i="31"/>
  <c r="L799" i="31"/>
  <c r="J798" i="31"/>
  <c r="P797" i="31"/>
  <c r="H797" i="31"/>
  <c r="N796" i="31"/>
  <c r="F796" i="31"/>
  <c r="L795" i="31"/>
  <c r="J794" i="31"/>
  <c r="P793" i="31"/>
  <c r="H793" i="31"/>
  <c r="N792" i="31"/>
  <c r="F792" i="31"/>
  <c r="L791" i="31"/>
  <c r="J790" i="31"/>
  <c r="P789" i="31"/>
  <c r="H789" i="31"/>
  <c r="N788" i="31"/>
  <c r="F788" i="31"/>
  <c r="L787" i="31"/>
  <c r="J786" i="31"/>
  <c r="P785" i="31"/>
  <c r="H785" i="31"/>
  <c r="N784" i="31"/>
  <c r="F784" i="31"/>
  <c r="L783" i="31"/>
  <c r="J782" i="31"/>
  <c r="P781" i="31"/>
  <c r="H781" i="31"/>
  <c r="N780" i="31"/>
  <c r="F780" i="31"/>
  <c r="L779" i="31"/>
  <c r="J778" i="31"/>
  <c r="P777" i="31"/>
  <c r="H777" i="31"/>
  <c r="N776" i="31"/>
  <c r="F776" i="31"/>
  <c r="L775" i="31"/>
  <c r="J774" i="31"/>
  <c r="P773" i="31"/>
  <c r="H773" i="31"/>
  <c r="N772" i="31"/>
  <c r="F772" i="31"/>
  <c r="L771" i="31"/>
  <c r="J770" i="31"/>
  <c r="P769" i="31"/>
  <c r="H779" i="31"/>
  <c r="H774" i="31"/>
  <c r="L772" i="31"/>
  <c r="P770" i="31"/>
  <c r="N769"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L718" i="31"/>
  <c r="J717" i="31"/>
  <c r="P716"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F695" i="31"/>
  <c r="L694" i="31"/>
  <c r="J693" i="31"/>
  <c r="P692" i="31"/>
  <c r="H692" i="31"/>
  <c r="N691" i="31"/>
  <c r="F691" i="31"/>
  <c r="L690" i="31"/>
  <c r="J689" i="31"/>
  <c r="P688" i="31"/>
  <c r="H688" i="31"/>
  <c r="N687" i="31"/>
  <c r="F687" i="31"/>
  <c r="L686" i="31"/>
  <c r="J685" i="31"/>
  <c r="P684" i="31"/>
  <c r="H684" i="31"/>
  <c r="N683" i="31"/>
  <c r="F683" i="31"/>
  <c r="L682" i="31"/>
  <c r="J681" i="31"/>
  <c r="P680" i="31"/>
  <c r="H680" i="31"/>
  <c r="L784" i="31"/>
  <c r="P778" i="31"/>
  <c r="L776" i="31"/>
  <c r="F774" i="31"/>
  <c r="K772" i="31"/>
  <c r="O770" i="31"/>
  <c r="M769" i="31"/>
  <c r="P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J783" i="31"/>
  <c r="N778" i="31"/>
  <c r="J776" i="31"/>
  <c r="N773" i="31"/>
  <c r="J772" i="31"/>
  <c r="N770" i="31"/>
  <c r="L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P782" i="31"/>
  <c r="H778" i="31"/>
  <c r="P775" i="31"/>
  <c r="M773" i="31"/>
  <c r="Q771" i="31"/>
  <c r="L770" i="31"/>
  <c r="J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G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G681" i="31"/>
  <c r="M680" i="31"/>
  <c r="K679" i="31"/>
  <c r="H782" i="31"/>
  <c r="N781" i="31"/>
  <c r="F778" i="31"/>
  <c r="J775" i="31"/>
  <c r="L773" i="31"/>
  <c r="P771" i="31"/>
  <c r="H770" i="31"/>
  <c r="H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L732" i="31"/>
  <c r="J731" i="31"/>
  <c r="P730" i="31"/>
  <c r="H730" i="31"/>
  <c r="N729" i="31"/>
  <c r="F729" i="31"/>
  <c r="L728" i="31"/>
  <c r="J727" i="31"/>
  <c r="P726" i="31"/>
  <c r="H726" i="31"/>
  <c r="N725" i="31"/>
  <c r="F725" i="31"/>
  <c r="L724" i="31"/>
  <c r="J723" i="31"/>
  <c r="P722" i="31"/>
  <c r="H722" i="31"/>
  <c r="N721" i="31"/>
  <c r="F721" i="31"/>
  <c r="L720" i="31"/>
  <c r="J719" i="31"/>
  <c r="P718" i="31"/>
  <c r="H718" i="31"/>
  <c r="N717" i="31"/>
  <c r="F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P682" i="31"/>
  <c r="H682" i="31"/>
  <c r="N681" i="31"/>
  <c r="F781" i="31"/>
  <c r="N777" i="31"/>
  <c r="H775" i="31"/>
  <c r="F773" i="31"/>
  <c r="J771" i="31"/>
  <c r="G770" i="31"/>
  <c r="G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721" i="31"/>
  <c r="K720" i="31"/>
  <c r="Q719" i="31"/>
  <c r="I719" i="31"/>
  <c r="O718" i="31"/>
  <c r="G718" i="31"/>
  <c r="M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L780" i="31"/>
  <c r="L777" i="31"/>
  <c r="P774" i="31"/>
  <c r="I771" i="31"/>
  <c r="F770" i="31"/>
  <c r="F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H727" i="31"/>
  <c r="N726" i="31"/>
  <c r="F726" i="31"/>
  <c r="L725" i="31"/>
  <c r="J724" i="31"/>
  <c r="P723" i="31"/>
  <c r="H723" i="31"/>
  <c r="N722" i="31"/>
  <c r="F722" i="31"/>
  <c r="L721" i="31"/>
  <c r="J720" i="31"/>
  <c r="P719" i="31"/>
  <c r="H719" i="31"/>
  <c r="N718" i="31"/>
  <c r="F718" i="31"/>
  <c r="L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N682" i="31"/>
  <c r="F682" i="31"/>
  <c r="L681" i="31"/>
  <c r="J680" i="31"/>
  <c r="J779" i="31"/>
  <c r="F777" i="31"/>
  <c r="N774" i="31"/>
  <c r="H771"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N688" i="31"/>
  <c r="L683" i="31"/>
  <c r="Q678" i="31"/>
  <c r="F678" i="31"/>
  <c r="H677" i="31"/>
  <c r="M676" i="31"/>
  <c r="I675" i="31"/>
  <c r="N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F688" i="31"/>
  <c r="P679" i="31"/>
  <c r="P678" i="31"/>
  <c r="G677" i="31"/>
  <c r="L676" i="31"/>
  <c r="Q675" i="31"/>
  <c r="H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N627" i="31"/>
  <c r="F627" i="31"/>
  <c r="L626" i="31"/>
  <c r="J625" i="31"/>
  <c r="P624" i="31"/>
  <c r="H624" i="31"/>
  <c r="N623" i="31"/>
  <c r="F623" i="31"/>
  <c r="L62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687" i="31"/>
  <c r="J682" i="31"/>
  <c r="P681" i="31"/>
  <c r="N679" i="31"/>
  <c r="N678" i="31"/>
  <c r="P677" i="31"/>
  <c r="F677" i="31"/>
  <c r="K676" i="31"/>
  <c r="P675" i="31"/>
  <c r="F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O624" i="31"/>
  <c r="G624" i="31"/>
  <c r="M623" i="31"/>
  <c r="K62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F692" i="31"/>
  <c r="H681" i="31"/>
  <c r="L679" i="31"/>
  <c r="L678" i="31"/>
  <c r="O677" i="31"/>
  <c r="J676" i="31"/>
  <c r="N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F640" i="31"/>
  <c r="L639" i="31"/>
  <c r="J638" i="31"/>
  <c r="P637" i="31"/>
  <c r="H637" i="31"/>
  <c r="N636" i="31"/>
  <c r="F636" i="31"/>
  <c r="L635" i="31"/>
  <c r="J634" i="31"/>
  <c r="P633" i="31"/>
  <c r="H633" i="31"/>
  <c r="N632" i="31"/>
  <c r="F632" i="31"/>
  <c r="L631" i="31"/>
  <c r="J630" i="31"/>
  <c r="P629" i="31"/>
  <c r="H629" i="31"/>
  <c r="N628" i="31"/>
  <c r="F628" i="31"/>
  <c r="L627" i="31"/>
  <c r="J626" i="31"/>
  <c r="P625" i="31"/>
  <c r="H625" i="31"/>
  <c r="N624" i="31"/>
  <c r="F624" i="31"/>
  <c r="L623" i="31"/>
  <c r="J62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L691" i="31"/>
  <c r="J686" i="31"/>
  <c r="P685" i="31"/>
  <c r="F681" i="31"/>
  <c r="J679" i="31"/>
  <c r="J678" i="31"/>
  <c r="N677" i="31"/>
  <c r="H676" i="31"/>
  <c r="M675"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Q626" i="31"/>
  <c r="I626" i="31"/>
  <c r="O625" i="31"/>
  <c r="G625" i="31"/>
  <c r="M624" i="31"/>
  <c r="K623" i="31"/>
  <c r="Q622" i="31"/>
  <c r="I62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H685" i="31"/>
  <c r="N680" i="31"/>
  <c r="H679" i="31"/>
  <c r="I678" i="31"/>
  <c r="M677" i="31"/>
  <c r="P676" i="31"/>
  <c r="G676" i="31"/>
  <c r="L675" i="31"/>
  <c r="Q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629" i="31"/>
  <c r="L628" i="31"/>
  <c r="J627" i="31"/>
  <c r="P626" i="31"/>
  <c r="H626" i="31"/>
  <c r="N625" i="31"/>
  <c r="F625" i="31"/>
  <c r="L624" i="31"/>
  <c r="J623" i="31"/>
  <c r="P622" i="31"/>
  <c r="H62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J690" i="31"/>
  <c r="P689" i="31"/>
  <c r="N684" i="31"/>
  <c r="L680" i="31"/>
  <c r="F679" i="31"/>
  <c r="H678" i="31"/>
  <c r="L677" i="31"/>
  <c r="O676" i="31"/>
  <c r="F676" i="31"/>
  <c r="K675" i="31"/>
  <c r="P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G626" i="31"/>
  <c r="M625" i="31"/>
  <c r="K624" i="31"/>
  <c r="Q623" i="31"/>
  <c r="I623" i="31"/>
  <c r="O622" i="31"/>
  <c r="G62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H689" i="31"/>
  <c r="F684" i="31"/>
  <c r="F680" i="31"/>
  <c r="G678" i="31"/>
  <c r="J677" i="31"/>
  <c r="N676" i="31"/>
  <c r="J675" i="31"/>
  <c r="O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P627" i="31"/>
  <c r="H627" i="31"/>
  <c r="N626" i="31"/>
  <c r="F626" i="31"/>
  <c r="L625" i="31"/>
  <c r="J624" i="31"/>
  <c r="P623" i="31"/>
  <c r="H623" i="31"/>
  <c r="N622" i="31"/>
  <c r="F62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547" i="31"/>
  <c r="Q546" i="31"/>
  <c r="I546" i="31"/>
  <c r="O545" i="31"/>
  <c r="G545" i="31"/>
  <c r="M544" i="31"/>
  <c r="K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5" i="31"/>
  <c r="G495" i="31"/>
  <c r="M494" i="31"/>
  <c r="K493" i="31"/>
  <c r="Q492" i="31"/>
  <c r="I492" i="31"/>
  <c r="O491" i="31"/>
  <c r="G491" i="31"/>
  <c r="M490" i="31"/>
  <c r="L590"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547" i="31"/>
  <c r="P546" i="31"/>
  <c r="H546" i="31"/>
  <c r="N545" i="31"/>
  <c r="F545" i="31"/>
  <c r="L544"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5" i="31"/>
  <c r="F495" i="31"/>
  <c r="L494" i="31"/>
  <c r="J590"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547" i="31"/>
  <c r="I547" i="31"/>
  <c r="O546" i="31"/>
  <c r="G546" i="31"/>
  <c r="M545" i="31"/>
  <c r="K544" i="31"/>
  <c r="Q543"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5" i="31"/>
  <c r="K494" i="31"/>
  <c r="J594" i="31"/>
  <c r="P593" i="31"/>
  <c r="Q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547" i="31"/>
  <c r="H547" i="31"/>
  <c r="N546" i="31"/>
  <c r="F546" i="31"/>
  <c r="L545" i="31"/>
  <c r="J544" i="31"/>
  <c r="P543"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5" i="31"/>
  <c r="J494" i="31"/>
  <c r="H593" i="31"/>
  <c r="P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547" i="31"/>
  <c r="G547" i="31"/>
  <c r="M546" i="31"/>
  <c r="K545" i="31"/>
  <c r="Q544" i="31"/>
  <c r="I544" i="31"/>
  <c r="O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5" i="31"/>
  <c r="Q494" i="31"/>
  <c r="I494" i="31"/>
  <c r="O493" i="31"/>
  <c r="G493" i="31"/>
  <c r="M492" i="31"/>
  <c r="K491" i="31"/>
  <c r="Q490" i="31"/>
  <c r="I490" i="31"/>
  <c r="N592"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547" i="31"/>
  <c r="F547" i="31"/>
  <c r="L546" i="31"/>
  <c r="J545" i="31"/>
  <c r="P544" i="31"/>
  <c r="H544" i="31"/>
  <c r="N543"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5" i="31"/>
  <c r="P494" i="31"/>
  <c r="H494" i="31"/>
  <c r="N493" i="31"/>
  <c r="F493" i="31"/>
  <c r="L492" i="31"/>
  <c r="J491" i="31"/>
  <c r="F592"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547" i="31"/>
  <c r="K546" i="31"/>
  <c r="Q545" i="31"/>
  <c r="I545" i="31"/>
  <c r="O544" i="31"/>
  <c r="G544" i="31"/>
  <c r="M543"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5" i="31"/>
  <c r="I495" i="31"/>
  <c r="O494" i="31"/>
  <c r="G494" i="31"/>
  <c r="M493" i="31"/>
  <c r="K492" i="31"/>
  <c r="Q491" i="31"/>
  <c r="I491" i="31"/>
  <c r="O490" i="31"/>
  <c r="G490" i="31"/>
  <c r="M489" i="31"/>
  <c r="K488" i="31"/>
  <c r="L591"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547" i="31"/>
  <c r="J546" i="31"/>
  <c r="P545" i="31"/>
  <c r="H545" i="31"/>
  <c r="N544" i="31"/>
  <c r="F544" i="31"/>
  <c r="L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521" i="31"/>
  <c r="H521" i="31"/>
  <c r="N520" i="31"/>
  <c r="F520" i="31"/>
  <c r="L519" i="31"/>
  <c r="F516" i="31"/>
  <c r="H505" i="31"/>
  <c r="F500" i="31"/>
  <c r="Q493" i="31"/>
  <c r="O492" i="31"/>
  <c r="M491" i="31"/>
  <c r="L490" i="31"/>
  <c r="P489" i="31"/>
  <c r="G489" i="31"/>
  <c r="L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Q451" i="31"/>
  <c r="I451" i="31"/>
  <c r="O450" i="31"/>
  <c r="G450" i="31"/>
  <c r="M449" i="31"/>
  <c r="K448" i="31"/>
  <c r="Q447" i="31"/>
  <c r="I447" i="31"/>
  <c r="O446" i="31"/>
  <c r="G446" i="31"/>
  <c r="M445" i="31"/>
  <c r="K444" i="31"/>
  <c r="Q443" i="31"/>
  <c r="I443" i="31"/>
  <c r="O442" i="31"/>
  <c r="G442" i="31"/>
  <c r="M441" i="31"/>
  <c r="K440" i="31"/>
  <c r="Q439" i="31"/>
  <c r="I439" i="31"/>
  <c r="O438" i="31"/>
  <c r="G438" i="31"/>
  <c r="M497" i="31"/>
  <c r="K496" i="31"/>
  <c r="Q1167" i="31"/>
  <c r="I1167" i="31"/>
  <c r="O1166" i="31"/>
  <c r="G1166" i="31"/>
  <c r="M1165" i="31"/>
  <c r="K1164" i="31"/>
  <c r="Q1163" i="31"/>
  <c r="I1163" i="31"/>
  <c r="O1162" i="31"/>
  <c r="G1162" i="31"/>
  <c r="M433" i="31"/>
  <c r="K432" i="31"/>
  <c r="Q431" i="31"/>
  <c r="I431" i="31"/>
  <c r="O430" i="31"/>
  <c r="G430" i="31"/>
  <c r="M427" i="31"/>
  <c r="K426" i="31"/>
  <c r="Q429" i="31"/>
  <c r="I429" i="31"/>
  <c r="O428" i="31"/>
  <c r="G428" i="31"/>
  <c r="M423" i="31"/>
  <c r="K422" i="31"/>
  <c r="Q421" i="31"/>
  <c r="I421" i="31"/>
  <c r="O420" i="31"/>
  <c r="G420" i="31"/>
  <c r="M419" i="31"/>
  <c r="K418" i="31"/>
  <c r="Q417" i="31"/>
  <c r="I417" i="31"/>
  <c r="O416" i="31"/>
  <c r="G416" i="31"/>
  <c r="M425" i="31"/>
  <c r="K424" i="31"/>
  <c r="Q399" i="31"/>
  <c r="I399" i="31"/>
  <c r="O398" i="31"/>
  <c r="G398" i="31"/>
  <c r="M379" i="31"/>
  <c r="K378" i="31"/>
  <c r="Q377" i="31"/>
  <c r="I377" i="31"/>
  <c r="O376" i="31"/>
  <c r="G376" i="31"/>
  <c r="M335" i="31"/>
  <c r="K334" i="31"/>
  <c r="Q67" i="31"/>
  <c r="I67" i="31"/>
  <c r="O66" i="31"/>
  <c r="G66" i="31"/>
  <c r="M325" i="31"/>
  <c r="K324" i="31"/>
  <c r="Q177" i="31"/>
  <c r="I177" i="31"/>
  <c r="O176" i="31"/>
  <c r="G176" i="31"/>
  <c r="M369" i="31"/>
  <c r="K368" i="31"/>
  <c r="Q329" i="31"/>
  <c r="I329" i="31"/>
  <c r="O328" i="31"/>
  <c r="G328" i="31"/>
  <c r="M189" i="31"/>
  <c r="K188" i="31"/>
  <c r="Q53" i="31"/>
  <c r="I53" i="31"/>
  <c r="O52" i="31"/>
  <c r="G52" i="31"/>
  <c r="M185" i="31"/>
  <c r="K184" i="31"/>
  <c r="Q337" i="31"/>
  <c r="I337" i="31"/>
  <c r="O336" i="31"/>
  <c r="G336" i="31"/>
  <c r="M179" i="31"/>
  <c r="K178" i="31"/>
  <c r="Q191" i="31"/>
  <c r="I191" i="31"/>
  <c r="O190" i="31"/>
  <c r="G190" i="31"/>
  <c r="Q245" i="31"/>
  <c r="I245" i="31"/>
  <c r="O244" i="31"/>
  <c r="G244" i="31"/>
  <c r="M253" i="31"/>
  <c r="K252" i="31"/>
  <c r="M131" i="31"/>
  <c r="K130" i="31"/>
  <c r="M61" i="31"/>
  <c r="K60" i="31"/>
  <c r="P393" i="31"/>
  <c r="H393" i="31"/>
  <c r="M392" i="31"/>
  <c r="K397" i="31"/>
  <c r="Q396" i="31"/>
  <c r="I396" i="31"/>
  <c r="O391" i="31"/>
  <c r="G391" i="31"/>
  <c r="M390" i="31"/>
  <c r="J395" i="31"/>
  <c r="O394" i="31"/>
  <c r="G394" i="31"/>
  <c r="M387" i="31"/>
  <c r="K386" i="31"/>
  <c r="P383" i="31"/>
  <c r="H383" i="31"/>
  <c r="M382" i="31"/>
  <c r="K385" i="31"/>
  <c r="Q384" i="31"/>
  <c r="I384" i="31"/>
  <c r="J415" i="31"/>
  <c r="O414" i="31"/>
  <c r="G414" i="31"/>
  <c r="M1151" i="31"/>
  <c r="K1150" i="31"/>
  <c r="Q1149" i="31"/>
  <c r="I1149" i="31"/>
  <c r="O1148" i="31"/>
  <c r="G1148" i="31"/>
  <c r="M1137" i="31"/>
  <c r="K1136" i="31"/>
  <c r="Q1131" i="31"/>
  <c r="I1131" i="31"/>
  <c r="O1130" i="31"/>
  <c r="G1130" i="31"/>
  <c r="M1129" i="31"/>
  <c r="K1128" i="31"/>
  <c r="Q1127" i="31"/>
  <c r="I1127" i="31"/>
  <c r="O1126" i="31"/>
  <c r="G1126" i="31"/>
  <c r="M1125" i="31"/>
  <c r="K1124" i="31"/>
  <c r="Q1121" i="31"/>
  <c r="I1121" i="31"/>
  <c r="O1120" i="31"/>
  <c r="G1120" i="31"/>
  <c r="M1117" i="31"/>
  <c r="K1116" i="31"/>
  <c r="Q1115" i="31"/>
  <c r="I1115" i="31"/>
  <c r="O1114" i="31"/>
  <c r="G1114" i="31"/>
  <c r="M1113" i="31"/>
  <c r="K1112" i="31"/>
  <c r="Q409" i="31"/>
  <c r="I409" i="31"/>
  <c r="O408" i="31"/>
  <c r="G408" i="31"/>
  <c r="M407" i="31"/>
  <c r="K406" i="31"/>
  <c r="Q405" i="31"/>
  <c r="I405" i="31"/>
  <c r="O404" i="31"/>
  <c r="G404" i="31"/>
  <c r="M403" i="31"/>
  <c r="K402" i="31"/>
  <c r="Q401" i="31"/>
  <c r="I401" i="31"/>
  <c r="L515" i="31"/>
  <c r="J510" i="31"/>
  <c r="P509" i="31"/>
  <c r="N504" i="31"/>
  <c r="L499" i="31"/>
  <c r="P493" i="31"/>
  <c r="N492" i="31"/>
  <c r="L491" i="31"/>
  <c r="K490" i="31"/>
  <c r="O489" i="31"/>
  <c r="F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P451" i="31"/>
  <c r="H451" i="31"/>
  <c r="N450" i="31"/>
  <c r="F450" i="31"/>
  <c r="L449" i="31"/>
  <c r="J448" i="31"/>
  <c r="P447" i="31"/>
  <c r="H447" i="31"/>
  <c r="N446" i="31"/>
  <c r="F446" i="31"/>
  <c r="L445" i="31"/>
  <c r="J444" i="31"/>
  <c r="P443" i="31"/>
  <c r="H443" i="31"/>
  <c r="N442" i="31"/>
  <c r="F442" i="31"/>
  <c r="L441" i="31"/>
  <c r="J440" i="31"/>
  <c r="P439" i="31"/>
  <c r="H439" i="31"/>
  <c r="N438" i="31"/>
  <c r="F438" i="31"/>
  <c r="L497" i="31"/>
  <c r="J496" i="31"/>
  <c r="P1167" i="31"/>
  <c r="H1167" i="31"/>
  <c r="N1166" i="31"/>
  <c r="F1166" i="31"/>
  <c r="L1165" i="31"/>
  <c r="J1164" i="31"/>
  <c r="P1163" i="31"/>
  <c r="H1163" i="31"/>
  <c r="N1162" i="31"/>
  <c r="F1162" i="31"/>
  <c r="L433" i="31"/>
  <c r="J432" i="31"/>
  <c r="P431" i="31"/>
  <c r="H431" i="31"/>
  <c r="N430" i="31"/>
  <c r="F430" i="31"/>
  <c r="L427" i="31"/>
  <c r="J426" i="31"/>
  <c r="P429" i="31"/>
  <c r="H429" i="31"/>
  <c r="N428" i="31"/>
  <c r="F428" i="31"/>
  <c r="L423" i="31"/>
  <c r="J422" i="31"/>
  <c r="P421" i="31"/>
  <c r="H421" i="31"/>
  <c r="N420" i="31"/>
  <c r="F420" i="31"/>
  <c r="L419" i="31"/>
  <c r="J418" i="31"/>
  <c r="P417" i="31"/>
  <c r="H417" i="31"/>
  <c r="N416" i="31"/>
  <c r="F416" i="31"/>
  <c r="L425" i="31"/>
  <c r="J424" i="31"/>
  <c r="P399" i="31"/>
  <c r="H399" i="31"/>
  <c r="N398" i="31"/>
  <c r="F398" i="31"/>
  <c r="L379" i="31"/>
  <c r="J378" i="31"/>
  <c r="P377" i="31"/>
  <c r="H377" i="31"/>
  <c r="N376" i="31"/>
  <c r="F376" i="31"/>
  <c r="L335" i="31"/>
  <c r="J334" i="31"/>
  <c r="P67" i="31"/>
  <c r="H67" i="31"/>
  <c r="N66" i="31"/>
  <c r="F66" i="31"/>
  <c r="L325" i="31"/>
  <c r="J324" i="31"/>
  <c r="P177" i="31"/>
  <c r="H177" i="31"/>
  <c r="N176" i="31"/>
  <c r="F176" i="31"/>
  <c r="L369" i="31"/>
  <c r="J368" i="31"/>
  <c r="P329" i="31"/>
  <c r="H329" i="31"/>
  <c r="N328" i="31"/>
  <c r="F328" i="31"/>
  <c r="L189" i="31"/>
  <c r="J188" i="31"/>
  <c r="P53" i="31"/>
  <c r="H53" i="31"/>
  <c r="N52" i="31"/>
  <c r="F52" i="31"/>
  <c r="L185" i="31"/>
  <c r="J184" i="31"/>
  <c r="P337" i="31"/>
  <c r="H337" i="31"/>
  <c r="N336" i="31"/>
  <c r="F336" i="31"/>
  <c r="L179" i="31"/>
  <c r="J178" i="31"/>
  <c r="P191" i="31"/>
  <c r="H191" i="31"/>
  <c r="N190" i="31"/>
  <c r="F190" i="31"/>
  <c r="P245" i="31"/>
  <c r="H245" i="31"/>
  <c r="N244" i="31"/>
  <c r="F244" i="31"/>
  <c r="L253" i="31"/>
  <c r="J252" i="31"/>
  <c r="L131" i="31"/>
  <c r="J130" i="31"/>
  <c r="L61" i="31"/>
  <c r="J60" i="31"/>
  <c r="O393" i="31"/>
  <c r="G393" i="31"/>
  <c r="L392" i="31"/>
  <c r="J397" i="31"/>
  <c r="P396" i="31"/>
  <c r="H396" i="31"/>
  <c r="N391" i="31"/>
  <c r="F391" i="31"/>
  <c r="L390" i="31"/>
  <c r="Q395" i="31"/>
  <c r="I395" i="31"/>
  <c r="N394" i="31"/>
  <c r="F394" i="31"/>
  <c r="L387" i="31"/>
  <c r="J386" i="31"/>
  <c r="O383" i="31"/>
  <c r="G383" i="31"/>
  <c r="L382" i="31"/>
  <c r="J385" i="31"/>
  <c r="P384" i="31"/>
  <c r="H384" i="31"/>
  <c r="Q415" i="31"/>
  <c r="I415" i="31"/>
  <c r="N414" i="31"/>
  <c r="F414" i="31"/>
  <c r="L1151" i="31"/>
  <c r="J1150" i="31"/>
  <c r="P1149" i="31"/>
  <c r="H1149" i="31"/>
  <c r="N1148" i="31"/>
  <c r="F1148" i="31"/>
  <c r="L1137" i="31"/>
  <c r="J1136" i="31"/>
  <c r="P1131" i="31"/>
  <c r="H1131" i="31"/>
  <c r="N1130" i="31"/>
  <c r="F1130" i="31"/>
  <c r="L1129" i="31"/>
  <c r="J1128" i="31"/>
  <c r="P1127" i="31"/>
  <c r="H1127" i="31"/>
  <c r="N1126" i="31"/>
  <c r="F1126" i="31"/>
  <c r="L1125" i="31"/>
  <c r="J1124" i="31"/>
  <c r="P1121" i="31"/>
  <c r="H1121" i="31"/>
  <c r="N1120" i="31"/>
  <c r="F1120" i="31"/>
  <c r="L1117" i="31"/>
  <c r="J1116" i="31"/>
  <c r="P1115" i="31"/>
  <c r="H1115" i="31"/>
  <c r="N1114" i="31"/>
  <c r="F1114" i="31"/>
  <c r="L1113" i="31"/>
  <c r="J1112" i="31"/>
  <c r="P409" i="31"/>
  <c r="H409" i="31"/>
  <c r="N408" i="31"/>
  <c r="F408" i="31"/>
  <c r="H509" i="31"/>
  <c r="F504" i="31"/>
  <c r="L493" i="31"/>
  <c r="J492" i="31"/>
  <c r="H491" i="31"/>
  <c r="J490" i="31"/>
  <c r="N489"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O447" i="31"/>
  <c r="G447" i="31"/>
  <c r="M446" i="31"/>
  <c r="K445" i="31"/>
  <c r="Q444" i="31"/>
  <c r="I444" i="31"/>
  <c r="O443" i="31"/>
  <c r="G443" i="31"/>
  <c r="M442" i="31"/>
  <c r="K441" i="31"/>
  <c r="Q440" i="31"/>
  <c r="I440" i="31"/>
  <c r="O439" i="31"/>
  <c r="G439" i="31"/>
  <c r="M438" i="31"/>
  <c r="K497" i="31"/>
  <c r="Q496" i="31"/>
  <c r="I496" i="31"/>
  <c r="O1167" i="31"/>
  <c r="G1167" i="31"/>
  <c r="M1166" i="31"/>
  <c r="K1165" i="31"/>
  <c r="Q1164" i="31"/>
  <c r="I1164" i="31"/>
  <c r="O1163" i="31"/>
  <c r="G1163" i="31"/>
  <c r="M1162" i="31"/>
  <c r="K433" i="31"/>
  <c r="Q432" i="31"/>
  <c r="I432" i="31"/>
  <c r="O431" i="31"/>
  <c r="G431" i="31"/>
  <c r="M430" i="31"/>
  <c r="K427" i="31"/>
  <c r="Q426" i="31"/>
  <c r="I426" i="31"/>
  <c r="O429" i="31"/>
  <c r="G429" i="31"/>
  <c r="M428" i="31"/>
  <c r="K423" i="31"/>
  <c r="Q422" i="31"/>
  <c r="I422" i="31"/>
  <c r="O421" i="31"/>
  <c r="G421" i="31"/>
  <c r="M420" i="31"/>
  <c r="K419" i="31"/>
  <c r="Q418" i="31"/>
  <c r="I418" i="31"/>
  <c r="O417" i="31"/>
  <c r="G417" i="31"/>
  <c r="M416" i="31"/>
  <c r="K425" i="31"/>
  <c r="Q424" i="31"/>
  <c r="I424" i="31"/>
  <c r="O399" i="31"/>
  <c r="G399" i="31"/>
  <c r="M398" i="31"/>
  <c r="K379" i="31"/>
  <c r="Q378" i="31"/>
  <c r="I378" i="31"/>
  <c r="O377" i="31"/>
  <c r="G377" i="31"/>
  <c r="M376" i="31"/>
  <c r="K335" i="31"/>
  <c r="Q334" i="31"/>
  <c r="I334" i="31"/>
  <c r="O67" i="31"/>
  <c r="G67" i="31"/>
  <c r="M66" i="31"/>
  <c r="K325" i="31"/>
  <c r="Q324" i="31"/>
  <c r="I324" i="31"/>
  <c r="O177" i="31"/>
  <c r="G177" i="31"/>
  <c r="M176" i="31"/>
  <c r="K369" i="31"/>
  <c r="Q368" i="31"/>
  <c r="I368" i="31"/>
  <c r="O329" i="31"/>
  <c r="G329" i="31"/>
  <c r="M328" i="31"/>
  <c r="K189" i="31"/>
  <c r="Q188" i="31"/>
  <c r="I188" i="31"/>
  <c r="O53" i="31"/>
  <c r="G53" i="31"/>
  <c r="M52" i="31"/>
  <c r="K185" i="31"/>
  <c r="Q184" i="31"/>
  <c r="I184" i="31"/>
  <c r="O337" i="31"/>
  <c r="G337" i="31"/>
  <c r="M336" i="31"/>
  <c r="K179" i="31"/>
  <c r="Q178" i="31"/>
  <c r="I178" i="31"/>
  <c r="O191" i="31"/>
  <c r="G191" i="31"/>
  <c r="M190" i="31"/>
  <c r="O245" i="31"/>
  <c r="G245" i="31"/>
  <c r="M244" i="31"/>
  <c r="K253" i="31"/>
  <c r="Q252" i="31"/>
  <c r="I252" i="31"/>
  <c r="K131" i="31"/>
  <c r="Q130" i="31"/>
  <c r="I130" i="31"/>
  <c r="K61" i="31"/>
  <c r="Q60" i="31"/>
  <c r="I60" i="31"/>
  <c r="N393" i="31"/>
  <c r="F393" i="31"/>
  <c r="K392" i="31"/>
  <c r="Q397" i="31"/>
  <c r="I397" i="31"/>
  <c r="O396" i="31"/>
  <c r="G396" i="31"/>
  <c r="M391" i="31"/>
  <c r="K390" i="31"/>
  <c r="P395" i="31"/>
  <c r="H395" i="31"/>
  <c r="M394" i="31"/>
  <c r="K387" i="31"/>
  <c r="Q386" i="31"/>
  <c r="I386" i="31"/>
  <c r="N383" i="31"/>
  <c r="F383" i="31"/>
  <c r="K382" i="31"/>
  <c r="Q385" i="31"/>
  <c r="I385" i="31"/>
  <c r="O384" i="31"/>
  <c r="G384" i="31"/>
  <c r="P415" i="31"/>
  <c r="H415" i="31"/>
  <c r="M414" i="31"/>
  <c r="K1151" i="31"/>
  <c r="Q1150" i="31"/>
  <c r="I1150" i="31"/>
  <c r="O1149" i="31"/>
  <c r="G1149" i="31"/>
  <c r="M1148" i="31"/>
  <c r="K1137" i="31"/>
  <c r="Q1136" i="31"/>
  <c r="I1136" i="31"/>
  <c r="O1131" i="31"/>
  <c r="G1131" i="31"/>
  <c r="M1130" i="31"/>
  <c r="K1129" i="31"/>
  <c r="Q1128" i="31"/>
  <c r="I1128" i="31"/>
  <c r="O1127" i="31"/>
  <c r="G1127" i="31"/>
  <c r="M1126" i="31"/>
  <c r="K1125" i="31"/>
  <c r="Q1124" i="31"/>
  <c r="I1124" i="31"/>
  <c r="O1121" i="31"/>
  <c r="G1121" i="31"/>
  <c r="M1120" i="31"/>
  <c r="K1117" i="31"/>
  <c r="Q1116" i="31"/>
  <c r="I1116" i="31"/>
  <c r="J514" i="31"/>
  <c r="P513" i="31"/>
  <c r="N508" i="31"/>
  <c r="L503" i="31"/>
  <c r="J498" i="31"/>
  <c r="P495" i="31"/>
  <c r="J493" i="31"/>
  <c r="H492" i="31"/>
  <c r="F491" i="31"/>
  <c r="H490" i="31"/>
  <c r="L489" i="31"/>
  <c r="Q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P448" i="31"/>
  <c r="H448" i="31"/>
  <c r="N447" i="31"/>
  <c r="F447" i="31"/>
  <c r="L446" i="31"/>
  <c r="J445" i="31"/>
  <c r="P444" i="31"/>
  <c r="H444" i="31"/>
  <c r="N443" i="31"/>
  <c r="F443" i="31"/>
  <c r="L442" i="31"/>
  <c r="J441" i="31"/>
  <c r="P440" i="31"/>
  <c r="H440" i="31"/>
  <c r="N439" i="31"/>
  <c r="F439" i="31"/>
  <c r="L438" i="31"/>
  <c r="J497" i="31"/>
  <c r="P496" i="31"/>
  <c r="H496" i="31"/>
  <c r="N1167" i="31"/>
  <c r="F1167" i="31"/>
  <c r="L1166" i="31"/>
  <c r="J1165" i="31"/>
  <c r="P1164" i="31"/>
  <c r="H1164" i="31"/>
  <c r="N1163" i="31"/>
  <c r="F1163" i="31"/>
  <c r="L1162" i="31"/>
  <c r="J433" i="31"/>
  <c r="P432" i="31"/>
  <c r="H432" i="31"/>
  <c r="N431" i="31"/>
  <c r="F431" i="31"/>
  <c r="L430" i="31"/>
  <c r="J427" i="31"/>
  <c r="P426" i="31"/>
  <c r="H426" i="31"/>
  <c r="N429" i="31"/>
  <c r="F429" i="31"/>
  <c r="L428" i="31"/>
  <c r="J423" i="31"/>
  <c r="P422" i="31"/>
  <c r="H422" i="31"/>
  <c r="N421" i="31"/>
  <c r="F421" i="31"/>
  <c r="L420" i="31"/>
  <c r="J419" i="31"/>
  <c r="P418" i="31"/>
  <c r="H418" i="31"/>
  <c r="N417" i="31"/>
  <c r="F417" i="31"/>
  <c r="L416" i="31"/>
  <c r="J425" i="31"/>
  <c r="P424" i="31"/>
  <c r="H424" i="31"/>
  <c r="N399" i="31"/>
  <c r="F399" i="31"/>
  <c r="L398" i="31"/>
  <c r="J379" i="31"/>
  <c r="P378" i="31"/>
  <c r="H378" i="31"/>
  <c r="N377" i="31"/>
  <c r="F377" i="31"/>
  <c r="L376" i="31"/>
  <c r="J335" i="31"/>
  <c r="P334" i="31"/>
  <c r="H334" i="31"/>
  <c r="N67" i="31"/>
  <c r="F67" i="31"/>
  <c r="L66" i="31"/>
  <c r="J325" i="31"/>
  <c r="P324" i="31"/>
  <c r="H324" i="31"/>
  <c r="N177" i="31"/>
  <c r="F177" i="31"/>
  <c r="L176" i="31"/>
  <c r="J369" i="31"/>
  <c r="P368" i="31"/>
  <c r="H368" i="31"/>
  <c r="N329" i="31"/>
  <c r="F329" i="31"/>
  <c r="L328" i="31"/>
  <c r="J189" i="31"/>
  <c r="P188" i="31"/>
  <c r="H188" i="31"/>
  <c r="N53" i="31"/>
  <c r="F53" i="31"/>
  <c r="L52" i="31"/>
  <c r="J185" i="31"/>
  <c r="P184" i="31"/>
  <c r="H184" i="31"/>
  <c r="N337" i="31"/>
  <c r="F337" i="31"/>
  <c r="L336" i="31"/>
  <c r="J179" i="31"/>
  <c r="P178" i="31"/>
  <c r="H178" i="31"/>
  <c r="N191" i="31"/>
  <c r="F191" i="31"/>
  <c r="L190" i="31"/>
  <c r="N245" i="31"/>
  <c r="F245" i="31"/>
  <c r="L244" i="31"/>
  <c r="J253" i="31"/>
  <c r="P252" i="31"/>
  <c r="H252" i="31"/>
  <c r="J131" i="31"/>
  <c r="P130" i="31"/>
  <c r="H130" i="31"/>
  <c r="J61" i="31"/>
  <c r="P60" i="31"/>
  <c r="H60" i="31"/>
  <c r="M393" i="31"/>
  <c r="J392" i="31"/>
  <c r="P397" i="31"/>
  <c r="H397" i="31"/>
  <c r="N396" i="31"/>
  <c r="F396" i="31"/>
  <c r="L391" i="31"/>
  <c r="J390" i="31"/>
  <c r="O395" i="31"/>
  <c r="G395" i="31"/>
  <c r="L394" i="31"/>
  <c r="J387" i="31"/>
  <c r="P386" i="31"/>
  <c r="H386" i="31"/>
  <c r="M383" i="31"/>
  <c r="J382" i="31"/>
  <c r="P385" i="31"/>
  <c r="H385" i="31"/>
  <c r="N384" i="31"/>
  <c r="F384" i="31"/>
  <c r="O415" i="31"/>
  <c r="G415" i="31"/>
  <c r="L414" i="31"/>
  <c r="J1151" i="31"/>
  <c r="P1150" i="31"/>
  <c r="H1150" i="31"/>
  <c r="N1149" i="31"/>
  <c r="F1149" i="31"/>
  <c r="L1148" i="31"/>
  <c r="J1137" i="31"/>
  <c r="P1136" i="31"/>
  <c r="H1136" i="31"/>
  <c r="N1131" i="31"/>
  <c r="F1131" i="31"/>
  <c r="L1130" i="31"/>
  <c r="J1129" i="31"/>
  <c r="P1128" i="31"/>
  <c r="H1128" i="31"/>
  <c r="N1127" i="31"/>
  <c r="F1127" i="31"/>
  <c r="L1126" i="31"/>
  <c r="J1125" i="31"/>
  <c r="P1124" i="31"/>
  <c r="H1124" i="31"/>
  <c r="N1121" i="31"/>
  <c r="F1121" i="31"/>
  <c r="L1120" i="31"/>
  <c r="J1117" i="31"/>
  <c r="P1116" i="31"/>
  <c r="H513" i="31"/>
  <c r="F508" i="31"/>
  <c r="H495" i="31"/>
  <c r="I493" i="31"/>
  <c r="G492" i="31"/>
  <c r="F490" i="31"/>
  <c r="K489" i="31"/>
  <c r="P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Q445" i="31"/>
  <c r="I445" i="31"/>
  <c r="O444" i="31"/>
  <c r="G444" i="31"/>
  <c r="M443" i="31"/>
  <c r="K442" i="31"/>
  <c r="Q441" i="31"/>
  <c r="I441" i="31"/>
  <c r="O440" i="31"/>
  <c r="G440" i="31"/>
  <c r="M439" i="31"/>
  <c r="K438" i="31"/>
  <c r="Q497" i="31"/>
  <c r="I497" i="31"/>
  <c r="O496" i="31"/>
  <c r="G496" i="31"/>
  <c r="M1167" i="31"/>
  <c r="K1166" i="31"/>
  <c r="Q1165" i="31"/>
  <c r="I1165" i="31"/>
  <c r="O1164" i="31"/>
  <c r="G1164" i="31"/>
  <c r="M1163" i="31"/>
  <c r="K1162" i="31"/>
  <c r="Q433" i="31"/>
  <c r="I433" i="31"/>
  <c r="O432" i="31"/>
  <c r="G432" i="31"/>
  <c r="M431" i="31"/>
  <c r="K430" i="31"/>
  <c r="Q427" i="31"/>
  <c r="I427" i="31"/>
  <c r="O426" i="31"/>
  <c r="G426" i="31"/>
  <c r="M429" i="31"/>
  <c r="K428" i="31"/>
  <c r="Q423" i="31"/>
  <c r="I423" i="31"/>
  <c r="O422" i="31"/>
  <c r="G422" i="31"/>
  <c r="M421" i="31"/>
  <c r="K420" i="31"/>
  <c r="Q419" i="31"/>
  <c r="I419" i="31"/>
  <c r="O418" i="31"/>
  <c r="G418" i="31"/>
  <c r="M417" i="31"/>
  <c r="K416" i="31"/>
  <c r="Q425" i="31"/>
  <c r="I425" i="31"/>
  <c r="O424" i="31"/>
  <c r="G424" i="31"/>
  <c r="M399" i="31"/>
  <c r="K398" i="31"/>
  <c r="Q379" i="31"/>
  <c r="I379" i="31"/>
  <c r="O378" i="31"/>
  <c r="G378" i="31"/>
  <c r="M377" i="31"/>
  <c r="K376" i="31"/>
  <c r="Q335" i="31"/>
  <c r="I335" i="31"/>
  <c r="O334" i="31"/>
  <c r="G334" i="31"/>
  <c r="M67" i="31"/>
  <c r="K66" i="31"/>
  <c r="Q325" i="31"/>
  <c r="I325" i="31"/>
  <c r="O324" i="31"/>
  <c r="G324" i="31"/>
  <c r="M177" i="31"/>
  <c r="K176" i="31"/>
  <c r="Q369" i="31"/>
  <c r="I369" i="31"/>
  <c r="O368" i="31"/>
  <c r="G368" i="31"/>
  <c r="M329" i="31"/>
  <c r="K328" i="31"/>
  <c r="Q189" i="31"/>
  <c r="I189" i="31"/>
  <c r="O188" i="31"/>
  <c r="G188" i="31"/>
  <c r="M53" i="31"/>
  <c r="K52" i="31"/>
  <c r="Q185" i="31"/>
  <c r="I185" i="31"/>
  <c r="O184" i="31"/>
  <c r="G184" i="31"/>
  <c r="M337" i="31"/>
  <c r="K336" i="31"/>
  <c r="Q179" i="31"/>
  <c r="I179" i="31"/>
  <c r="O178" i="31"/>
  <c r="G178" i="31"/>
  <c r="M191" i="31"/>
  <c r="K190" i="31"/>
  <c r="M245" i="31"/>
  <c r="K244" i="31"/>
  <c r="Q253" i="31"/>
  <c r="I253" i="31"/>
  <c r="O252" i="31"/>
  <c r="G252" i="31"/>
  <c r="Q131" i="31"/>
  <c r="I131" i="31"/>
  <c r="O130" i="31"/>
  <c r="G130" i="31"/>
  <c r="Q61" i="31"/>
  <c r="I61" i="31"/>
  <c r="O60" i="31"/>
  <c r="G60" i="31"/>
  <c r="L393" i="31"/>
  <c r="Q392" i="31"/>
  <c r="I392" i="31"/>
  <c r="O397" i="31"/>
  <c r="G397" i="31"/>
  <c r="M396" i="31"/>
  <c r="K391" i="31"/>
  <c r="Q390" i="31"/>
  <c r="I390" i="31"/>
  <c r="N395" i="31"/>
  <c r="F395" i="31"/>
  <c r="K394" i="31"/>
  <c r="Q387" i="31"/>
  <c r="I387" i="31"/>
  <c r="O386" i="31"/>
  <c r="G386" i="31"/>
  <c r="L383" i="31"/>
  <c r="Q382" i="31"/>
  <c r="I382" i="31"/>
  <c r="O385" i="31"/>
  <c r="G385" i="31"/>
  <c r="M384" i="31"/>
  <c r="N415" i="31"/>
  <c r="F415" i="31"/>
  <c r="K414" i="31"/>
  <c r="Q1151" i="31"/>
  <c r="I1151" i="31"/>
  <c r="O1150" i="31"/>
  <c r="G1150" i="31"/>
  <c r="M1149" i="31"/>
  <c r="K1148" i="31"/>
  <c r="Q1137" i="31"/>
  <c r="I1137" i="31"/>
  <c r="O1136" i="31"/>
  <c r="G1136" i="31"/>
  <c r="M1131" i="31"/>
  <c r="K1130" i="31"/>
  <c r="Q1129" i="31"/>
  <c r="I1129" i="31"/>
  <c r="O1128" i="31"/>
  <c r="G1128" i="31"/>
  <c r="M1127" i="31"/>
  <c r="K1126" i="31"/>
  <c r="Q1125" i="31"/>
  <c r="I1125" i="31"/>
  <c r="O1124" i="31"/>
  <c r="G1124" i="31"/>
  <c r="M1121" i="31"/>
  <c r="K1120" i="31"/>
  <c r="Q1117" i="31"/>
  <c r="I1117" i="31"/>
  <c r="O1116" i="31"/>
  <c r="G1116" i="31"/>
  <c r="M1115" i="31"/>
  <c r="K1114" i="31"/>
  <c r="Q1113" i="31"/>
  <c r="I1113" i="31"/>
  <c r="O1112" i="31"/>
  <c r="G1112" i="31"/>
  <c r="M409" i="31"/>
  <c r="K408" i="31"/>
  <c r="Q407" i="31"/>
  <c r="I407" i="31"/>
  <c r="O406" i="31"/>
  <c r="G406" i="31"/>
  <c r="M405" i="31"/>
  <c r="K404" i="31"/>
  <c r="Q403" i="31"/>
  <c r="I403" i="31"/>
  <c r="O402" i="31"/>
  <c r="J518" i="31"/>
  <c r="P517" i="31"/>
  <c r="N512" i="31"/>
  <c r="L507" i="31"/>
  <c r="J502" i="31"/>
  <c r="P501" i="31"/>
  <c r="N494" i="31"/>
  <c r="H493" i="31"/>
  <c r="F492" i="31"/>
  <c r="J489" i="31"/>
  <c r="O488" i="31"/>
  <c r="F488" i="31"/>
  <c r="L487" i="31"/>
  <c r="J486" i="31"/>
  <c r="P485" i="31"/>
  <c r="H485" i="31"/>
  <c r="N484" i="31"/>
  <c r="F484" i="31"/>
  <c r="L483" i="31"/>
  <c r="J482" i="31"/>
  <c r="P481" i="31"/>
  <c r="H481" i="31"/>
  <c r="N480" i="31"/>
  <c r="F480" i="31"/>
  <c r="L479" i="31"/>
  <c r="J478" i="31"/>
  <c r="P477" i="31"/>
  <c r="H477" i="31"/>
  <c r="N476" i="31"/>
  <c r="F476" i="31"/>
  <c r="L475" i="31"/>
  <c r="J474" i="31"/>
  <c r="P473" i="31"/>
  <c r="H473" i="31"/>
  <c r="N472" i="31"/>
  <c r="F472" i="31"/>
  <c r="L471" i="31"/>
  <c r="J470" i="31"/>
  <c r="P469" i="31"/>
  <c r="H469" i="31"/>
  <c r="N468" i="31"/>
  <c r="F468" i="31"/>
  <c r="L467" i="31"/>
  <c r="J466" i="31"/>
  <c r="P465" i="31"/>
  <c r="H465" i="31"/>
  <c r="N464" i="31"/>
  <c r="F464" i="31"/>
  <c r="L463" i="31"/>
  <c r="J462" i="31"/>
  <c r="P461" i="31"/>
  <c r="H461" i="31"/>
  <c r="N460" i="31"/>
  <c r="F460" i="31"/>
  <c r="L459" i="31"/>
  <c r="J458" i="31"/>
  <c r="P457" i="31"/>
  <c r="H457" i="31"/>
  <c r="N456" i="31"/>
  <c r="F456" i="31"/>
  <c r="L455" i="31"/>
  <c r="J454" i="31"/>
  <c r="P453" i="31"/>
  <c r="H453" i="31"/>
  <c r="N452" i="31"/>
  <c r="F452" i="31"/>
  <c r="L451" i="31"/>
  <c r="J450" i="31"/>
  <c r="P449" i="31"/>
  <c r="H449" i="31"/>
  <c r="N448" i="31"/>
  <c r="F448" i="31"/>
  <c r="L447" i="31"/>
  <c r="J446" i="31"/>
  <c r="P445" i="31"/>
  <c r="H445" i="31"/>
  <c r="N444" i="31"/>
  <c r="F444" i="31"/>
  <c r="L443" i="31"/>
  <c r="J442" i="31"/>
  <c r="P441" i="31"/>
  <c r="H441" i="31"/>
  <c r="N440" i="31"/>
  <c r="F440" i="31"/>
  <c r="L439" i="31"/>
  <c r="J438" i="31"/>
  <c r="P497" i="31"/>
  <c r="H497" i="31"/>
  <c r="N496" i="31"/>
  <c r="F496" i="31"/>
  <c r="L1167" i="31"/>
  <c r="J1166" i="31"/>
  <c r="P1165" i="31"/>
  <c r="H1165" i="31"/>
  <c r="N1164" i="31"/>
  <c r="F1164" i="31"/>
  <c r="L1163" i="31"/>
  <c r="J1162" i="31"/>
  <c r="P433" i="31"/>
  <c r="H433" i="31"/>
  <c r="N432" i="31"/>
  <c r="F432" i="31"/>
  <c r="L431" i="31"/>
  <c r="J430" i="31"/>
  <c r="P427" i="31"/>
  <c r="H427" i="31"/>
  <c r="N426" i="31"/>
  <c r="F426" i="31"/>
  <c r="L429" i="31"/>
  <c r="J428" i="31"/>
  <c r="P423" i="31"/>
  <c r="H423" i="31"/>
  <c r="N422" i="31"/>
  <c r="F422" i="31"/>
  <c r="L421" i="31"/>
  <c r="J420" i="31"/>
  <c r="P419" i="31"/>
  <c r="H419" i="31"/>
  <c r="N418" i="31"/>
  <c r="F418" i="31"/>
  <c r="L417" i="31"/>
  <c r="J416" i="31"/>
  <c r="P425" i="31"/>
  <c r="H425" i="31"/>
  <c r="N424" i="31"/>
  <c r="F424" i="31"/>
  <c r="L399" i="31"/>
  <c r="J398" i="31"/>
  <c r="P379" i="31"/>
  <c r="H379" i="31"/>
  <c r="N378" i="31"/>
  <c r="F378" i="31"/>
  <c r="L377" i="31"/>
  <c r="J376" i="31"/>
  <c r="P335" i="31"/>
  <c r="H335" i="31"/>
  <c r="N334" i="31"/>
  <c r="F334" i="31"/>
  <c r="L67" i="31"/>
  <c r="J66" i="31"/>
  <c r="P325" i="31"/>
  <c r="H325" i="31"/>
  <c r="N324" i="31"/>
  <c r="F324" i="31"/>
  <c r="L177" i="31"/>
  <c r="J176" i="31"/>
  <c r="P369" i="31"/>
  <c r="H369" i="31"/>
  <c r="N368" i="31"/>
  <c r="F368" i="31"/>
  <c r="L329" i="31"/>
  <c r="J328" i="31"/>
  <c r="P189" i="31"/>
  <c r="H189" i="31"/>
  <c r="N188" i="31"/>
  <c r="F188" i="31"/>
  <c r="L53" i="31"/>
  <c r="J52" i="31"/>
  <c r="P185" i="31"/>
  <c r="H185" i="31"/>
  <c r="N184" i="31"/>
  <c r="F184" i="31"/>
  <c r="L337" i="31"/>
  <c r="J336" i="31"/>
  <c r="P179" i="31"/>
  <c r="H179" i="31"/>
  <c r="N178" i="31"/>
  <c r="F178" i="31"/>
  <c r="L191" i="31"/>
  <c r="J190" i="31"/>
  <c r="L245" i="31"/>
  <c r="J244" i="31"/>
  <c r="P253" i="31"/>
  <c r="H253" i="31"/>
  <c r="N252" i="31"/>
  <c r="F252" i="31"/>
  <c r="P131" i="31"/>
  <c r="H131" i="31"/>
  <c r="N130" i="31"/>
  <c r="F130" i="31"/>
  <c r="P61" i="31"/>
  <c r="H61" i="31"/>
  <c r="N60" i="31"/>
  <c r="F60" i="31"/>
  <c r="K393" i="31"/>
  <c r="P392" i="31"/>
  <c r="H392" i="31"/>
  <c r="N397" i="31"/>
  <c r="F397" i="31"/>
  <c r="L396" i="31"/>
  <c r="J391" i="31"/>
  <c r="P390" i="31"/>
  <c r="H390" i="31"/>
  <c r="M395" i="31"/>
  <c r="J394" i="31"/>
  <c r="P387" i="31"/>
  <c r="H387" i="31"/>
  <c r="N386" i="31"/>
  <c r="F386" i="31"/>
  <c r="K383" i="31"/>
  <c r="P382" i="31"/>
  <c r="H382" i="31"/>
  <c r="N385" i="31"/>
  <c r="F385" i="31"/>
  <c r="L384" i="31"/>
  <c r="M415" i="31"/>
  <c r="J414" i="31"/>
  <c r="P1151" i="31"/>
  <c r="H1151" i="31"/>
  <c r="N1150" i="31"/>
  <c r="F1150" i="31"/>
  <c r="L1149" i="31"/>
  <c r="J1148" i="31"/>
  <c r="P1137" i="31"/>
  <c r="H1137" i="31"/>
  <c r="N1136" i="31"/>
  <c r="F1136" i="31"/>
  <c r="L1131" i="31"/>
  <c r="J1130" i="31"/>
  <c r="P1129" i="31"/>
  <c r="H1129" i="31"/>
  <c r="N1128" i="31"/>
  <c r="F1128" i="31"/>
  <c r="L1127" i="31"/>
  <c r="J1126" i="31"/>
  <c r="P1125" i="31"/>
  <c r="H1125" i="31"/>
  <c r="N1124" i="31"/>
  <c r="F1124" i="31"/>
  <c r="L1121" i="31"/>
  <c r="J1120" i="31"/>
  <c r="P1117" i="31"/>
  <c r="H1117" i="31"/>
  <c r="N1116" i="31"/>
  <c r="F1116" i="31"/>
  <c r="L1115" i="31"/>
  <c r="J1114" i="31"/>
  <c r="P1113" i="31"/>
  <c r="H1113" i="31"/>
  <c r="N1112" i="31"/>
  <c r="F1112" i="31"/>
  <c r="L409" i="31"/>
  <c r="J408" i="31"/>
  <c r="P407" i="31"/>
  <c r="H407" i="31"/>
  <c r="N406" i="31"/>
  <c r="F406" i="31"/>
  <c r="L405" i="31"/>
  <c r="H517" i="31"/>
  <c r="F512" i="31"/>
  <c r="H501" i="31"/>
  <c r="F494" i="31"/>
  <c r="P491" i="31"/>
  <c r="P490" i="31"/>
  <c r="I489" i="31"/>
  <c r="N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K447" i="31"/>
  <c r="Q446" i="31"/>
  <c r="I446" i="31"/>
  <c r="O445" i="31"/>
  <c r="G445" i="31"/>
  <c r="M444" i="31"/>
  <c r="K443" i="31"/>
  <c r="Q442" i="31"/>
  <c r="I442" i="31"/>
  <c r="O441" i="31"/>
  <c r="G441" i="31"/>
  <c r="M440" i="31"/>
  <c r="K439" i="31"/>
  <c r="Q438" i="31"/>
  <c r="I438" i="31"/>
  <c r="O497" i="31"/>
  <c r="G497" i="31"/>
  <c r="M496" i="31"/>
  <c r="K1167" i="31"/>
  <c r="Q1166" i="31"/>
  <c r="I1166" i="31"/>
  <c r="O1165" i="31"/>
  <c r="G1165" i="31"/>
  <c r="M1164" i="31"/>
  <c r="K1163" i="31"/>
  <c r="Q1162" i="31"/>
  <c r="I1162" i="31"/>
  <c r="O433" i="31"/>
  <c r="G433" i="31"/>
  <c r="M432" i="31"/>
  <c r="K431" i="31"/>
  <c r="Q430" i="31"/>
  <c r="I430" i="31"/>
  <c r="O427" i="31"/>
  <c r="G427" i="31"/>
  <c r="M426" i="31"/>
  <c r="K429" i="31"/>
  <c r="Q428" i="31"/>
  <c r="I428" i="31"/>
  <c r="O423" i="31"/>
  <c r="G423" i="31"/>
  <c r="M422" i="31"/>
  <c r="K421" i="31"/>
  <c r="Q420" i="31"/>
  <c r="I420" i="31"/>
  <c r="O419" i="31"/>
  <c r="G419" i="31"/>
  <c r="M418" i="31"/>
  <c r="K417" i="31"/>
  <c r="Q416" i="31"/>
  <c r="I416" i="31"/>
  <c r="O425" i="31"/>
  <c r="G425" i="31"/>
  <c r="M424" i="31"/>
  <c r="K399" i="31"/>
  <c r="Q398" i="31"/>
  <c r="I398" i="31"/>
  <c r="O379" i="31"/>
  <c r="G379" i="31"/>
  <c r="M378" i="31"/>
  <c r="K377" i="31"/>
  <c r="Q376" i="31"/>
  <c r="I376" i="31"/>
  <c r="O335" i="31"/>
  <c r="G335" i="31"/>
  <c r="M334" i="31"/>
  <c r="K67" i="31"/>
  <c r="Q66" i="31"/>
  <c r="I66" i="31"/>
  <c r="O325" i="31"/>
  <c r="G325" i="31"/>
  <c r="M324" i="31"/>
  <c r="K177" i="31"/>
  <c r="Q176" i="31"/>
  <c r="I176" i="31"/>
  <c r="O369" i="31"/>
  <c r="G369" i="31"/>
  <c r="M368" i="31"/>
  <c r="K329" i="31"/>
  <c r="Q328" i="31"/>
  <c r="I328" i="31"/>
  <c r="O189" i="31"/>
  <c r="G189" i="31"/>
  <c r="M188" i="31"/>
  <c r="K53" i="31"/>
  <c r="Q52" i="31"/>
  <c r="I52" i="31"/>
  <c r="O185" i="31"/>
  <c r="G185" i="31"/>
  <c r="M184" i="31"/>
  <c r="K337" i="31"/>
  <c r="Q336" i="31"/>
  <c r="I336" i="31"/>
  <c r="O179" i="31"/>
  <c r="G179" i="31"/>
  <c r="M178" i="31"/>
  <c r="K191" i="31"/>
  <c r="Q190" i="31"/>
  <c r="I190" i="31"/>
  <c r="K245" i="31"/>
  <c r="Q244" i="31"/>
  <c r="I244" i="31"/>
  <c r="O253" i="31"/>
  <c r="G253" i="31"/>
  <c r="M252" i="31"/>
  <c r="O131" i="31"/>
  <c r="G131" i="31"/>
  <c r="M130" i="31"/>
  <c r="O61" i="31"/>
  <c r="G61" i="31"/>
  <c r="M60" i="31"/>
  <c r="J393" i="31"/>
  <c r="O392" i="31"/>
  <c r="G392" i="31"/>
  <c r="M397" i="31"/>
  <c r="K396" i="31"/>
  <c r="Q391" i="31"/>
  <c r="I391" i="31"/>
  <c r="O390" i="31"/>
  <c r="G390" i="31"/>
  <c r="L395" i="31"/>
  <c r="Q394" i="31"/>
  <c r="I394" i="31"/>
  <c r="O387" i="31"/>
  <c r="G387" i="31"/>
  <c r="M386" i="31"/>
  <c r="J383" i="31"/>
  <c r="O382" i="31"/>
  <c r="G382" i="31"/>
  <c r="M385" i="31"/>
  <c r="K384" i="31"/>
  <c r="L415" i="31"/>
  <c r="Q414" i="31"/>
  <c r="I414" i="31"/>
  <c r="O1151" i="31"/>
  <c r="G1151" i="31"/>
  <c r="M1150" i="31"/>
  <c r="K1149" i="31"/>
  <c r="Q1148" i="31"/>
  <c r="I1148" i="31"/>
  <c r="O1137" i="31"/>
  <c r="G1137" i="31"/>
  <c r="M1136" i="31"/>
  <c r="K1131" i="31"/>
  <c r="Q1130" i="31"/>
  <c r="I1130" i="31"/>
  <c r="O1129" i="31"/>
  <c r="G1129" i="31"/>
  <c r="M1128" i="31"/>
  <c r="K1127" i="31"/>
  <c r="Q1126" i="31"/>
  <c r="I1126" i="31"/>
  <c r="O1125" i="31"/>
  <c r="G1125" i="31"/>
  <c r="M1124" i="31"/>
  <c r="K1121" i="31"/>
  <c r="Q1120" i="31"/>
  <c r="I1120" i="31"/>
  <c r="O1117" i="31"/>
  <c r="G1117" i="31"/>
  <c r="M1116" i="31"/>
  <c r="K1115" i="31"/>
  <c r="Q1114" i="31"/>
  <c r="I1114" i="31"/>
  <c r="O1113" i="31"/>
  <c r="G1113" i="31"/>
  <c r="M1112" i="31"/>
  <c r="K409" i="31"/>
  <c r="Q408" i="31"/>
  <c r="I408" i="31"/>
  <c r="O407" i="31"/>
  <c r="G407" i="31"/>
  <c r="M406" i="31"/>
  <c r="K405" i="31"/>
  <c r="Q404" i="31"/>
  <c r="I404" i="31"/>
  <c r="O403" i="31"/>
  <c r="G403" i="31"/>
  <c r="M402" i="31"/>
  <c r="N516" i="31"/>
  <c r="L511" i="31"/>
  <c r="J506" i="31"/>
  <c r="P505" i="31"/>
  <c r="N500" i="31"/>
  <c r="P492" i="31"/>
  <c r="N491" i="31"/>
  <c r="N490" i="31"/>
  <c r="Q489" i="31"/>
  <c r="H489" i="31"/>
  <c r="M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451" i="31"/>
  <c r="P450" i="31"/>
  <c r="H450" i="31"/>
  <c r="N449" i="31"/>
  <c r="F449" i="31"/>
  <c r="L448" i="31"/>
  <c r="J447" i="31"/>
  <c r="P446" i="31"/>
  <c r="H446" i="31"/>
  <c r="N445" i="31"/>
  <c r="F445" i="31"/>
  <c r="L444" i="31"/>
  <c r="J443" i="31"/>
  <c r="P442" i="31"/>
  <c r="H442" i="31"/>
  <c r="N441" i="31"/>
  <c r="F441" i="31"/>
  <c r="L440" i="31"/>
  <c r="J439" i="31"/>
  <c r="P438" i="31"/>
  <c r="H438" i="31"/>
  <c r="N497" i="31"/>
  <c r="F497" i="31"/>
  <c r="L496" i="31"/>
  <c r="J1167" i="31"/>
  <c r="P1166" i="31"/>
  <c r="H1166" i="31"/>
  <c r="N1165" i="31"/>
  <c r="F1165" i="31"/>
  <c r="L1164" i="31"/>
  <c r="J1163" i="31"/>
  <c r="P1162" i="31"/>
  <c r="H1162" i="31"/>
  <c r="N433" i="31"/>
  <c r="F433" i="31"/>
  <c r="L432" i="31"/>
  <c r="J431" i="31"/>
  <c r="P430" i="31"/>
  <c r="H430" i="31"/>
  <c r="N427" i="31"/>
  <c r="F427" i="31"/>
  <c r="L426" i="31"/>
  <c r="J429" i="31"/>
  <c r="P428" i="31"/>
  <c r="H428" i="31"/>
  <c r="N423" i="31"/>
  <c r="F423" i="31"/>
  <c r="L422" i="31"/>
  <c r="J421" i="31"/>
  <c r="P420" i="31"/>
  <c r="H420" i="31"/>
  <c r="N419" i="31"/>
  <c r="F419" i="31"/>
  <c r="L418" i="31"/>
  <c r="J417" i="31"/>
  <c r="P416" i="31"/>
  <c r="H416" i="31"/>
  <c r="N425" i="31"/>
  <c r="F425" i="31"/>
  <c r="L424" i="31"/>
  <c r="J399" i="31"/>
  <c r="P398" i="31"/>
  <c r="H398" i="31"/>
  <c r="N379" i="31"/>
  <c r="F379" i="31"/>
  <c r="L378" i="31"/>
  <c r="J377" i="31"/>
  <c r="P376" i="31"/>
  <c r="H376" i="31"/>
  <c r="N335" i="31"/>
  <c r="F335" i="31"/>
  <c r="L334" i="31"/>
  <c r="J67" i="31"/>
  <c r="P66" i="31"/>
  <c r="H66" i="31"/>
  <c r="N325" i="31"/>
  <c r="F325" i="31"/>
  <c r="L324" i="31"/>
  <c r="J177" i="31"/>
  <c r="P176" i="31"/>
  <c r="H176" i="31"/>
  <c r="N369" i="31"/>
  <c r="F369" i="31"/>
  <c r="L368" i="31"/>
  <c r="J329" i="31"/>
  <c r="P328" i="31"/>
  <c r="H328" i="31"/>
  <c r="N189" i="31"/>
  <c r="F189" i="31"/>
  <c r="L188" i="31"/>
  <c r="J53" i="31"/>
  <c r="P52" i="31"/>
  <c r="H52" i="31"/>
  <c r="N185" i="31"/>
  <c r="F185" i="31"/>
  <c r="L184" i="31"/>
  <c r="J337" i="31"/>
  <c r="P336" i="31"/>
  <c r="H336" i="31"/>
  <c r="N179" i="31"/>
  <c r="F179" i="31"/>
  <c r="L178" i="31"/>
  <c r="J191" i="31"/>
  <c r="P190" i="31"/>
  <c r="H190" i="31"/>
  <c r="J245" i="31"/>
  <c r="P244" i="31"/>
  <c r="H244" i="31"/>
  <c r="N253" i="31"/>
  <c r="F253" i="31"/>
  <c r="L252" i="31"/>
  <c r="N131" i="31"/>
  <c r="F131" i="31"/>
  <c r="L130" i="31"/>
  <c r="N61" i="31"/>
  <c r="F61" i="31"/>
  <c r="L60" i="31"/>
  <c r="Q393" i="31"/>
  <c r="I393" i="31"/>
  <c r="N392" i="31"/>
  <c r="F392" i="31"/>
  <c r="L397" i="31"/>
  <c r="J396" i="31"/>
  <c r="P391" i="31"/>
  <c r="H391" i="31"/>
  <c r="N390" i="31"/>
  <c r="F390" i="31"/>
  <c r="K395" i="31"/>
  <c r="P394" i="31"/>
  <c r="H394" i="31"/>
  <c r="N387" i="31"/>
  <c r="F387" i="31"/>
  <c r="L386" i="31"/>
  <c r="Q383" i="31"/>
  <c r="I383" i="31"/>
  <c r="N382" i="31"/>
  <c r="F382" i="31"/>
  <c r="L385" i="31"/>
  <c r="J384" i="31"/>
  <c r="K415" i="31"/>
  <c r="P414" i="31"/>
  <c r="H414" i="31"/>
  <c r="N1151" i="31"/>
  <c r="F1151" i="31"/>
  <c r="L1150" i="31"/>
  <c r="J1149" i="31"/>
  <c r="P1148" i="31"/>
  <c r="H1148" i="31"/>
  <c r="N1137" i="31"/>
  <c r="F1137" i="31"/>
  <c r="L1136" i="31"/>
  <c r="J1131" i="31"/>
  <c r="P1130" i="31"/>
  <c r="H1130" i="31"/>
  <c r="N1129" i="31"/>
  <c r="F1129" i="31"/>
  <c r="L1128" i="31"/>
  <c r="J1127" i="31"/>
  <c r="P1126" i="31"/>
  <c r="H1126" i="31"/>
  <c r="N1125" i="31"/>
  <c r="F1125" i="31"/>
  <c r="L1124" i="31"/>
  <c r="J1121" i="31"/>
  <c r="P1120" i="31"/>
  <c r="H1120" i="31"/>
  <c r="N1117" i="31"/>
  <c r="F1117" i="31"/>
  <c r="L1116" i="31"/>
  <c r="M1114" i="31"/>
  <c r="Q1112" i="31"/>
  <c r="G409" i="31"/>
  <c r="N407" i="31"/>
  <c r="L406" i="31"/>
  <c r="H405" i="31"/>
  <c r="J404" i="31"/>
  <c r="K403" i="31"/>
  <c r="L402" i="31"/>
  <c r="P401" i="31"/>
  <c r="G401" i="31"/>
  <c r="M400" i="31"/>
  <c r="K1161" i="31"/>
  <c r="Q1160" i="31"/>
  <c r="I1160" i="31"/>
  <c r="O1153" i="31"/>
  <c r="M1152" i="31"/>
  <c r="Q1134" i="31"/>
  <c r="O381" i="31"/>
  <c r="M380" i="31"/>
  <c r="O1134" i="31"/>
  <c r="H1116" i="31"/>
  <c r="L1114" i="31"/>
  <c r="P1112" i="31"/>
  <c r="F409" i="31"/>
  <c r="L407" i="31"/>
  <c r="J406" i="31"/>
  <c r="G405" i="31"/>
  <c r="H404" i="31"/>
  <c r="J403" i="31"/>
  <c r="J402" i="31"/>
  <c r="O401" i="31"/>
  <c r="F401" i="31"/>
  <c r="L400" i="31"/>
  <c r="J1161" i="31"/>
  <c r="P1160" i="31"/>
  <c r="H1160" i="31"/>
  <c r="N1153" i="31"/>
  <c r="F1153" i="31"/>
  <c r="L1152" i="31"/>
  <c r="J1135" i="31"/>
  <c r="P1134" i="31"/>
  <c r="H1134" i="31"/>
  <c r="N381" i="31"/>
  <c r="F381" i="31"/>
  <c r="L380" i="31"/>
  <c r="K1152" i="31"/>
  <c r="G1134" i="31"/>
  <c r="L381" i="31"/>
  <c r="O1115" i="31"/>
  <c r="H1114" i="31"/>
  <c r="L1112" i="31"/>
  <c r="P408" i="31"/>
  <c r="K407" i="31"/>
  <c r="I406" i="31"/>
  <c r="F405" i="31"/>
  <c r="F404" i="31"/>
  <c r="H403" i="31"/>
  <c r="I402" i="31"/>
  <c r="N401" i="31"/>
  <c r="K400" i="31"/>
  <c r="Q1161" i="31"/>
  <c r="I1161" i="31"/>
  <c r="O1160" i="31"/>
  <c r="G1160" i="31"/>
  <c r="M1153" i="31"/>
  <c r="I1135" i="31"/>
  <c r="K380" i="31"/>
  <c r="N1115" i="31"/>
  <c r="I1112" i="31"/>
  <c r="M408" i="31"/>
  <c r="J407" i="31"/>
  <c r="H406" i="31"/>
  <c r="F403" i="31"/>
  <c r="H402" i="31"/>
  <c r="M401" i="31"/>
  <c r="J400" i="31"/>
  <c r="P1161" i="31"/>
  <c r="H1161" i="31"/>
  <c r="N1160" i="31"/>
  <c r="F1160" i="31"/>
  <c r="L1153" i="31"/>
  <c r="J1152" i="31"/>
  <c r="P1135" i="31"/>
  <c r="H1135" i="31"/>
  <c r="N1134" i="31"/>
  <c r="F1134" i="31"/>
  <c r="J1115" i="31"/>
  <c r="N1113" i="31"/>
  <c r="H1112" i="31"/>
  <c r="L408" i="31"/>
  <c r="F407" i="31"/>
  <c r="P405" i="31"/>
  <c r="P404" i="31"/>
  <c r="G402" i="31"/>
  <c r="L401" i="31"/>
  <c r="Q400" i="31"/>
  <c r="I400" i="31"/>
  <c r="O1161" i="31"/>
  <c r="G1161" i="31"/>
  <c r="M1160" i="31"/>
  <c r="K1153" i="31"/>
  <c r="Q1152" i="31"/>
  <c r="I1152" i="31"/>
  <c r="O1135" i="31"/>
  <c r="G1135" i="31"/>
  <c r="M1134" i="31"/>
  <c r="K381" i="31"/>
  <c r="Q380" i="31"/>
  <c r="I380" i="31"/>
  <c r="P1152" i="31"/>
  <c r="N1135" i="31"/>
  <c r="L1134" i="31"/>
  <c r="P380" i="31"/>
  <c r="Q381" i="31"/>
  <c r="G380" i="31"/>
  <c r="G1115" i="31"/>
  <c r="K1113" i="31"/>
  <c r="O409" i="31"/>
  <c r="H408" i="31"/>
  <c r="O405" i="31"/>
  <c r="N404" i="31"/>
  <c r="P403" i="31"/>
  <c r="Q402" i="31"/>
  <c r="F402" i="31"/>
  <c r="K401" i="31"/>
  <c r="P400" i="31"/>
  <c r="H400" i="31"/>
  <c r="N1161" i="31"/>
  <c r="F1161" i="31"/>
  <c r="L1160" i="31"/>
  <c r="J1153" i="31"/>
  <c r="H1152" i="31"/>
  <c r="F1135" i="31"/>
  <c r="J381" i="31"/>
  <c r="H380" i="31"/>
  <c r="O380" i="31"/>
  <c r="F1115" i="31"/>
  <c r="J1113" i="31"/>
  <c r="N409" i="31"/>
  <c r="Q406" i="31"/>
  <c r="N405" i="31"/>
  <c r="M404" i="31"/>
  <c r="N403" i="31"/>
  <c r="P402" i="31"/>
  <c r="J401" i="31"/>
  <c r="O400" i="31"/>
  <c r="G400" i="31"/>
  <c r="M1161" i="31"/>
  <c r="K1160" i="31"/>
  <c r="Q1153" i="31"/>
  <c r="I1153" i="31"/>
  <c r="O1152" i="31"/>
  <c r="G1152" i="31"/>
  <c r="M1135" i="31"/>
  <c r="K1134" i="31"/>
  <c r="I381" i="31"/>
  <c r="P1114" i="31"/>
  <c r="F1113" i="31"/>
  <c r="J409" i="31"/>
  <c r="P406" i="31"/>
  <c r="J405" i="31"/>
  <c r="L404" i="31"/>
  <c r="L403" i="31"/>
  <c r="N402" i="31"/>
  <c r="H401" i="31"/>
  <c r="N400" i="31"/>
  <c r="F400" i="31"/>
  <c r="L1161" i="31"/>
  <c r="J1160" i="31"/>
  <c r="P1153" i="31"/>
  <c r="H1153" i="31"/>
  <c r="N1152" i="31"/>
  <c r="F1152" i="31"/>
  <c r="L1135" i="31"/>
  <c r="J1134" i="31"/>
  <c r="P381" i="31"/>
  <c r="H381" i="31"/>
  <c r="N380" i="31"/>
  <c r="F380" i="31"/>
  <c r="G1153" i="31"/>
  <c r="K1135" i="31"/>
  <c r="I1134" i="31"/>
  <c r="G381" i="31"/>
  <c r="Q1135" i="31"/>
  <c r="M381" i="31"/>
  <c r="J380" i="31"/>
  <c r="R23" i="31" l="1"/>
  <c r="R1178" i="31"/>
  <c r="R1173" i="31"/>
  <c r="R105" i="31"/>
  <c r="R13" i="31"/>
  <c r="R42" i="31"/>
  <c r="R47" i="31"/>
  <c r="R389" i="31"/>
  <c r="R362" i="31"/>
  <c r="R363" i="31"/>
  <c r="R286" i="31"/>
  <c r="R1175" i="31"/>
  <c r="R27" i="31"/>
  <c r="R359" i="31"/>
  <c r="R235" i="31"/>
  <c r="R319" i="31"/>
  <c r="R199" i="31"/>
  <c r="R41" i="31"/>
  <c r="R198" i="31"/>
  <c r="R1179" i="31"/>
  <c r="R71" i="31"/>
  <c r="R24" i="31"/>
  <c r="R242" i="31"/>
  <c r="R70" i="31"/>
  <c r="R1174" i="31"/>
  <c r="R104" i="31"/>
  <c r="R12" i="31"/>
  <c r="R118" i="31"/>
  <c r="R119" i="31"/>
  <c r="R320" i="31"/>
  <c r="R331" i="31"/>
  <c r="R318" i="31"/>
  <c r="R11" i="31"/>
  <c r="R22" i="31"/>
  <c r="R43" i="31"/>
  <c r="R1172" i="31"/>
  <c r="R46" i="31"/>
  <c r="R14" i="31"/>
  <c r="R321" i="31"/>
  <c r="R10" i="31"/>
  <c r="R287" i="31"/>
  <c r="R25" i="31"/>
  <c r="R15" i="31"/>
  <c r="R243" i="31"/>
  <c r="R40" i="31"/>
  <c r="R330" i="31"/>
  <c r="R26" i="31"/>
  <c r="R388" i="31"/>
  <c r="R358" i="31"/>
  <c r="R234" i="31"/>
  <c r="R989" i="31"/>
  <c r="R19" i="31"/>
  <c r="R74" i="31"/>
  <c r="R140" i="31"/>
  <c r="R392" i="31"/>
  <c r="R494" i="31"/>
  <c r="R400" i="31"/>
  <c r="R405" i="31"/>
  <c r="R368" i="31"/>
  <c r="R424" i="31"/>
  <c r="R432" i="31"/>
  <c r="R444" i="31"/>
  <c r="R460" i="31"/>
  <c r="R476" i="31"/>
  <c r="R504" i="31"/>
  <c r="R592" i="31"/>
  <c r="R593" i="31"/>
  <c r="R609" i="31"/>
  <c r="R625" i="31"/>
  <c r="R641" i="31"/>
  <c r="R657" i="31"/>
  <c r="R673" i="31"/>
  <c r="R769" i="31"/>
  <c r="R793" i="31"/>
  <c r="R809" i="31"/>
  <c r="R825" i="31"/>
  <c r="R913" i="31"/>
  <c r="R910" i="31"/>
  <c r="R860" i="31"/>
  <c r="R918" i="31"/>
  <c r="R934" i="31"/>
  <c r="R950" i="31"/>
  <c r="R966" i="31"/>
  <c r="R982" i="31"/>
  <c r="R1033" i="31"/>
  <c r="R1068" i="31"/>
  <c r="R1003" i="31"/>
  <c r="R1035" i="31"/>
  <c r="R1067" i="31"/>
  <c r="R1075" i="31"/>
  <c r="R267" i="31"/>
  <c r="R346" i="31"/>
  <c r="R229" i="31"/>
  <c r="R342" i="31"/>
  <c r="R264" i="31"/>
  <c r="R353" i="31"/>
  <c r="R127" i="31"/>
  <c r="R51" i="31"/>
  <c r="R169" i="31"/>
  <c r="R160" i="31"/>
  <c r="R170" i="31"/>
  <c r="R164" i="31"/>
  <c r="R156" i="31"/>
  <c r="R239" i="31"/>
  <c r="R59" i="31"/>
  <c r="R276" i="31"/>
  <c r="R99" i="31"/>
  <c r="R1113" i="31"/>
  <c r="R1117" i="31"/>
  <c r="R1151" i="31"/>
  <c r="R387" i="31"/>
  <c r="R512" i="31"/>
  <c r="R777" i="31"/>
  <c r="R770" i="31"/>
  <c r="R508" i="31"/>
  <c r="R1137" i="31"/>
  <c r="R433" i="31"/>
  <c r="R445" i="31"/>
  <c r="R461" i="31"/>
  <c r="R477" i="31"/>
  <c r="R692" i="31"/>
  <c r="R840" i="31"/>
  <c r="R799" i="31"/>
  <c r="R815" i="31"/>
  <c r="R831" i="31"/>
  <c r="R110" i="31"/>
  <c r="R35" i="31"/>
  <c r="R345" i="31"/>
  <c r="R781" i="31"/>
  <c r="R862" i="31"/>
  <c r="R356" i="31"/>
  <c r="R274" i="31"/>
  <c r="R32" i="31"/>
  <c r="R95" i="31"/>
  <c r="R1152" i="31"/>
  <c r="R381" i="31"/>
  <c r="R407" i="31"/>
  <c r="R1129" i="31"/>
  <c r="R253" i="31"/>
  <c r="R189" i="31"/>
  <c r="R379" i="31"/>
  <c r="R427" i="31"/>
  <c r="R441" i="31"/>
  <c r="R457" i="31"/>
  <c r="R473" i="31"/>
  <c r="R492" i="31"/>
  <c r="R1127" i="31"/>
  <c r="R191" i="31"/>
  <c r="R177" i="31"/>
  <c r="R417" i="31"/>
  <c r="R1163" i="31"/>
  <c r="R447" i="31"/>
  <c r="R463" i="31"/>
  <c r="R479" i="31"/>
  <c r="R383" i="31"/>
  <c r="R394" i="31"/>
  <c r="R500" i="31"/>
  <c r="R528" i="31"/>
  <c r="R544" i="31"/>
  <c r="R560" i="31"/>
  <c r="R576" i="31"/>
  <c r="R507" i="31"/>
  <c r="R523" i="31"/>
  <c r="R539" i="31"/>
  <c r="R555" i="31"/>
  <c r="R571" i="31"/>
  <c r="R587" i="31"/>
  <c r="R506" i="31"/>
  <c r="R522" i="31"/>
  <c r="R538" i="31"/>
  <c r="R554" i="31"/>
  <c r="R570" i="31"/>
  <c r="R586" i="31"/>
  <c r="R598" i="31"/>
  <c r="R614" i="31"/>
  <c r="R630" i="31"/>
  <c r="R646" i="31"/>
  <c r="R662" i="31"/>
  <c r="R680" i="31"/>
  <c r="R591" i="31"/>
  <c r="R607" i="31"/>
  <c r="R623" i="31"/>
  <c r="R639" i="31"/>
  <c r="R655" i="31"/>
  <c r="R671" i="31"/>
  <c r="R678" i="31"/>
  <c r="R682" i="31"/>
  <c r="R698" i="31"/>
  <c r="R714" i="31"/>
  <c r="R730" i="31"/>
  <c r="R746" i="31"/>
  <c r="R762" i="31"/>
  <c r="R778" i="31"/>
  <c r="R772" i="31"/>
  <c r="R788" i="31"/>
  <c r="R804" i="31"/>
  <c r="R820" i="31"/>
  <c r="R836" i="31"/>
  <c r="R841" i="31"/>
  <c r="R779" i="31"/>
  <c r="R795" i="31"/>
  <c r="R811" i="31"/>
  <c r="R827" i="31"/>
  <c r="R790" i="31"/>
  <c r="R806" i="31"/>
  <c r="R822" i="31"/>
  <c r="R838" i="31"/>
  <c r="R847" i="31"/>
  <c r="R863" i="31"/>
  <c r="R879" i="31"/>
  <c r="R895" i="31"/>
  <c r="R911" i="31"/>
  <c r="R849" i="31"/>
  <c r="R865" i="31"/>
  <c r="R881" i="31"/>
  <c r="R897" i="31"/>
  <c r="R929" i="31"/>
  <c r="R945" i="31"/>
  <c r="R961" i="31"/>
  <c r="R977" i="31"/>
  <c r="R1025" i="31"/>
  <c r="R924" i="31"/>
  <c r="R940" i="31"/>
  <c r="R956" i="31"/>
  <c r="R972" i="31"/>
  <c r="R988" i="31"/>
  <c r="R1045" i="31"/>
  <c r="R1061" i="31"/>
  <c r="R1000" i="31"/>
  <c r="R1016" i="31"/>
  <c r="R1032" i="31"/>
  <c r="R1048" i="31"/>
  <c r="R1064" i="31"/>
  <c r="R1079" i="31"/>
  <c r="R1002" i="31"/>
  <c r="R1018" i="31"/>
  <c r="R1034" i="31"/>
  <c r="R1050" i="31"/>
  <c r="R1066" i="31"/>
  <c r="R1086" i="31"/>
  <c r="R1102" i="31"/>
  <c r="R292" i="31"/>
  <c r="R308" i="31"/>
  <c r="R182" i="31"/>
  <c r="R1092" i="31"/>
  <c r="R1108" i="31"/>
  <c r="R298" i="31"/>
  <c r="R314" i="31"/>
  <c r="R1095" i="31"/>
  <c r="R1111" i="31"/>
  <c r="R301" i="31"/>
  <c r="R317" i="31"/>
  <c r="R116" i="31"/>
  <c r="R21" i="31"/>
  <c r="R367" i="31"/>
  <c r="R48" i="31"/>
  <c r="R282" i="31"/>
  <c r="R136" i="31"/>
  <c r="R374" i="31"/>
  <c r="R28" i="31"/>
  <c r="R146" i="31"/>
  <c r="R45" i="31"/>
  <c r="R410" i="31"/>
  <c r="R251" i="31"/>
  <c r="R147" i="31"/>
  <c r="R63" i="31"/>
  <c r="R133" i="31"/>
  <c r="R100" i="31"/>
  <c r="R55" i="31"/>
  <c r="R322" i="31"/>
  <c r="R279" i="31"/>
  <c r="R1143" i="31"/>
  <c r="R194" i="31"/>
  <c r="R1122" i="31"/>
  <c r="R1156" i="31"/>
  <c r="R132" i="31"/>
  <c r="R206" i="31"/>
  <c r="R1144" i="31"/>
  <c r="R205" i="31"/>
  <c r="R355" i="31"/>
  <c r="R344" i="31"/>
  <c r="R437" i="31"/>
  <c r="R1159" i="31"/>
  <c r="R222" i="31"/>
  <c r="R208" i="31"/>
  <c r="R1170" i="31"/>
  <c r="R1177" i="31"/>
  <c r="R92" i="31"/>
  <c r="R9" i="31"/>
  <c r="R83" i="31"/>
  <c r="R211" i="31"/>
  <c r="R1115" i="31"/>
  <c r="R1161" i="31"/>
  <c r="R403" i="31"/>
  <c r="R390" i="31"/>
  <c r="R1124" i="31"/>
  <c r="R60" i="31"/>
  <c r="R178" i="31"/>
  <c r="R324" i="31"/>
  <c r="R418" i="31"/>
  <c r="R1164" i="31"/>
  <c r="R448" i="31"/>
  <c r="R464" i="31"/>
  <c r="R480" i="31"/>
  <c r="R490" i="31"/>
  <c r="R1120" i="31"/>
  <c r="R414" i="31"/>
  <c r="R190" i="31"/>
  <c r="R176" i="31"/>
  <c r="R416" i="31"/>
  <c r="R1162" i="31"/>
  <c r="R446" i="31"/>
  <c r="R462" i="31"/>
  <c r="R478" i="31"/>
  <c r="R505" i="31"/>
  <c r="R521" i="31"/>
  <c r="R537" i="31"/>
  <c r="R553" i="31"/>
  <c r="R569" i="31"/>
  <c r="R585" i="31"/>
  <c r="R684" i="31"/>
  <c r="R679" i="31"/>
  <c r="R597" i="31"/>
  <c r="R613" i="31"/>
  <c r="R629" i="31"/>
  <c r="R645" i="31"/>
  <c r="R661" i="31"/>
  <c r="R596" i="31"/>
  <c r="R612" i="31"/>
  <c r="R628" i="31"/>
  <c r="R644" i="31"/>
  <c r="R660" i="31"/>
  <c r="R677" i="31"/>
  <c r="R693" i="31"/>
  <c r="R709" i="31"/>
  <c r="R725" i="31"/>
  <c r="R741" i="31"/>
  <c r="R757" i="31"/>
  <c r="R704" i="31"/>
  <c r="R720" i="31"/>
  <c r="R736" i="31"/>
  <c r="R752" i="31"/>
  <c r="R768" i="31"/>
  <c r="R695" i="31"/>
  <c r="R711" i="31"/>
  <c r="R727" i="31"/>
  <c r="R743" i="31"/>
  <c r="R759" i="31"/>
  <c r="R797" i="31"/>
  <c r="R813" i="31"/>
  <c r="R829" i="31"/>
  <c r="R866" i="31"/>
  <c r="R882" i="31"/>
  <c r="R898" i="31"/>
  <c r="R848" i="31"/>
  <c r="R864" i="31"/>
  <c r="R880" i="31"/>
  <c r="R896" i="31"/>
  <c r="R922" i="31"/>
  <c r="R938" i="31"/>
  <c r="R954" i="31"/>
  <c r="R970" i="31"/>
  <c r="R986" i="31"/>
  <c r="R919" i="31"/>
  <c r="R935" i="31"/>
  <c r="R951" i="31"/>
  <c r="R967" i="31"/>
  <c r="R983" i="31"/>
  <c r="R1005" i="31"/>
  <c r="R991" i="31"/>
  <c r="R1007" i="31"/>
  <c r="R1023" i="31"/>
  <c r="R1039" i="31"/>
  <c r="R1055" i="31"/>
  <c r="R1085" i="31"/>
  <c r="R1101" i="31"/>
  <c r="R289" i="31"/>
  <c r="R307" i="31"/>
  <c r="R181" i="31"/>
  <c r="R241" i="31"/>
  <c r="R18" i="31"/>
  <c r="R120" i="31"/>
  <c r="R197" i="31"/>
  <c r="R255" i="31"/>
  <c r="R159" i="31"/>
  <c r="R338" i="31"/>
  <c r="R174" i="31"/>
  <c r="R375" i="31"/>
  <c r="R29" i="31"/>
  <c r="R343" i="31"/>
  <c r="R265" i="31"/>
  <c r="R258" i="31"/>
  <c r="R257" i="31"/>
  <c r="R326" i="31"/>
  <c r="R106" i="31"/>
  <c r="R370" i="31"/>
  <c r="R269" i="31"/>
  <c r="R122" i="31"/>
  <c r="R112" i="31"/>
  <c r="R123" i="31"/>
  <c r="R268" i="31"/>
  <c r="R62" i="31"/>
  <c r="R207" i="31"/>
  <c r="R1145" i="31"/>
  <c r="R435" i="31"/>
  <c r="R8" i="31"/>
  <c r="R277" i="31"/>
  <c r="R128" i="31"/>
  <c r="R87" i="31"/>
  <c r="R94" i="31"/>
  <c r="R223" i="31"/>
  <c r="R213" i="31"/>
  <c r="R212" i="31"/>
  <c r="R1160" i="31"/>
  <c r="R404" i="31"/>
  <c r="R401" i="31"/>
  <c r="R409" i="31"/>
  <c r="R1125" i="31"/>
  <c r="R131" i="31"/>
  <c r="R185" i="31"/>
  <c r="R335" i="31"/>
  <c r="R423" i="31"/>
  <c r="R497" i="31"/>
  <c r="R453" i="31"/>
  <c r="R469" i="31"/>
  <c r="R485" i="31"/>
  <c r="R386" i="31"/>
  <c r="R1121" i="31"/>
  <c r="R245" i="31"/>
  <c r="R329" i="31"/>
  <c r="R399" i="31"/>
  <c r="R431" i="31"/>
  <c r="R443" i="31"/>
  <c r="R459" i="31"/>
  <c r="R475" i="31"/>
  <c r="R491" i="31"/>
  <c r="R489" i="31"/>
  <c r="R516" i="31"/>
  <c r="R524" i="31"/>
  <c r="R540" i="31"/>
  <c r="R556" i="31"/>
  <c r="R572" i="31"/>
  <c r="R588" i="31"/>
  <c r="R503" i="31"/>
  <c r="R519" i="31"/>
  <c r="R535" i="31"/>
  <c r="R551" i="31"/>
  <c r="R567" i="31"/>
  <c r="R583" i="31"/>
  <c r="R502" i="31"/>
  <c r="R518" i="31"/>
  <c r="R534" i="31"/>
  <c r="R550" i="31"/>
  <c r="R566" i="31"/>
  <c r="R582" i="31"/>
  <c r="R594" i="31"/>
  <c r="R610" i="31"/>
  <c r="R626" i="31"/>
  <c r="R642" i="31"/>
  <c r="R658" i="31"/>
  <c r="R674" i="31"/>
  <c r="R603" i="31"/>
  <c r="R619" i="31"/>
  <c r="R635" i="31"/>
  <c r="R651" i="31"/>
  <c r="R667" i="31"/>
  <c r="R694" i="31"/>
  <c r="R710" i="31"/>
  <c r="R726" i="31"/>
  <c r="R742" i="31"/>
  <c r="R758" i="31"/>
  <c r="R784" i="31"/>
  <c r="R800" i="31"/>
  <c r="R816" i="31"/>
  <c r="R832" i="31"/>
  <c r="R916" i="31"/>
  <c r="R775" i="31"/>
  <c r="R791" i="31"/>
  <c r="R807" i="31"/>
  <c r="R823" i="31"/>
  <c r="R839" i="31"/>
  <c r="R786" i="31"/>
  <c r="R802" i="31"/>
  <c r="R818" i="31"/>
  <c r="R834" i="31"/>
  <c r="R843" i="31"/>
  <c r="R859" i="31"/>
  <c r="R875" i="31"/>
  <c r="R891" i="31"/>
  <c r="R907" i="31"/>
  <c r="R845" i="31"/>
  <c r="R861" i="31"/>
  <c r="R877" i="31"/>
  <c r="R893" i="31"/>
  <c r="R909" i="31"/>
  <c r="R925" i="31"/>
  <c r="R941" i="31"/>
  <c r="R957" i="31"/>
  <c r="R973" i="31"/>
  <c r="R1009" i="31"/>
  <c r="R920" i="31"/>
  <c r="R936" i="31"/>
  <c r="R952" i="31"/>
  <c r="R968" i="31"/>
  <c r="R984" i="31"/>
  <c r="R1029" i="31"/>
  <c r="R1057" i="31"/>
  <c r="R996" i="31"/>
  <c r="R1012" i="31"/>
  <c r="R1028" i="31"/>
  <c r="R1044" i="31"/>
  <c r="R1060" i="31"/>
  <c r="R998" i="31"/>
  <c r="R1014" i="31"/>
  <c r="R1030" i="31"/>
  <c r="R1046" i="31"/>
  <c r="R1062" i="31"/>
  <c r="R1082" i="31"/>
  <c r="R1098" i="31"/>
  <c r="R290" i="31"/>
  <c r="R304" i="31"/>
  <c r="R192" i="31"/>
  <c r="R1088" i="31"/>
  <c r="R1104" i="31"/>
  <c r="R294" i="31"/>
  <c r="R310" i="31"/>
  <c r="R272" i="31"/>
  <c r="R1091" i="31"/>
  <c r="R1107" i="31"/>
  <c r="R297" i="31"/>
  <c r="R313" i="31"/>
  <c r="R203" i="31"/>
  <c r="R271" i="31"/>
  <c r="R332" i="31"/>
  <c r="R196" i="31"/>
  <c r="R254" i="31"/>
  <c r="R352" i="31"/>
  <c r="R126" i="31"/>
  <c r="R33" i="31"/>
  <c r="R38" i="31"/>
  <c r="R150" i="31"/>
  <c r="R107" i="31"/>
  <c r="R39" i="31"/>
  <c r="R102" i="31"/>
  <c r="R65" i="31"/>
  <c r="R157" i="31"/>
  <c r="R263" i="31"/>
  <c r="R259" i="31"/>
  <c r="R221" i="31"/>
  <c r="R1139" i="31"/>
  <c r="R144" i="31"/>
  <c r="R124" i="31"/>
  <c r="R1146" i="31"/>
  <c r="R260" i="31"/>
  <c r="R1140" i="31"/>
  <c r="R247" i="31"/>
  <c r="R413" i="31"/>
  <c r="R204" i="31"/>
  <c r="R354" i="31"/>
  <c r="R349" i="31"/>
  <c r="R412" i="31"/>
  <c r="R232" i="31"/>
  <c r="R373" i="31"/>
  <c r="R31" i="31"/>
  <c r="R88" i="31"/>
  <c r="R214" i="31"/>
  <c r="R79" i="31"/>
  <c r="R97" i="31"/>
  <c r="R1150" i="31"/>
  <c r="R1114" i="31"/>
  <c r="R1148" i="31"/>
  <c r="R244" i="31"/>
  <c r="R328" i="31"/>
  <c r="R398" i="31"/>
  <c r="R430" i="31"/>
  <c r="R442" i="31"/>
  <c r="R458" i="31"/>
  <c r="R474" i="31"/>
  <c r="R501" i="31"/>
  <c r="R517" i="31"/>
  <c r="R533" i="31"/>
  <c r="R549" i="31"/>
  <c r="R565" i="31"/>
  <c r="R581" i="31"/>
  <c r="R608" i="31"/>
  <c r="R624" i="31"/>
  <c r="R640" i="31"/>
  <c r="R656" i="31"/>
  <c r="R672" i="31"/>
  <c r="R689" i="31"/>
  <c r="R705" i="31"/>
  <c r="R721" i="31"/>
  <c r="R737" i="31"/>
  <c r="R753" i="31"/>
  <c r="R700" i="31"/>
  <c r="R716" i="31"/>
  <c r="R732" i="31"/>
  <c r="R748" i="31"/>
  <c r="R764" i="31"/>
  <c r="R691" i="31"/>
  <c r="R707" i="31"/>
  <c r="R723" i="31"/>
  <c r="R739" i="31"/>
  <c r="R755" i="31"/>
  <c r="R858" i="31"/>
  <c r="R878" i="31"/>
  <c r="R894" i="31"/>
  <c r="R844" i="31"/>
  <c r="R876" i="31"/>
  <c r="R892" i="31"/>
  <c r="R908" i="31"/>
  <c r="R915" i="31"/>
  <c r="R931" i="31"/>
  <c r="R947" i="31"/>
  <c r="R963" i="31"/>
  <c r="R979" i="31"/>
  <c r="R1019" i="31"/>
  <c r="R1051" i="31"/>
  <c r="R1081" i="31"/>
  <c r="R1097" i="31"/>
  <c r="R1169" i="31"/>
  <c r="R303" i="31"/>
  <c r="R187" i="31"/>
  <c r="R111" i="31"/>
  <c r="R158" i="31"/>
  <c r="R227" i="31"/>
  <c r="R200" i="31"/>
  <c r="R165" i="31"/>
  <c r="R134" i="31"/>
  <c r="R103" i="31"/>
  <c r="R76" i="31"/>
  <c r="R261" i="31"/>
  <c r="R1141" i="31"/>
  <c r="R6" i="31"/>
  <c r="R233" i="31"/>
  <c r="R98" i="31"/>
  <c r="R1116" i="31"/>
  <c r="R61" i="31"/>
  <c r="R179" i="31"/>
  <c r="R325" i="31"/>
  <c r="R419" i="31"/>
  <c r="R1165" i="31"/>
  <c r="R449" i="31"/>
  <c r="R465" i="31"/>
  <c r="R481" i="31"/>
  <c r="R397" i="31"/>
  <c r="R1149" i="31"/>
  <c r="R396" i="31"/>
  <c r="R53" i="31"/>
  <c r="R377" i="31"/>
  <c r="R429" i="31"/>
  <c r="R439" i="31"/>
  <c r="R455" i="31"/>
  <c r="R471" i="31"/>
  <c r="R487" i="31"/>
  <c r="R520" i="31"/>
  <c r="R536" i="31"/>
  <c r="R552" i="31"/>
  <c r="R568" i="31"/>
  <c r="R584" i="31"/>
  <c r="R499" i="31"/>
  <c r="R515" i="31"/>
  <c r="R531" i="31"/>
  <c r="R547" i="31"/>
  <c r="R563" i="31"/>
  <c r="R579" i="31"/>
  <c r="R498" i="31"/>
  <c r="R514" i="31"/>
  <c r="R530" i="31"/>
  <c r="R546" i="31"/>
  <c r="R562" i="31"/>
  <c r="R578" i="31"/>
  <c r="R590" i="31"/>
  <c r="R606" i="31"/>
  <c r="R622" i="31"/>
  <c r="R638" i="31"/>
  <c r="R654" i="31"/>
  <c r="R670" i="31"/>
  <c r="R681" i="31"/>
  <c r="R599" i="31"/>
  <c r="R615" i="31"/>
  <c r="R631" i="31"/>
  <c r="R647" i="31"/>
  <c r="R663" i="31"/>
  <c r="R688" i="31"/>
  <c r="R690" i="31"/>
  <c r="R706" i="31"/>
  <c r="R722" i="31"/>
  <c r="R738" i="31"/>
  <c r="R754" i="31"/>
  <c r="R773" i="31"/>
  <c r="R780" i="31"/>
  <c r="R796" i="31"/>
  <c r="R812" i="31"/>
  <c r="R828" i="31"/>
  <c r="R771" i="31"/>
  <c r="R787" i="31"/>
  <c r="R803" i="31"/>
  <c r="R819" i="31"/>
  <c r="R835" i="31"/>
  <c r="R854" i="31"/>
  <c r="R782" i="31"/>
  <c r="R798" i="31"/>
  <c r="R814" i="31"/>
  <c r="R830" i="31"/>
  <c r="R850" i="31"/>
  <c r="R855" i="31"/>
  <c r="R871" i="31"/>
  <c r="R887" i="31"/>
  <c r="R903" i="31"/>
  <c r="R857" i="31"/>
  <c r="R873" i="31"/>
  <c r="R889" i="31"/>
  <c r="R905" i="31"/>
  <c r="R921" i="31"/>
  <c r="R937" i="31"/>
  <c r="R953" i="31"/>
  <c r="R969" i="31"/>
  <c r="R985" i="31"/>
  <c r="R993" i="31"/>
  <c r="R932" i="31"/>
  <c r="R948" i="31"/>
  <c r="R964" i="31"/>
  <c r="R980" i="31"/>
  <c r="R1013" i="31"/>
  <c r="R1053" i="31"/>
  <c r="R1073" i="31"/>
  <c r="R992" i="31"/>
  <c r="R1008" i="31"/>
  <c r="R1024" i="31"/>
  <c r="R1040" i="31"/>
  <c r="R1056" i="31"/>
  <c r="R994" i="31"/>
  <c r="R1010" i="31"/>
  <c r="R1026" i="31"/>
  <c r="R1042" i="31"/>
  <c r="R1058" i="31"/>
  <c r="R17" i="31"/>
  <c r="R1078" i="31"/>
  <c r="R1094" i="31"/>
  <c r="R1110" i="31"/>
  <c r="R300" i="31"/>
  <c r="R316" i="31"/>
  <c r="R166" i="31"/>
  <c r="R1084" i="31"/>
  <c r="R1100" i="31"/>
  <c r="R288" i="31"/>
  <c r="R306" i="31"/>
  <c r="R180" i="31"/>
  <c r="R1087" i="31"/>
  <c r="R1103" i="31"/>
  <c r="R293" i="31"/>
  <c r="R309" i="31"/>
  <c r="R183" i="31"/>
  <c r="R121" i="31"/>
  <c r="R49" i="31"/>
  <c r="R266" i="31"/>
  <c r="R228" i="31"/>
  <c r="R360" i="31"/>
  <c r="R280" i="31"/>
  <c r="R148" i="31"/>
  <c r="R151" i="31"/>
  <c r="R154" i="31"/>
  <c r="R224" i="31"/>
  <c r="R201" i="31"/>
  <c r="R236" i="31"/>
  <c r="R139" i="31"/>
  <c r="R138" i="31"/>
  <c r="R155" i="31"/>
  <c r="R225" i="31"/>
  <c r="R114" i="31"/>
  <c r="R113" i="31"/>
  <c r="R109" i="31"/>
  <c r="R195" i="31"/>
  <c r="R1123" i="31"/>
  <c r="R1157" i="31"/>
  <c r="R278" i="31"/>
  <c r="R1142" i="31"/>
  <c r="R216" i="31"/>
  <c r="R1132" i="31"/>
  <c r="R1158" i="31"/>
  <c r="R231" i="31"/>
  <c r="R434" i="31"/>
  <c r="R246" i="31"/>
  <c r="R69" i="31"/>
  <c r="R172" i="31"/>
  <c r="R219" i="31"/>
  <c r="R372" i="31"/>
  <c r="R84" i="31"/>
  <c r="R80" i="31"/>
  <c r="R82" i="31"/>
  <c r="R210" i="31"/>
  <c r="R1171" i="31"/>
  <c r="R93" i="31"/>
  <c r="R1134" i="31"/>
  <c r="R1153" i="31"/>
  <c r="R1135" i="31"/>
  <c r="R1112" i="31"/>
  <c r="R1136" i="31"/>
  <c r="R385" i="31"/>
  <c r="R252" i="31"/>
  <c r="R188" i="31"/>
  <c r="R378" i="31"/>
  <c r="R426" i="31"/>
  <c r="R440" i="31"/>
  <c r="R456" i="31"/>
  <c r="R472" i="31"/>
  <c r="R488" i="31"/>
  <c r="R408" i="31"/>
  <c r="R1130" i="31"/>
  <c r="R391" i="31"/>
  <c r="R52" i="31"/>
  <c r="R376" i="31"/>
  <c r="R428" i="31"/>
  <c r="R438" i="31"/>
  <c r="R454" i="31"/>
  <c r="R470" i="31"/>
  <c r="R486" i="31"/>
  <c r="R495" i="31"/>
  <c r="R513" i="31"/>
  <c r="R529" i="31"/>
  <c r="R545" i="31"/>
  <c r="R561" i="31"/>
  <c r="R577" i="31"/>
  <c r="R676" i="31"/>
  <c r="R605" i="31"/>
  <c r="R621" i="31"/>
  <c r="R637" i="31"/>
  <c r="R653" i="31"/>
  <c r="R669" i="31"/>
  <c r="R604" i="31"/>
  <c r="R620" i="31"/>
  <c r="R636" i="31"/>
  <c r="R652" i="31"/>
  <c r="R668" i="31"/>
  <c r="R685" i="31"/>
  <c r="R701" i="31"/>
  <c r="R717" i="31"/>
  <c r="R733" i="31"/>
  <c r="R749" i="31"/>
  <c r="R765" i="31"/>
  <c r="R696" i="31"/>
  <c r="R712" i="31"/>
  <c r="R728" i="31"/>
  <c r="R744" i="31"/>
  <c r="R760" i="31"/>
  <c r="R687" i="31"/>
  <c r="R703" i="31"/>
  <c r="R719" i="31"/>
  <c r="R735" i="31"/>
  <c r="R751" i="31"/>
  <c r="R767" i="31"/>
  <c r="R789" i="31"/>
  <c r="R805" i="31"/>
  <c r="R821" i="31"/>
  <c r="R837" i="31"/>
  <c r="R874" i="31"/>
  <c r="R890" i="31"/>
  <c r="R906" i="31"/>
  <c r="R856" i="31"/>
  <c r="R872" i="31"/>
  <c r="R888" i="31"/>
  <c r="R904" i="31"/>
  <c r="R914" i="31"/>
  <c r="R930" i="31"/>
  <c r="R946" i="31"/>
  <c r="R962" i="31"/>
  <c r="R978" i="31"/>
  <c r="R1017" i="31"/>
  <c r="R927" i="31"/>
  <c r="R943" i="31"/>
  <c r="R959" i="31"/>
  <c r="R975" i="31"/>
  <c r="R1037" i="31"/>
  <c r="R999" i="31"/>
  <c r="R1015" i="31"/>
  <c r="R1031" i="31"/>
  <c r="R1047" i="31"/>
  <c r="R1063" i="31"/>
  <c r="R1077" i="31"/>
  <c r="R1093" i="31"/>
  <c r="R1109" i="31"/>
  <c r="R299" i="31"/>
  <c r="R315" i="31"/>
  <c r="R167" i="31"/>
  <c r="R20" i="31"/>
  <c r="R366" i="31"/>
  <c r="R365" i="31"/>
  <c r="R240" i="31"/>
  <c r="R117" i="31"/>
  <c r="R50" i="31"/>
  <c r="R168" i="31"/>
  <c r="R281" i="31"/>
  <c r="R149" i="31"/>
  <c r="R285" i="31"/>
  <c r="R357" i="31"/>
  <c r="R275" i="31"/>
  <c r="R411" i="31"/>
  <c r="R361" i="31"/>
  <c r="R327" i="31"/>
  <c r="R248" i="31"/>
  <c r="R256" i="31"/>
  <c r="R44" i="31"/>
  <c r="R56" i="31"/>
  <c r="R75" i="31"/>
  <c r="R238" i="31"/>
  <c r="R115" i="31"/>
  <c r="R141" i="31"/>
  <c r="R54" i="31"/>
  <c r="R217" i="31"/>
  <c r="R1133" i="31"/>
  <c r="R351" i="31"/>
  <c r="R58" i="31"/>
  <c r="R81" i="31"/>
  <c r="R436" i="31"/>
  <c r="R173" i="31"/>
  <c r="R209" i="31"/>
  <c r="R30" i="31"/>
  <c r="R402" i="31"/>
  <c r="R369" i="31"/>
  <c r="R425" i="31"/>
  <c r="R1131" i="31"/>
  <c r="R384" i="31"/>
  <c r="R337" i="31"/>
  <c r="R67" i="31"/>
  <c r="R421" i="31"/>
  <c r="R1167" i="31"/>
  <c r="R451" i="31"/>
  <c r="R467" i="31"/>
  <c r="R483" i="31"/>
  <c r="R532" i="31"/>
  <c r="R548" i="31"/>
  <c r="R564" i="31"/>
  <c r="R580" i="31"/>
  <c r="R493" i="31"/>
  <c r="R511" i="31"/>
  <c r="R527" i="31"/>
  <c r="R543" i="31"/>
  <c r="R559" i="31"/>
  <c r="R575" i="31"/>
  <c r="R510" i="31"/>
  <c r="R526" i="31"/>
  <c r="R542" i="31"/>
  <c r="R558" i="31"/>
  <c r="R574" i="31"/>
  <c r="R602" i="31"/>
  <c r="R618" i="31"/>
  <c r="R634" i="31"/>
  <c r="R650" i="31"/>
  <c r="R666" i="31"/>
  <c r="R675" i="31"/>
  <c r="R595" i="31"/>
  <c r="R611" i="31"/>
  <c r="R627" i="31"/>
  <c r="R643" i="31"/>
  <c r="R659" i="31"/>
  <c r="R686" i="31"/>
  <c r="R702" i="31"/>
  <c r="R718" i="31"/>
  <c r="R734" i="31"/>
  <c r="R750" i="31"/>
  <c r="R766" i="31"/>
  <c r="R776" i="31"/>
  <c r="R792" i="31"/>
  <c r="R808" i="31"/>
  <c r="R824" i="31"/>
  <c r="R783" i="31"/>
  <c r="R794" i="31"/>
  <c r="R810" i="31"/>
  <c r="R826" i="31"/>
  <c r="R846" i="31"/>
  <c r="R851" i="31"/>
  <c r="R867" i="31"/>
  <c r="R883" i="31"/>
  <c r="R899" i="31"/>
  <c r="R853" i="31"/>
  <c r="R869" i="31"/>
  <c r="R885" i="31"/>
  <c r="R901" i="31"/>
  <c r="R917" i="31"/>
  <c r="R933" i="31"/>
  <c r="R949" i="31"/>
  <c r="R965" i="31"/>
  <c r="R981" i="31"/>
  <c r="R1041" i="31"/>
  <c r="R928" i="31"/>
  <c r="R944" i="31"/>
  <c r="R960" i="31"/>
  <c r="R976" i="31"/>
  <c r="R997" i="31"/>
  <c r="R1072" i="31"/>
  <c r="R1049" i="31"/>
  <c r="R1065" i="31"/>
  <c r="R1070" i="31"/>
  <c r="R1004" i="31"/>
  <c r="R1020" i="31"/>
  <c r="R1036" i="31"/>
  <c r="R1052" i="31"/>
  <c r="R1069" i="31"/>
  <c r="R990" i="31"/>
  <c r="R1006" i="31"/>
  <c r="R1022" i="31"/>
  <c r="R1038" i="31"/>
  <c r="R1054" i="31"/>
  <c r="R1074" i="31"/>
  <c r="R1090" i="31"/>
  <c r="R1106" i="31"/>
  <c r="R296" i="31"/>
  <c r="R312" i="31"/>
  <c r="R16" i="31"/>
  <c r="R1080" i="31"/>
  <c r="R1096" i="31"/>
  <c r="R1168" i="31"/>
  <c r="R302" i="31"/>
  <c r="R186" i="31"/>
  <c r="R1083" i="31"/>
  <c r="R1099" i="31"/>
  <c r="R291" i="31"/>
  <c r="R305" i="31"/>
  <c r="R193" i="31"/>
  <c r="R347" i="31"/>
  <c r="R333" i="31"/>
  <c r="R364" i="31"/>
  <c r="R72" i="31"/>
  <c r="R142" i="31"/>
  <c r="R36" i="31"/>
  <c r="R340" i="31"/>
  <c r="R249" i="31"/>
  <c r="R57" i="31"/>
  <c r="R34" i="31"/>
  <c r="R37" i="31"/>
  <c r="R341" i="31"/>
  <c r="R171" i="31"/>
  <c r="R108" i="31"/>
  <c r="R101" i="31"/>
  <c r="R135" i="31"/>
  <c r="R77" i="31"/>
  <c r="R237" i="31"/>
  <c r="R145" i="31"/>
  <c r="R125" i="31"/>
  <c r="R1147" i="31"/>
  <c r="R220" i="31"/>
  <c r="R1138" i="31"/>
  <c r="R162" i="31"/>
  <c r="R1118" i="31"/>
  <c r="R1154" i="31"/>
  <c r="R68" i="31"/>
  <c r="R230" i="31"/>
  <c r="R90" i="31"/>
  <c r="R91" i="31"/>
  <c r="R218" i="31"/>
  <c r="R86" i="31"/>
  <c r="R96" i="31"/>
  <c r="R7" i="31"/>
  <c r="R89" i="31"/>
  <c r="R215" i="31"/>
  <c r="R380" i="31"/>
  <c r="R382" i="31"/>
  <c r="R406" i="31"/>
  <c r="R1128" i="31"/>
  <c r="R130" i="31"/>
  <c r="R184" i="31"/>
  <c r="R334" i="31"/>
  <c r="R422" i="31"/>
  <c r="R496" i="31"/>
  <c r="R452" i="31"/>
  <c r="R468" i="31"/>
  <c r="R484" i="31"/>
  <c r="R415" i="31"/>
  <c r="R395" i="31"/>
  <c r="R393" i="31"/>
  <c r="R1126" i="31"/>
  <c r="R336" i="31"/>
  <c r="R66" i="31"/>
  <c r="R420" i="31"/>
  <c r="R1166" i="31"/>
  <c r="R450" i="31"/>
  <c r="R466" i="31"/>
  <c r="R482" i="31"/>
  <c r="R509" i="31"/>
  <c r="R525" i="31"/>
  <c r="R541" i="31"/>
  <c r="R557" i="31"/>
  <c r="R573" i="31"/>
  <c r="R589" i="31"/>
  <c r="R601" i="31"/>
  <c r="R617" i="31"/>
  <c r="R633" i="31"/>
  <c r="R649" i="31"/>
  <c r="R665" i="31"/>
  <c r="R600" i="31"/>
  <c r="R616" i="31"/>
  <c r="R632" i="31"/>
  <c r="R648" i="31"/>
  <c r="R664" i="31"/>
  <c r="R697" i="31"/>
  <c r="R713" i="31"/>
  <c r="R729" i="31"/>
  <c r="R745" i="31"/>
  <c r="R761" i="31"/>
  <c r="R708" i="31"/>
  <c r="R724" i="31"/>
  <c r="R740" i="31"/>
  <c r="R756" i="31"/>
  <c r="R774" i="31"/>
  <c r="R683" i="31"/>
  <c r="R699" i="31"/>
  <c r="R715" i="31"/>
  <c r="R731" i="31"/>
  <c r="R747" i="31"/>
  <c r="R763" i="31"/>
  <c r="R842" i="31"/>
  <c r="R785" i="31"/>
  <c r="R801" i="31"/>
  <c r="R817" i="31"/>
  <c r="R833" i="31"/>
  <c r="R870" i="31"/>
  <c r="R886" i="31"/>
  <c r="R902" i="31"/>
  <c r="R912" i="31"/>
  <c r="R852" i="31"/>
  <c r="R868" i="31"/>
  <c r="R884" i="31"/>
  <c r="R900" i="31"/>
  <c r="R926" i="31"/>
  <c r="R942" i="31"/>
  <c r="R958" i="31"/>
  <c r="R974" i="31"/>
  <c r="R1001" i="31"/>
  <c r="R923" i="31"/>
  <c r="R939" i="31"/>
  <c r="R955" i="31"/>
  <c r="R971" i="31"/>
  <c r="R987" i="31"/>
  <c r="R1021" i="31"/>
  <c r="R1076" i="31"/>
  <c r="R995" i="31"/>
  <c r="R1011" i="31"/>
  <c r="R1027" i="31"/>
  <c r="R1043" i="31"/>
  <c r="R1059" i="31"/>
  <c r="R1071" i="31"/>
  <c r="R1089" i="31"/>
  <c r="R1105" i="31"/>
  <c r="R295" i="31"/>
  <c r="R311" i="31"/>
  <c r="R273" i="31"/>
  <c r="R202" i="31"/>
  <c r="R270" i="31"/>
  <c r="R152" i="31"/>
  <c r="R283" i="31"/>
  <c r="R137" i="31"/>
  <c r="R284" i="31"/>
  <c r="R153" i="31"/>
  <c r="R73" i="31"/>
  <c r="R143" i="31"/>
  <c r="R339" i="31"/>
  <c r="R175" i="31"/>
  <c r="R161" i="31"/>
  <c r="R226" i="31"/>
  <c r="R250" i="31"/>
  <c r="R64" i="31"/>
  <c r="R323" i="31"/>
  <c r="R371" i="31"/>
  <c r="R262" i="31"/>
  <c r="R163" i="31"/>
  <c r="R1119" i="31"/>
  <c r="R1155" i="31"/>
  <c r="R129" i="31"/>
  <c r="R348" i="31"/>
  <c r="R350" i="31"/>
  <c r="R85" i="31"/>
  <c r="R1176" i="31"/>
  <c r="R78" i="31"/>
  <c r="S131" i="31" l="1"/>
  <c r="T131" i="31" s="1"/>
  <c r="T130" i="31" s="1"/>
  <c r="S41" i="31"/>
  <c r="T41" i="31" s="1"/>
  <c r="T40" i="31" s="1"/>
  <c r="S1179" i="31"/>
  <c r="T1179" i="31" s="1"/>
  <c r="T1178" i="31" s="1"/>
  <c r="S335" i="31"/>
  <c r="T335" i="31" s="1"/>
  <c r="T334" i="31" s="1"/>
  <c r="S11" i="31"/>
  <c r="T11" i="31" s="1"/>
  <c r="T10" i="31" s="1"/>
  <c r="S71" i="31"/>
  <c r="T71" i="31" s="1"/>
  <c r="T70" i="31" s="1"/>
  <c r="S1173" i="31"/>
  <c r="T1173" i="31" s="1"/>
  <c r="T1172" i="31" s="1"/>
  <c r="S199" i="31"/>
  <c r="T199" i="31" s="1"/>
  <c r="T198" i="31" s="1"/>
  <c r="S287" i="31"/>
  <c r="T287" i="31" s="1"/>
  <c r="T286" i="31" s="1"/>
  <c r="S23" i="31"/>
  <c r="T23" i="31" s="1"/>
  <c r="T22" i="31" s="1"/>
  <c r="S27" i="31"/>
  <c r="T27" i="31" s="1"/>
  <c r="T26" i="31" s="1"/>
  <c r="S389" i="31"/>
  <c r="T389" i="31" s="1"/>
  <c r="T388" i="31" s="1"/>
  <c r="S319" i="31"/>
  <c r="T319" i="31" s="1"/>
  <c r="T318" i="31" s="1"/>
  <c r="S331" i="31"/>
  <c r="T331" i="31" s="1"/>
  <c r="T330" i="31" s="1"/>
  <c r="S47" i="31"/>
  <c r="T47" i="31" s="1"/>
  <c r="T46" i="31" s="1"/>
  <c r="S387" i="31"/>
  <c r="T387" i="31" s="1"/>
  <c r="T386" i="31" s="1"/>
  <c r="S13" i="31"/>
  <c r="T13" i="31" s="1"/>
  <c r="T12" i="31" s="1"/>
  <c r="S383" i="31"/>
  <c r="T383" i="31" s="1"/>
  <c r="T382" i="31" s="1"/>
  <c r="S235" i="31"/>
  <c r="T235" i="31" s="1"/>
  <c r="T234" i="31" s="1"/>
  <c r="S363" i="31"/>
  <c r="T363" i="31" s="1"/>
  <c r="T362" i="31" s="1"/>
  <c r="S359" i="31"/>
  <c r="T359" i="31" s="1"/>
  <c r="T358" i="31" s="1"/>
  <c r="S105" i="31"/>
  <c r="T105" i="31" s="1"/>
  <c r="T104" i="31" s="1"/>
  <c r="S1175" i="31"/>
  <c r="T1175" i="31" s="1"/>
  <c r="T1174" i="31" s="1"/>
  <c r="S15" i="31"/>
  <c r="T15" i="31" s="1"/>
  <c r="T14" i="31" s="1"/>
  <c r="S321" i="31"/>
  <c r="T321" i="31" s="1"/>
  <c r="T320" i="31" s="1"/>
  <c r="S243" i="31"/>
  <c r="T243" i="31" s="1"/>
  <c r="T242" i="31" s="1"/>
  <c r="S25" i="31"/>
  <c r="T25" i="31" s="1"/>
  <c r="T24" i="31" s="1"/>
  <c r="S43" i="31"/>
  <c r="T43" i="31" s="1"/>
  <c r="T42" i="31" s="1"/>
  <c r="S119" i="31"/>
  <c r="T119" i="31" s="1"/>
  <c r="T118" i="31" s="1"/>
  <c r="S353" i="31"/>
  <c r="T353" i="31" s="1"/>
  <c r="T352" i="31" s="1"/>
  <c r="S277" i="31"/>
  <c r="T277" i="31" s="1"/>
  <c r="T276" i="31" s="1"/>
  <c r="S471" i="31"/>
  <c r="T471" i="31" s="1"/>
  <c r="T470" i="31" s="1"/>
  <c r="S127" i="31"/>
  <c r="T127" i="31" s="1"/>
  <c r="T126" i="31" s="1"/>
  <c r="S1139" i="31"/>
  <c r="T1139" i="31" s="1"/>
  <c r="T1138" i="31" s="1"/>
  <c r="S509" i="31"/>
  <c r="T509" i="31" s="1"/>
  <c r="T508" i="31" s="1"/>
  <c r="S711" i="31"/>
  <c r="T711" i="31" s="1"/>
  <c r="T710" i="31" s="1"/>
  <c r="S453" i="31"/>
  <c r="T453" i="31" s="1"/>
  <c r="T452" i="31" s="1"/>
  <c r="S377" i="31"/>
  <c r="T377" i="31" s="1"/>
  <c r="T376" i="31" s="1"/>
  <c r="S497" i="31"/>
  <c r="T497" i="31" s="1"/>
  <c r="T496" i="31" s="1"/>
  <c r="S487" i="31"/>
  <c r="T487" i="31" s="1"/>
  <c r="T486" i="31" s="1"/>
  <c r="S759" i="31"/>
  <c r="T759" i="31" s="1"/>
  <c r="T758" i="31" s="1"/>
  <c r="S727" i="31"/>
  <c r="T727" i="31" s="1"/>
  <c r="T726" i="31" s="1"/>
  <c r="S401" i="31"/>
  <c r="T401" i="31" s="1"/>
  <c r="T400" i="31" s="1"/>
  <c r="S63" i="31"/>
  <c r="T63" i="31" s="1"/>
  <c r="T62" i="31" s="1"/>
  <c r="S429" i="31"/>
  <c r="T429" i="31" s="1"/>
  <c r="T428" i="31" s="1"/>
  <c r="S393" i="31"/>
  <c r="T393" i="31" s="1"/>
  <c r="T392" i="31" s="1"/>
  <c r="S641" i="31"/>
  <c r="T641" i="31" s="1"/>
  <c r="T640" i="31" s="1"/>
  <c r="S695" i="31"/>
  <c r="T695" i="31" s="1"/>
  <c r="T694" i="31" s="1"/>
  <c r="S793" i="31"/>
  <c r="T793" i="31" s="1"/>
  <c r="T792" i="31" s="1"/>
  <c r="S33" i="31"/>
  <c r="T33" i="31" s="1"/>
  <c r="T32" i="31" s="1"/>
  <c r="S65" i="31"/>
  <c r="T65" i="31" s="1"/>
  <c r="T64" i="31" s="1"/>
  <c r="S97" i="31"/>
  <c r="T97" i="31" s="1"/>
  <c r="T96" i="31" s="1"/>
  <c r="S157" i="31"/>
  <c r="T157" i="31" s="1"/>
  <c r="T156" i="31" s="1"/>
  <c r="S297" i="31"/>
  <c r="T297" i="31" s="1"/>
  <c r="T296" i="31" s="1"/>
  <c r="S667" i="31"/>
  <c r="T667" i="31" s="1"/>
  <c r="T666" i="31" s="1"/>
  <c r="S1075" i="31"/>
  <c r="T1075" i="31" s="1"/>
  <c r="T1074" i="31" s="1"/>
  <c r="S219" i="31"/>
  <c r="T219" i="31" s="1"/>
  <c r="T218" i="31" s="1"/>
  <c r="S1095" i="31"/>
  <c r="T1095" i="31" s="1"/>
  <c r="T1094" i="31" s="1"/>
  <c r="S879" i="31"/>
  <c r="T879" i="31" s="1"/>
  <c r="T878" i="31" s="1"/>
  <c r="S355" i="31"/>
  <c r="T355" i="31" s="1"/>
  <c r="T354" i="31" s="1"/>
  <c r="S863" i="31"/>
  <c r="T863" i="31" s="1"/>
  <c r="T862" i="31" s="1"/>
  <c r="S267" i="31"/>
  <c r="T267" i="31" s="1"/>
  <c r="T266" i="31" s="1"/>
  <c r="S111" i="31"/>
  <c r="T111" i="31" s="1"/>
  <c r="T110" i="31" s="1"/>
  <c r="S95" i="31"/>
  <c r="T95" i="31" s="1"/>
  <c r="T94" i="31" s="1"/>
  <c r="S967" i="31"/>
  <c r="T967" i="31" s="1"/>
  <c r="T966" i="31" s="1"/>
  <c r="S1057" i="31"/>
  <c r="T1057" i="31" s="1"/>
  <c r="T1056" i="31" s="1"/>
  <c r="S585" i="31"/>
  <c r="T585" i="31" s="1"/>
  <c r="T584" i="31" s="1"/>
  <c r="S313" i="31"/>
  <c r="T313" i="31" s="1"/>
  <c r="T312" i="31" s="1"/>
  <c r="S55" i="31"/>
  <c r="T55" i="31" s="1"/>
  <c r="T54" i="31" s="1"/>
  <c r="S369" i="31"/>
  <c r="T369" i="31" s="1"/>
  <c r="T368" i="31" s="1"/>
  <c r="S239" i="31"/>
  <c r="T239" i="31" s="1"/>
  <c r="T238" i="31" s="1"/>
  <c r="S809" i="31"/>
  <c r="T809" i="31" s="1"/>
  <c r="T808" i="31" s="1"/>
  <c r="S725" i="31"/>
  <c r="T725" i="31" s="1"/>
  <c r="T724" i="31" s="1"/>
  <c r="S427" i="31"/>
  <c r="T427" i="31" s="1"/>
  <c r="T426" i="31" s="1"/>
  <c r="S1159" i="31"/>
  <c r="T1159" i="31" s="1"/>
  <c r="T1158" i="31" s="1"/>
  <c r="S1077" i="31"/>
  <c r="T1077" i="31" s="1"/>
  <c r="T1076" i="31" s="1"/>
  <c r="S887" i="31"/>
  <c r="T887" i="31" s="1"/>
  <c r="T886" i="31" s="1"/>
  <c r="S45" i="31"/>
  <c r="T45" i="31" s="1"/>
  <c r="T44" i="31" s="1"/>
  <c r="S35" i="31"/>
  <c r="T35" i="31" s="1"/>
  <c r="T34" i="31" s="1"/>
  <c r="S227" i="31"/>
  <c r="T227" i="31" s="1"/>
  <c r="T226" i="31" s="1"/>
  <c r="S639" i="31"/>
  <c r="T639" i="31" s="1"/>
  <c r="T638" i="31" s="1"/>
  <c r="S425" i="31"/>
  <c r="T425" i="31" s="1"/>
  <c r="T424" i="31" s="1"/>
  <c r="S21" i="31"/>
  <c r="T21" i="31" s="1"/>
  <c r="T20" i="31" s="1"/>
  <c r="S741" i="31"/>
  <c r="T741" i="31" s="1"/>
  <c r="T740" i="31" s="1"/>
  <c r="S825" i="31"/>
  <c r="T825" i="31" s="1"/>
  <c r="T824" i="31" s="1"/>
  <c r="S75" i="31"/>
  <c r="T75" i="31" s="1"/>
  <c r="T74" i="31" s="1"/>
  <c r="S51" i="31"/>
  <c r="T51" i="31" s="1"/>
  <c r="T50" i="31" s="1"/>
  <c r="S513" i="31"/>
  <c r="T513" i="31" s="1"/>
  <c r="T512" i="31" s="1"/>
  <c r="S893" i="31"/>
  <c r="T893" i="31" s="1"/>
  <c r="T892" i="31" s="1"/>
  <c r="S407" i="31"/>
  <c r="T407" i="31" s="1"/>
  <c r="T406" i="31" s="1"/>
  <c r="S1007" i="31"/>
  <c r="T1007" i="31" s="1"/>
  <c r="T1006" i="31" s="1"/>
  <c r="S161" i="31"/>
  <c r="T161" i="31" s="1"/>
  <c r="T160" i="31" s="1"/>
  <c r="S473" i="31"/>
  <c r="T473" i="31" s="1"/>
  <c r="T472" i="31" s="1"/>
  <c r="S357" i="31"/>
  <c r="T357" i="31" s="1"/>
  <c r="T356" i="31" s="1"/>
  <c r="S657" i="31"/>
  <c r="T657" i="31" s="1"/>
  <c r="T656" i="31" s="1"/>
  <c r="S909" i="31"/>
  <c r="T909" i="31" s="1"/>
  <c r="T908" i="31" s="1"/>
  <c r="S861" i="31"/>
  <c r="T861" i="31" s="1"/>
  <c r="T860" i="31" s="1"/>
  <c r="S241" i="31"/>
  <c r="T241" i="31" s="1"/>
  <c r="T240" i="31" s="1"/>
  <c r="S799" i="31"/>
  <c r="T799" i="31" s="1"/>
  <c r="T798" i="31" s="1"/>
  <c r="S1129" i="31"/>
  <c r="T1129" i="31" s="1"/>
  <c r="T1128" i="31" s="1"/>
  <c r="S1023" i="31"/>
  <c r="T1023" i="31" s="1"/>
  <c r="T1022" i="31" s="1"/>
  <c r="S811" i="31"/>
  <c r="T811" i="31" s="1"/>
  <c r="T810" i="31" s="1"/>
  <c r="S1143" i="31"/>
  <c r="T1143" i="31" s="1"/>
  <c r="T1142" i="31" s="1"/>
  <c r="S853" i="31"/>
  <c r="T853" i="31" s="1"/>
  <c r="T852" i="31" s="1"/>
  <c r="S303" i="31"/>
  <c r="T303" i="31" s="1"/>
  <c r="T302" i="31" s="1"/>
  <c r="S1137" i="31"/>
  <c r="T1137" i="31" s="1"/>
  <c r="T1136" i="31" s="1"/>
  <c r="S943" i="31"/>
  <c r="T943" i="31" s="1"/>
  <c r="T942" i="31" s="1"/>
  <c r="S1127" i="31"/>
  <c r="T1127" i="31" s="1"/>
  <c r="T1126" i="31" s="1"/>
  <c r="S1091" i="31"/>
  <c r="T1091" i="31" s="1"/>
  <c r="T1090" i="31" s="1"/>
  <c r="S961" i="31"/>
  <c r="T961" i="31" s="1"/>
  <c r="T960" i="31" s="1"/>
  <c r="S171" i="31"/>
  <c r="T171" i="31" s="1"/>
  <c r="T170" i="31" s="1"/>
  <c r="S827" i="31"/>
  <c r="T827" i="31" s="1"/>
  <c r="T826" i="31" s="1"/>
  <c r="S655" i="31"/>
  <c r="T655" i="31" s="1"/>
  <c r="T654" i="31" s="1"/>
  <c r="S913" i="31"/>
  <c r="T913" i="31" s="1"/>
  <c r="T912" i="31" s="1"/>
  <c r="S775" i="31"/>
  <c r="T775" i="31" s="1"/>
  <c r="T774" i="31" s="1"/>
  <c r="S991" i="31"/>
  <c r="T991" i="31" s="1"/>
  <c r="T990" i="31" s="1"/>
  <c r="S141" i="31"/>
  <c r="T141" i="31" s="1"/>
  <c r="T140" i="31" s="1"/>
  <c r="S367" i="31"/>
  <c r="T367" i="31" s="1"/>
  <c r="T366" i="31" s="1"/>
  <c r="S489" i="31"/>
  <c r="T489" i="31" s="1"/>
  <c r="T488" i="31" s="1"/>
  <c r="S211" i="31"/>
  <c r="T211" i="31" s="1"/>
  <c r="T210" i="31" s="1"/>
  <c r="S307" i="31"/>
  <c r="T307" i="31" s="1"/>
  <c r="T306" i="31" s="1"/>
  <c r="S757" i="31"/>
  <c r="T757" i="31" s="1"/>
  <c r="T756" i="31" s="1"/>
  <c r="S381" i="31"/>
  <c r="T381" i="31" s="1"/>
  <c r="T380" i="31" s="1"/>
  <c r="S347" i="31"/>
  <c r="T347" i="31" s="1"/>
  <c r="T346" i="31" s="1"/>
  <c r="S625" i="31"/>
  <c r="T625" i="31" s="1"/>
  <c r="T624" i="31" s="1"/>
  <c r="S1081" i="31"/>
  <c r="T1081" i="31" s="1"/>
  <c r="T1080" i="31" s="1"/>
  <c r="S31" i="31"/>
  <c r="T31" i="31" s="1"/>
  <c r="T30" i="31" s="1"/>
  <c r="S159" i="31"/>
  <c r="T159" i="31" s="1"/>
  <c r="T158" i="31" s="1"/>
  <c r="S983" i="31"/>
  <c r="T983" i="31" s="1"/>
  <c r="T982" i="31" s="1"/>
  <c r="S343" i="31"/>
  <c r="T343" i="31" s="1"/>
  <c r="T342" i="31" s="1"/>
  <c r="S919" i="31"/>
  <c r="T919" i="31" s="1"/>
  <c r="T918" i="31" s="1"/>
  <c r="S673" i="31"/>
  <c r="T673" i="31" s="1"/>
  <c r="T672" i="31" s="1"/>
  <c r="S635" i="31"/>
  <c r="T635" i="31" s="1"/>
  <c r="T634" i="31" s="1"/>
  <c r="S403" i="31"/>
  <c r="T403" i="31" s="1"/>
  <c r="T402" i="31" s="1"/>
  <c r="S17" i="31"/>
  <c r="T17" i="31" s="1"/>
  <c r="T16" i="31" s="1"/>
  <c r="S875" i="31"/>
  <c r="T875" i="31" s="1"/>
  <c r="T874" i="31" s="1"/>
  <c r="S677" i="31"/>
  <c r="T677" i="31" s="1"/>
  <c r="T676" i="31" s="1"/>
  <c r="S253" i="31"/>
  <c r="T253" i="31" s="1"/>
  <c r="T252" i="31" s="1"/>
  <c r="S1111" i="31"/>
  <c r="T1111" i="31" s="1"/>
  <c r="T1110" i="31" s="1"/>
  <c r="S9" i="31"/>
  <c r="T9" i="31" s="1"/>
  <c r="T8" i="31" s="1"/>
  <c r="S975" i="31"/>
  <c r="T975" i="31" s="1"/>
  <c r="T974" i="31" s="1"/>
  <c r="S959" i="31"/>
  <c r="T959" i="31" s="1"/>
  <c r="T958" i="31" s="1"/>
  <c r="S903" i="31"/>
  <c r="T903" i="31" s="1"/>
  <c r="T902" i="31" s="1"/>
  <c r="S889" i="31"/>
  <c r="T889" i="31" s="1"/>
  <c r="T888" i="31" s="1"/>
  <c r="S83" i="31"/>
  <c r="T83" i="31" s="1"/>
  <c r="T82" i="31" s="1"/>
  <c r="S289" i="31"/>
  <c r="T289" i="31" s="1"/>
  <c r="T288" i="31" s="1"/>
  <c r="S1079" i="31"/>
  <c r="T1079" i="31" s="1"/>
  <c r="T1078" i="31" s="1"/>
  <c r="S623" i="31"/>
  <c r="T623" i="31" s="1"/>
  <c r="T622" i="31" s="1"/>
  <c r="S99" i="31"/>
  <c r="T99" i="31" s="1"/>
  <c r="T98" i="31" s="1"/>
  <c r="S231" i="31"/>
  <c r="T231" i="31" s="1"/>
  <c r="T230" i="31" s="1"/>
  <c r="S581" i="31"/>
  <c r="T581" i="31" s="1"/>
  <c r="T580" i="31" s="1"/>
  <c r="S435" i="31"/>
  <c r="T435" i="31" s="1"/>
  <c r="T434" i="31" s="1"/>
  <c r="S1101" i="31"/>
  <c r="T1101" i="31" s="1"/>
  <c r="T1100" i="31" s="1"/>
  <c r="S963" i="31"/>
  <c r="T963" i="31" s="1"/>
  <c r="T962" i="31" s="1"/>
  <c r="S197" i="31"/>
  <c r="T197" i="31" s="1"/>
  <c r="T196" i="31" s="1"/>
  <c r="S19" i="31"/>
  <c r="T19" i="31" s="1"/>
  <c r="T18" i="31" s="1"/>
  <c r="S373" i="31"/>
  <c r="T373" i="31" s="1"/>
  <c r="T372" i="31" s="1"/>
  <c r="S865" i="31"/>
  <c r="T865" i="31" s="1"/>
  <c r="T864" i="31" s="1"/>
  <c r="S979" i="31"/>
  <c r="T979" i="31" s="1"/>
  <c r="T978" i="31" s="1"/>
  <c r="S441" i="31"/>
  <c r="T441" i="31" s="1"/>
  <c r="T440" i="31" s="1"/>
  <c r="S67" i="31"/>
  <c r="T67" i="31" s="1"/>
  <c r="T66" i="31" s="1"/>
  <c r="S269" i="31"/>
  <c r="T269" i="31" s="1"/>
  <c r="T268" i="31" s="1"/>
  <c r="S1161" i="31"/>
  <c r="T1161" i="31" s="1"/>
  <c r="T1160" i="31" s="1"/>
  <c r="S139" i="31"/>
  <c r="T139" i="31" s="1"/>
  <c r="T138" i="31" s="1"/>
  <c r="S475" i="31"/>
  <c r="T475" i="31" s="1"/>
  <c r="T474" i="31" s="1"/>
  <c r="S845" i="31"/>
  <c r="T845" i="31" s="1"/>
  <c r="T844" i="31" s="1"/>
  <c r="S263" i="31"/>
  <c r="T263" i="31" s="1"/>
  <c r="T262" i="31" s="1"/>
  <c r="S1039" i="31"/>
  <c r="T1039" i="31" s="1"/>
  <c r="T1038" i="31" s="1"/>
  <c r="S1005" i="31"/>
  <c r="T1005" i="31" s="1"/>
  <c r="T1004" i="31" s="1"/>
  <c r="S945" i="31"/>
  <c r="T945" i="31" s="1"/>
  <c r="T944" i="31" s="1"/>
  <c r="S847" i="31"/>
  <c r="T847" i="31" s="1"/>
  <c r="T846" i="31" s="1"/>
  <c r="S777" i="31"/>
  <c r="T777" i="31" s="1"/>
  <c r="T776" i="31" s="1"/>
  <c r="S619" i="31"/>
  <c r="T619" i="31" s="1"/>
  <c r="T618" i="31" s="1"/>
  <c r="S907" i="31"/>
  <c r="T907" i="31" s="1"/>
  <c r="T906" i="31" s="1"/>
  <c r="S495" i="31"/>
  <c r="T495" i="31" s="1"/>
  <c r="T494" i="31" s="1"/>
  <c r="S815" i="31"/>
  <c r="T815" i="31" s="1"/>
  <c r="T814" i="31" s="1"/>
  <c r="S771" i="31"/>
  <c r="T771" i="31" s="1"/>
  <c r="T770" i="31" s="1"/>
  <c r="S723" i="31"/>
  <c r="T723" i="31" s="1"/>
  <c r="T722" i="31" s="1"/>
  <c r="S521" i="31"/>
  <c r="T521" i="31" s="1"/>
  <c r="T520" i="31" s="1"/>
  <c r="S895" i="31"/>
  <c r="T895" i="31" s="1"/>
  <c r="T894" i="31" s="1"/>
  <c r="S255" i="31"/>
  <c r="T255" i="31" s="1"/>
  <c r="T254" i="31" s="1"/>
  <c r="S951" i="31"/>
  <c r="T951" i="31" s="1"/>
  <c r="T950" i="31" s="1"/>
  <c r="S897" i="31"/>
  <c r="T897" i="31" s="1"/>
  <c r="T896" i="31" s="1"/>
  <c r="S693" i="31"/>
  <c r="T693" i="31" s="1"/>
  <c r="T692" i="31" s="1"/>
  <c r="S345" i="31"/>
  <c r="T345" i="31" s="1"/>
  <c r="T344" i="31" s="1"/>
  <c r="S703" i="31"/>
  <c r="T703" i="31" s="1"/>
  <c r="T702" i="31" s="1"/>
  <c r="S467" i="31"/>
  <c r="T467" i="31" s="1"/>
  <c r="T466" i="31" s="1"/>
  <c r="S203" i="31"/>
  <c r="T203" i="31" s="1"/>
  <c r="T202" i="31" s="1"/>
  <c r="S185" i="31"/>
  <c r="T185" i="31" s="1"/>
  <c r="T184" i="31" s="1"/>
  <c r="S59" i="31"/>
  <c r="T59" i="31" s="1"/>
  <c r="T58" i="31" s="1"/>
  <c r="S169" i="31"/>
  <c r="T169" i="31" s="1"/>
  <c r="T168" i="31" s="1"/>
  <c r="S457" i="31"/>
  <c r="T457" i="31" s="1"/>
  <c r="T456" i="31" s="1"/>
  <c r="S1113" i="31"/>
  <c r="T1113" i="31" s="1"/>
  <c r="T1112" i="31" s="1"/>
  <c r="S609" i="31"/>
  <c r="T609" i="31" s="1"/>
  <c r="T608" i="31" s="1"/>
  <c r="S1151" i="31"/>
  <c r="T1151" i="31" s="1"/>
  <c r="T1150" i="31" s="1"/>
  <c r="S989" i="31"/>
  <c r="T989" i="31" s="1"/>
  <c r="T988" i="31" s="1"/>
  <c r="S459" i="31"/>
  <c r="T459" i="31" s="1"/>
  <c r="T458" i="31" s="1"/>
  <c r="S417" i="31"/>
  <c r="T417" i="31" s="1"/>
  <c r="T416" i="31" s="1"/>
  <c r="S571" i="31"/>
  <c r="T571" i="31" s="1"/>
  <c r="T570" i="31" s="1"/>
  <c r="S881" i="31"/>
  <c r="T881" i="31" s="1"/>
  <c r="T880" i="31" s="1"/>
  <c r="S1163" i="31"/>
  <c r="T1163" i="31" s="1"/>
  <c r="T1162" i="31" s="1"/>
  <c r="S103" i="31"/>
  <c r="T103" i="31" s="1"/>
  <c r="T102" i="31" s="1"/>
  <c r="S753" i="31"/>
  <c r="T753" i="31" s="1"/>
  <c r="T752" i="31" s="1"/>
  <c r="S505" i="31"/>
  <c r="T505" i="31" s="1"/>
  <c r="T504" i="31" s="1"/>
  <c r="S125" i="31"/>
  <c r="T125" i="31" s="1"/>
  <c r="T124" i="31" s="1"/>
  <c r="S999" i="31"/>
  <c r="T999" i="31" s="1"/>
  <c r="T998" i="31" s="1"/>
  <c r="S801" i="31"/>
  <c r="T801" i="31" s="1"/>
  <c r="T800" i="31" s="1"/>
  <c r="S611" i="31"/>
  <c r="T611" i="31" s="1"/>
  <c r="T610" i="31" s="1"/>
  <c r="S557" i="31"/>
  <c r="T557" i="31" s="1"/>
  <c r="T556" i="31" s="1"/>
  <c r="S791" i="31"/>
  <c r="T791" i="31" s="1"/>
  <c r="T790" i="31" s="1"/>
  <c r="S275" i="31"/>
  <c r="T275" i="31" s="1"/>
  <c r="T274" i="31" s="1"/>
  <c r="S265" i="31"/>
  <c r="T265" i="31" s="1"/>
  <c r="T264" i="31" s="1"/>
  <c r="S337" i="31"/>
  <c r="T337" i="31" s="1"/>
  <c r="T336" i="31" s="1"/>
  <c r="S931" i="31"/>
  <c r="T931" i="31" s="1"/>
  <c r="T930" i="31" s="1"/>
  <c r="S1029" i="31"/>
  <c r="T1029" i="31" s="1"/>
  <c r="T1028" i="31" s="1"/>
  <c r="S247" i="31"/>
  <c r="T247" i="31" s="1"/>
  <c r="T246" i="31" s="1"/>
  <c r="S1033" i="31"/>
  <c r="T1033" i="31" s="1"/>
  <c r="T1032" i="31" s="1"/>
  <c r="S451" i="31"/>
  <c r="T451" i="31" s="1"/>
  <c r="T450" i="31" s="1"/>
  <c r="S687" i="31"/>
  <c r="T687" i="31" s="1"/>
  <c r="T686" i="31" s="1"/>
  <c r="S69" i="31"/>
  <c r="T69" i="31" s="1"/>
  <c r="T68" i="31" s="1"/>
  <c r="S593" i="31"/>
  <c r="T593" i="31" s="1"/>
  <c r="T592" i="31" s="1"/>
  <c r="S797" i="31"/>
  <c r="T797" i="31" s="1"/>
  <c r="T796" i="31" s="1"/>
  <c r="S531" i="31"/>
  <c r="T531" i="31" s="1"/>
  <c r="T530" i="31" s="1"/>
  <c r="S1045" i="31"/>
  <c r="T1045" i="31" s="1"/>
  <c r="T1044" i="31" s="1"/>
  <c r="S461" i="31"/>
  <c r="T461" i="31" s="1"/>
  <c r="T460" i="31" s="1"/>
  <c r="S1073" i="31"/>
  <c r="T1073" i="31" s="1"/>
  <c r="T1072" i="31" s="1"/>
  <c r="S515" i="31"/>
  <c r="T515" i="31" s="1"/>
  <c r="T514" i="31" s="1"/>
  <c r="S705" i="31"/>
  <c r="T705" i="31" s="1"/>
  <c r="T704" i="31" s="1"/>
  <c r="S325" i="31"/>
  <c r="T325" i="31" s="1"/>
  <c r="T324" i="31" s="1"/>
  <c r="S49" i="31"/>
  <c r="T49" i="31" s="1"/>
  <c r="T48" i="31" s="1"/>
  <c r="S973" i="31"/>
  <c r="T973" i="31" s="1"/>
  <c r="T972" i="31" s="1"/>
  <c r="S779" i="31"/>
  <c r="T779" i="31" s="1"/>
  <c r="T778" i="31" s="1"/>
  <c r="S523" i="31"/>
  <c r="T523" i="31" s="1"/>
  <c r="T522" i="31" s="1"/>
  <c r="S841" i="31"/>
  <c r="T841" i="31" s="1"/>
  <c r="T840" i="31" s="1"/>
  <c r="S911" i="31"/>
  <c r="T911" i="31" s="1"/>
  <c r="T910" i="31" s="1"/>
  <c r="S445" i="31"/>
  <c r="T445" i="31" s="1"/>
  <c r="T444" i="31" s="1"/>
  <c r="S985" i="31"/>
  <c r="T985" i="31" s="1"/>
  <c r="T984" i="31" s="1"/>
  <c r="S1053" i="31"/>
  <c r="T1053" i="31" s="1"/>
  <c r="T1052" i="31" s="1"/>
  <c r="S527" i="31"/>
  <c r="T527" i="31" s="1"/>
  <c r="T526" i="31" s="1"/>
  <c r="S281" i="31"/>
  <c r="T281" i="31" s="1"/>
  <c r="T280" i="31" s="1"/>
  <c r="S1041" i="31"/>
  <c r="T1041" i="31" s="1"/>
  <c r="T1040" i="31" s="1"/>
  <c r="S1149" i="31"/>
  <c r="T1149" i="31" s="1"/>
  <c r="T1148" i="31" s="1"/>
  <c r="S629" i="31"/>
  <c r="T629" i="31" s="1"/>
  <c r="T628" i="31" s="1"/>
  <c r="S565" i="31"/>
  <c r="T565" i="31" s="1"/>
  <c r="T564" i="31" s="1"/>
  <c r="S285" i="31"/>
  <c r="T285" i="31" s="1"/>
  <c r="T284" i="31" s="1"/>
  <c r="S617" i="31"/>
  <c r="T617" i="31" s="1"/>
  <c r="T616" i="31" s="1"/>
  <c r="S73" i="31"/>
  <c r="T73" i="31" s="1"/>
  <c r="T72" i="31" s="1"/>
  <c r="S1055" i="31"/>
  <c r="T1055" i="31" s="1"/>
  <c r="T1054" i="31" s="1"/>
  <c r="S1021" i="31"/>
  <c r="T1021" i="31" s="1"/>
  <c r="T1020" i="31" s="1"/>
  <c r="S857" i="31"/>
  <c r="T857" i="31" s="1"/>
  <c r="T856" i="31" s="1"/>
  <c r="S537" i="31"/>
  <c r="T537" i="31" s="1"/>
  <c r="T536" i="31" s="1"/>
  <c r="S365" i="31"/>
  <c r="T365" i="31" s="1"/>
  <c r="T364" i="31" s="1"/>
  <c r="S167" i="31"/>
  <c r="T167" i="31" s="1"/>
  <c r="T166" i="31" s="1"/>
  <c r="S579" i="31"/>
  <c r="T579" i="31" s="1"/>
  <c r="T578" i="31" s="1"/>
  <c r="S1035" i="31"/>
  <c r="T1035" i="31" s="1"/>
  <c r="T1034" i="31" s="1"/>
  <c r="S645" i="31"/>
  <c r="T645" i="31" s="1"/>
  <c r="T644" i="31" s="1"/>
  <c r="S993" i="31"/>
  <c r="T993" i="31" s="1"/>
  <c r="T992" i="31" s="1"/>
  <c r="S1177" i="31"/>
  <c r="T1177" i="31" s="1"/>
  <c r="T1176" i="31" s="1"/>
  <c r="S843" i="31"/>
  <c r="T843" i="31" s="1"/>
  <c r="T842" i="31" s="1"/>
  <c r="S187" i="31"/>
  <c r="T187" i="31" s="1"/>
  <c r="T186" i="31" s="1"/>
  <c r="S795" i="31"/>
  <c r="T795" i="31" s="1"/>
  <c r="T794" i="31" s="1"/>
  <c r="S751" i="31"/>
  <c r="T751" i="31" s="1"/>
  <c r="T750" i="31" s="1"/>
  <c r="S603" i="31"/>
  <c r="T603" i="31" s="1"/>
  <c r="T602" i="31" s="1"/>
  <c r="S697" i="31"/>
  <c r="T697" i="31" s="1"/>
  <c r="T696" i="31" s="1"/>
  <c r="S653" i="31"/>
  <c r="T653" i="31" s="1"/>
  <c r="T652" i="31" s="1"/>
  <c r="S1135" i="31"/>
  <c r="T1135" i="31" s="1"/>
  <c r="T1134" i="31" s="1"/>
  <c r="S225" i="31"/>
  <c r="T225" i="31" s="1"/>
  <c r="T224" i="31" s="1"/>
  <c r="S229" i="31"/>
  <c r="T229" i="31" s="1"/>
  <c r="T228" i="31" s="1"/>
  <c r="S39" i="31"/>
  <c r="T39" i="31" s="1"/>
  <c r="T38" i="31" s="1"/>
  <c r="S1063" i="31"/>
  <c r="T1063" i="31" s="1"/>
  <c r="T1062" i="31" s="1"/>
  <c r="S1013" i="31"/>
  <c r="T1013" i="31" s="1"/>
  <c r="T1012" i="31" s="1"/>
  <c r="S675" i="31"/>
  <c r="T675" i="31" s="1"/>
  <c r="T674" i="31" s="1"/>
  <c r="S551" i="31"/>
  <c r="T551" i="31" s="1"/>
  <c r="T550" i="31" s="1"/>
  <c r="S213" i="31"/>
  <c r="T213" i="31" s="1"/>
  <c r="T212" i="31" s="1"/>
  <c r="S479" i="31"/>
  <c r="T479" i="31" s="1"/>
  <c r="T478" i="31" s="1"/>
  <c r="S957" i="31"/>
  <c r="T957" i="31" s="1"/>
  <c r="T956" i="31" s="1"/>
  <c r="S507" i="31"/>
  <c r="T507" i="31" s="1"/>
  <c r="T506" i="31" s="1"/>
  <c r="S433" i="31"/>
  <c r="T433" i="31" s="1"/>
  <c r="T432" i="31" s="1"/>
  <c r="S251" i="31"/>
  <c r="T251" i="31" s="1"/>
  <c r="T250" i="31" s="1"/>
  <c r="S423" i="31"/>
  <c r="T423" i="31" s="1"/>
  <c r="T422" i="31" s="1"/>
  <c r="S221" i="31"/>
  <c r="T221" i="31" s="1"/>
  <c r="T220" i="31" s="1"/>
  <c r="S1069" i="31"/>
  <c r="T1069" i="31" s="1"/>
  <c r="T1068" i="31" s="1"/>
  <c r="S257" i="31"/>
  <c r="T257" i="31" s="1"/>
  <c r="T256" i="31" s="1"/>
  <c r="S637" i="31"/>
  <c r="T637" i="31" s="1"/>
  <c r="T636" i="31" s="1"/>
  <c r="S1131" i="31"/>
  <c r="T1131" i="31" s="1"/>
  <c r="T1130" i="31" s="1"/>
  <c r="S189" i="31"/>
  <c r="T189" i="31" s="1"/>
  <c r="T188" i="31" s="1"/>
  <c r="S301" i="31"/>
  <c r="T301" i="31" s="1"/>
  <c r="T300" i="31" s="1"/>
  <c r="S813" i="31"/>
  <c r="T813" i="31" s="1"/>
  <c r="T812" i="31" s="1"/>
  <c r="S535" i="31"/>
  <c r="T535" i="31" s="1"/>
  <c r="T534" i="31" s="1"/>
  <c r="S613" i="31"/>
  <c r="T613" i="31" s="1"/>
  <c r="T612" i="31" s="1"/>
  <c r="S1067" i="31"/>
  <c r="T1067" i="31" s="1"/>
  <c r="T1066" i="31" s="1"/>
  <c r="S761" i="31"/>
  <c r="T761" i="31" s="1"/>
  <c r="T760" i="31" s="1"/>
  <c r="S271" i="31"/>
  <c r="T271" i="31" s="1"/>
  <c r="T270" i="31" s="1"/>
  <c r="S649" i="31"/>
  <c r="T649" i="31" s="1"/>
  <c r="T648" i="31" s="1"/>
  <c r="S559" i="31"/>
  <c r="T559" i="31" s="1"/>
  <c r="T558" i="31" s="1"/>
  <c r="S621" i="31"/>
  <c r="T621" i="31" s="1"/>
  <c r="T620" i="31" s="1"/>
  <c r="S409" i="31"/>
  <c r="T409" i="31" s="1"/>
  <c r="T408" i="31" s="1"/>
  <c r="S689" i="31"/>
  <c r="T689" i="31" s="1"/>
  <c r="T688" i="31" s="1"/>
  <c r="S977" i="31"/>
  <c r="T977" i="31" s="1"/>
  <c r="T976" i="31" s="1"/>
  <c r="S279" i="31"/>
  <c r="T279" i="31" s="1"/>
  <c r="T278" i="31" s="1"/>
  <c r="S149" i="31"/>
  <c r="T149" i="31" s="1"/>
  <c r="T148" i="31" s="1"/>
  <c r="S981" i="31"/>
  <c r="T981" i="31" s="1"/>
  <c r="T980" i="31" s="1"/>
  <c r="S781" i="31"/>
  <c r="T781" i="31" s="1"/>
  <c r="T780" i="31" s="1"/>
  <c r="S1117" i="31"/>
  <c r="T1117" i="31" s="1"/>
  <c r="T1116" i="31" s="1"/>
  <c r="S135" i="31"/>
  <c r="T135" i="31" s="1"/>
  <c r="T134" i="31" s="1"/>
  <c r="S371" i="31"/>
  <c r="T371" i="31" s="1"/>
  <c r="T370" i="31" s="1"/>
  <c r="S923" i="31"/>
  <c r="T923" i="31" s="1"/>
  <c r="T922" i="31" s="1"/>
  <c r="S769" i="31"/>
  <c r="T769" i="31" s="1"/>
  <c r="T768" i="31" s="1"/>
  <c r="S465" i="31"/>
  <c r="T465" i="31" s="1"/>
  <c r="T464" i="31" s="1"/>
  <c r="S391" i="31"/>
  <c r="T391" i="31" s="1"/>
  <c r="T390" i="31" s="1"/>
  <c r="S93" i="31"/>
  <c r="T93" i="31" s="1"/>
  <c r="T92" i="31" s="1"/>
  <c r="S1157" i="31"/>
  <c r="T1157" i="31" s="1"/>
  <c r="T1156" i="31" s="1"/>
  <c r="S101" i="31"/>
  <c r="T101" i="31" s="1"/>
  <c r="T100" i="31" s="1"/>
  <c r="S1093" i="31"/>
  <c r="T1093" i="31" s="1"/>
  <c r="T1092" i="31" s="1"/>
  <c r="S807" i="31"/>
  <c r="T807" i="31" s="1"/>
  <c r="T806" i="31" s="1"/>
  <c r="S821" i="31"/>
  <c r="T821" i="31" s="1"/>
  <c r="T820" i="31" s="1"/>
  <c r="S715" i="31"/>
  <c r="T715" i="31" s="1"/>
  <c r="T714" i="31" s="1"/>
  <c r="S587" i="31"/>
  <c r="T587" i="31" s="1"/>
  <c r="T586" i="31" s="1"/>
  <c r="S501" i="31"/>
  <c r="T501" i="31" s="1"/>
  <c r="T500" i="31" s="1"/>
  <c r="S351" i="31"/>
  <c r="T351" i="31" s="1"/>
  <c r="T350" i="31" s="1"/>
  <c r="S869" i="31"/>
  <c r="T869" i="31" s="1"/>
  <c r="T868" i="31" s="1"/>
  <c r="S87" i="31"/>
  <c r="T87" i="31" s="1"/>
  <c r="T86" i="31" s="1"/>
  <c r="S1155" i="31"/>
  <c r="T1155" i="31" s="1"/>
  <c r="T1154" i="31" s="1"/>
  <c r="S511" i="31"/>
  <c r="T511" i="31" s="1"/>
  <c r="T510" i="31" s="1"/>
  <c r="S745" i="31"/>
  <c r="T745" i="31" s="1"/>
  <c r="T744" i="31" s="1"/>
  <c r="S949" i="31"/>
  <c r="T949" i="31" s="1"/>
  <c r="T948" i="31" s="1"/>
  <c r="S553" i="31"/>
  <c r="T553" i="31" s="1"/>
  <c r="T552" i="31" s="1"/>
  <c r="S165" i="31"/>
  <c r="T165" i="31" s="1"/>
  <c r="T164" i="31" s="1"/>
  <c r="S859" i="31"/>
  <c r="T859" i="31" s="1"/>
  <c r="T858" i="31" s="1"/>
  <c r="S733" i="31"/>
  <c r="T733" i="31" s="1"/>
  <c r="T732" i="31" s="1"/>
  <c r="S329" i="31"/>
  <c r="T329" i="31" s="1"/>
  <c r="T328" i="31" s="1"/>
  <c r="S1061" i="31"/>
  <c r="T1061" i="31" s="1"/>
  <c r="T1060" i="31" s="1"/>
  <c r="S969" i="31"/>
  <c r="T969" i="31" s="1"/>
  <c r="T968" i="31" s="1"/>
  <c r="S935" i="31"/>
  <c r="T935" i="31" s="1"/>
  <c r="T934" i="31" s="1"/>
  <c r="S1003" i="31"/>
  <c r="T1003" i="31" s="1"/>
  <c r="T1002" i="31" s="1"/>
  <c r="S477" i="31"/>
  <c r="T477" i="31" s="1"/>
  <c r="T476" i="31" s="1"/>
  <c r="S349" i="31"/>
  <c r="T349" i="31" s="1"/>
  <c r="T348" i="31" s="1"/>
  <c r="S469" i="31"/>
  <c r="T469" i="31" s="1"/>
  <c r="T468" i="31" s="1"/>
  <c r="S1071" i="31"/>
  <c r="T1071" i="31" s="1"/>
  <c r="T1070" i="31" s="1"/>
  <c r="S929" i="31"/>
  <c r="T929" i="31" s="1"/>
  <c r="T928" i="31" s="1"/>
  <c r="S549" i="31"/>
  <c r="T549" i="31" s="1"/>
  <c r="T548" i="31" s="1"/>
  <c r="S831" i="31"/>
  <c r="T831" i="31" s="1"/>
  <c r="T830" i="31" s="1"/>
  <c r="S739" i="31"/>
  <c r="T739" i="31" s="1"/>
  <c r="T738" i="31" s="1"/>
  <c r="S591" i="31"/>
  <c r="T591" i="31" s="1"/>
  <c r="T590" i="31" s="1"/>
  <c r="S205" i="31"/>
  <c r="T205" i="31" s="1"/>
  <c r="T204" i="31" s="1"/>
  <c r="S953" i="31"/>
  <c r="T953" i="31" s="1"/>
  <c r="T952" i="31" s="1"/>
  <c r="S405" i="31"/>
  <c r="T405" i="31" s="1"/>
  <c r="T404" i="31" s="1"/>
  <c r="S305" i="31"/>
  <c r="T305" i="31" s="1"/>
  <c r="T304" i="31" s="1"/>
  <c r="S651" i="31"/>
  <c r="T651" i="31" s="1"/>
  <c r="T650" i="31" s="1"/>
  <c r="S873" i="31"/>
  <c r="T873" i="31" s="1"/>
  <c r="T872" i="31" s="1"/>
  <c r="S965" i="31"/>
  <c r="T965" i="31" s="1"/>
  <c r="T964" i="31" s="1"/>
  <c r="S717" i="31"/>
  <c r="T717" i="31" s="1"/>
  <c r="T716" i="31" s="1"/>
  <c r="S245" i="31"/>
  <c r="T245" i="31" s="1"/>
  <c r="T244" i="31" s="1"/>
  <c r="S145" i="31"/>
  <c r="T145" i="31" s="1"/>
  <c r="T144" i="31" s="1"/>
  <c r="S291" i="31"/>
  <c r="T291" i="31" s="1"/>
  <c r="T290" i="31" s="1"/>
  <c r="S785" i="31"/>
  <c r="T785" i="31" s="1"/>
  <c r="T784" i="31" s="1"/>
  <c r="S595" i="31"/>
  <c r="T595" i="31" s="1"/>
  <c r="T594" i="31" s="1"/>
  <c r="S541" i="31"/>
  <c r="T541" i="31" s="1"/>
  <c r="T540" i="31" s="1"/>
  <c r="S107" i="31"/>
  <c r="T107" i="31" s="1"/>
  <c r="T106" i="31" s="1"/>
  <c r="S121" i="31"/>
  <c r="T121" i="31" s="1"/>
  <c r="T120" i="31" s="1"/>
  <c r="S449" i="31"/>
  <c r="T449" i="31" s="1"/>
  <c r="T448" i="31" s="1"/>
  <c r="S1123" i="31"/>
  <c r="T1123" i="31" s="1"/>
  <c r="T1122" i="31" s="1"/>
  <c r="S375" i="31"/>
  <c r="T375" i="31" s="1"/>
  <c r="T374" i="31" s="1"/>
  <c r="S183" i="31"/>
  <c r="T183" i="31" s="1"/>
  <c r="T182" i="31" s="1"/>
  <c r="S1019" i="31"/>
  <c r="T1019" i="31" s="1"/>
  <c r="T1018" i="31" s="1"/>
  <c r="S805" i="31"/>
  <c r="T805" i="31" s="1"/>
  <c r="T804" i="31" s="1"/>
  <c r="S699" i="31"/>
  <c r="T699" i="31" s="1"/>
  <c r="T698" i="31" s="1"/>
  <c r="S395" i="31"/>
  <c r="T395" i="31" s="1"/>
  <c r="T394" i="31" s="1"/>
  <c r="S729" i="31"/>
  <c r="T729" i="31" s="1"/>
  <c r="T728" i="31" s="1"/>
  <c r="S53" i="31"/>
  <c r="T53" i="31" s="1"/>
  <c r="T52" i="31" s="1"/>
  <c r="S81" i="31"/>
  <c r="T81" i="31" s="1"/>
  <c r="T80" i="31" s="1"/>
  <c r="S1025" i="31"/>
  <c r="T1025" i="31" s="1"/>
  <c r="T1024" i="31" s="1"/>
  <c r="S851" i="31"/>
  <c r="T851" i="31" s="1"/>
  <c r="T850" i="31" s="1"/>
  <c r="S499" i="31"/>
  <c r="T499" i="31" s="1"/>
  <c r="T498" i="31" s="1"/>
  <c r="S569" i="31"/>
  <c r="T569" i="31" s="1"/>
  <c r="T568" i="31" s="1"/>
  <c r="S77" i="31"/>
  <c r="T77" i="31" s="1"/>
  <c r="T76" i="31" s="1"/>
  <c r="S877" i="31"/>
  <c r="T877" i="31" s="1"/>
  <c r="T876" i="31" s="1"/>
  <c r="S701" i="31"/>
  <c r="T701" i="31" s="1"/>
  <c r="T700" i="31" s="1"/>
  <c r="S215" i="31"/>
  <c r="T215" i="31" s="1"/>
  <c r="T214" i="31" s="1"/>
  <c r="S333" i="31"/>
  <c r="T333" i="31" s="1"/>
  <c r="T332" i="31" s="1"/>
  <c r="S273" i="31"/>
  <c r="T273" i="31" s="1"/>
  <c r="T272" i="31" s="1"/>
  <c r="S1099" i="31"/>
  <c r="T1099" i="31" s="1"/>
  <c r="T1098" i="31" s="1"/>
  <c r="S583" i="31"/>
  <c r="T583" i="31" s="1"/>
  <c r="T582" i="31" s="1"/>
  <c r="S525" i="31"/>
  <c r="T525" i="31" s="1"/>
  <c r="T524" i="31" s="1"/>
  <c r="S129" i="31"/>
  <c r="T129" i="31" s="1"/>
  <c r="T128" i="31" s="1"/>
  <c r="S327" i="31"/>
  <c r="T327" i="31" s="1"/>
  <c r="T326" i="31" s="1"/>
  <c r="S175" i="31"/>
  <c r="T175" i="31" s="1"/>
  <c r="T174" i="31" s="1"/>
  <c r="S737" i="31"/>
  <c r="T737" i="31" s="1"/>
  <c r="T736" i="31" s="1"/>
  <c r="S177" i="31"/>
  <c r="T177" i="31" s="1"/>
  <c r="T176" i="31" s="1"/>
  <c r="S1165" i="31"/>
  <c r="T1165" i="31" s="1"/>
  <c r="T1164" i="31" s="1"/>
  <c r="S195" i="31"/>
  <c r="T195" i="31" s="1"/>
  <c r="T194" i="31" s="1"/>
  <c r="S137" i="31"/>
  <c r="T137" i="31" s="1"/>
  <c r="T136" i="31" s="1"/>
  <c r="S309" i="31"/>
  <c r="T309" i="31" s="1"/>
  <c r="T308" i="31" s="1"/>
  <c r="S789" i="31"/>
  <c r="T789" i="31" s="1"/>
  <c r="T788" i="31" s="1"/>
  <c r="S683" i="31"/>
  <c r="T683" i="31" s="1"/>
  <c r="T682" i="31" s="1"/>
  <c r="S681" i="31"/>
  <c r="T681" i="31" s="1"/>
  <c r="T680" i="31" s="1"/>
  <c r="S555" i="31"/>
  <c r="T555" i="31" s="1"/>
  <c r="T554" i="31" s="1"/>
  <c r="S79" i="31"/>
  <c r="T79" i="31" s="1"/>
  <c r="T78" i="31" s="1"/>
  <c r="S1119" i="31"/>
  <c r="T1119" i="31" s="1"/>
  <c r="T1118" i="31" s="1"/>
  <c r="S153" i="31"/>
  <c r="T153" i="31" s="1"/>
  <c r="T152" i="31" s="1"/>
  <c r="S665" i="31"/>
  <c r="T665" i="31" s="1"/>
  <c r="T664" i="31" s="1"/>
  <c r="S483" i="31"/>
  <c r="T483" i="31" s="1"/>
  <c r="T482" i="31" s="1"/>
  <c r="S163" i="31"/>
  <c r="T163" i="31" s="1"/>
  <c r="T162" i="31" s="1"/>
  <c r="S767" i="31"/>
  <c r="T767" i="31" s="1"/>
  <c r="T766" i="31" s="1"/>
  <c r="S533" i="31"/>
  <c r="T533" i="31" s="1"/>
  <c r="T532" i="31" s="1"/>
  <c r="S57" i="31"/>
  <c r="T57" i="31" s="1"/>
  <c r="T56" i="31" s="1"/>
  <c r="S713" i="31"/>
  <c r="T713" i="31" s="1"/>
  <c r="T712" i="31" s="1"/>
  <c r="S669" i="31"/>
  <c r="T669" i="31" s="1"/>
  <c r="T668" i="31" s="1"/>
  <c r="S85" i="31"/>
  <c r="T85" i="31" s="1"/>
  <c r="T84" i="31" s="1"/>
  <c r="S237" i="31"/>
  <c r="T237" i="31" s="1"/>
  <c r="T236" i="31" s="1"/>
  <c r="S361" i="31"/>
  <c r="T361" i="31" s="1"/>
  <c r="T360" i="31" s="1"/>
  <c r="S1085" i="31"/>
  <c r="T1085" i="31" s="1"/>
  <c r="T1084" i="31" s="1"/>
  <c r="S1059" i="31"/>
  <c r="T1059" i="31" s="1"/>
  <c r="T1058" i="31" s="1"/>
  <c r="S1009" i="31"/>
  <c r="T1009" i="31" s="1"/>
  <c r="T1008" i="31" s="1"/>
  <c r="S933" i="31"/>
  <c r="T933" i="31" s="1"/>
  <c r="T932" i="31" s="1"/>
  <c r="S755" i="31"/>
  <c r="T755" i="31" s="1"/>
  <c r="T754" i="31" s="1"/>
  <c r="S607" i="31"/>
  <c r="T607" i="31" s="1"/>
  <c r="T606" i="31" s="1"/>
  <c r="S1115" i="31"/>
  <c r="T1115" i="31" s="1"/>
  <c r="T1114" i="31" s="1"/>
  <c r="S89" i="31"/>
  <c r="T89" i="31" s="1"/>
  <c r="T88" i="31" s="1"/>
  <c r="S151" i="31"/>
  <c r="T151" i="31" s="1"/>
  <c r="T150" i="31" s="1"/>
  <c r="S311" i="31"/>
  <c r="T311" i="31" s="1"/>
  <c r="T310" i="31" s="1"/>
  <c r="S1083" i="31"/>
  <c r="T1083" i="31" s="1"/>
  <c r="T1082" i="31" s="1"/>
  <c r="S937" i="31"/>
  <c r="T937" i="31" s="1"/>
  <c r="T936" i="31" s="1"/>
  <c r="S743" i="31"/>
  <c r="T743" i="31" s="1"/>
  <c r="T742" i="31" s="1"/>
  <c r="S567" i="31"/>
  <c r="T567" i="31" s="1"/>
  <c r="T566" i="31" s="1"/>
  <c r="S517" i="31"/>
  <c r="T517" i="31" s="1"/>
  <c r="T516" i="31" s="1"/>
  <c r="S721" i="31"/>
  <c r="T721" i="31" s="1"/>
  <c r="T720" i="31" s="1"/>
  <c r="S661" i="31"/>
  <c r="T661" i="31" s="1"/>
  <c r="T660" i="31" s="1"/>
  <c r="S191" i="31"/>
  <c r="T191" i="31" s="1"/>
  <c r="T190" i="31" s="1"/>
  <c r="S419" i="31"/>
  <c r="T419" i="31" s="1"/>
  <c r="T418" i="31" s="1"/>
  <c r="S1171" i="31"/>
  <c r="T1171" i="31" s="1"/>
  <c r="T1170" i="31" s="1"/>
  <c r="S283" i="31"/>
  <c r="T283" i="31" s="1"/>
  <c r="T282" i="31" s="1"/>
  <c r="S293" i="31"/>
  <c r="T293" i="31" s="1"/>
  <c r="T292" i="31" s="1"/>
  <c r="S773" i="31"/>
  <c r="T773" i="31" s="1"/>
  <c r="T772" i="31" s="1"/>
  <c r="S679" i="31"/>
  <c r="T679" i="31" s="1"/>
  <c r="T678" i="31" s="1"/>
  <c r="S663" i="31"/>
  <c r="T663" i="31" s="1"/>
  <c r="T662" i="31" s="1"/>
  <c r="S539" i="31"/>
  <c r="T539" i="31" s="1"/>
  <c r="T538" i="31" s="1"/>
  <c r="S493" i="31"/>
  <c r="T493" i="31" s="1"/>
  <c r="T492" i="31" s="1"/>
  <c r="S1001" i="31"/>
  <c r="T1001" i="31" s="1"/>
  <c r="T1000" i="31" s="1"/>
  <c r="S927" i="31"/>
  <c r="T927" i="31" s="1"/>
  <c r="T926" i="31" s="1"/>
  <c r="S947" i="31"/>
  <c r="T947" i="31" s="1"/>
  <c r="T946" i="31" s="1"/>
  <c r="S1043" i="31"/>
  <c r="T1043" i="31" s="1"/>
  <c r="T1042" i="31" s="1"/>
  <c r="S201" i="31"/>
  <c r="T201" i="31" s="1"/>
  <c r="T200" i="31" s="1"/>
  <c r="S295" i="31"/>
  <c r="T295" i="31" s="1"/>
  <c r="T294" i="31" s="1"/>
  <c r="S921" i="31"/>
  <c r="T921" i="31" s="1"/>
  <c r="T920" i="31" s="1"/>
  <c r="S835" i="31"/>
  <c r="T835" i="31" s="1"/>
  <c r="T834" i="31" s="1"/>
  <c r="S339" i="31"/>
  <c r="T339" i="31" s="1"/>
  <c r="T338" i="31" s="1"/>
  <c r="S987" i="31"/>
  <c r="T987" i="31" s="1"/>
  <c r="T986" i="31" s="1"/>
  <c r="S849" i="31"/>
  <c r="T849" i="31" s="1"/>
  <c r="T848" i="31" s="1"/>
  <c r="S415" i="31"/>
  <c r="T415" i="31" s="1"/>
  <c r="T414" i="31" s="1"/>
  <c r="S1103" i="31"/>
  <c r="T1103" i="31" s="1"/>
  <c r="T1102" i="31" s="1"/>
  <c r="S1065" i="31"/>
  <c r="T1065" i="31" s="1"/>
  <c r="T1064" i="31" s="1"/>
  <c r="S647" i="31"/>
  <c r="T647" i="31" s="1"/>
  <c r="T646" i="31" s="1"/>
  <c r="S577" i="31"/>
  <c r="T577" i="31" s="1"/>
  <c r="T576" i="31" s="1"/>
  <c r="S633" i="31"/>
  <c r="T633" i="31" s="1"/>
  <c r="T632" i="31" s="1"/>
  <c r="S341" i="31"/>
  <c r="T341" i="31" s="1"/>
  <c r="T340" i="31" s="1"/>
  <c r="S379" i="31"/>
  <c r="T379" i="31" s="1"/>
  <c r="T378" i="31" s="1"/>
  <c r="S1133" i="31"/>
  <c r="T1133" i="31" s="1"/>
  <c r="T1132" i="31" s="1"/>
  <c r="S317" i="31"/>
  <c r="T317" i="31" s="1"/>
  <c r="T316" i="31" s="1"/>
  <c r="S1027" i="31"/>
  <c r="T1027" i="31" s="1"/>
  <c r="T1026" i="31" s="1"/>
  <c r="S829" i="31"/>
  <c r="T829" i="31" s="1"/>
  <c r="T828" i="31" s="1"/>
  <c r="S7" i="31"/>
  <c r="T7" i="31" s="1"/>
  <c r="T6" i="31" s="1"/>
  <c r="S443" i="31"/>
  <c r="T443" i="31" s="1"/>
  <c r="T442" i="31" s="1"/>
  <c r="S1141" i="31"/>
  <c r="T1141" i="31" s="1"/>
  <c r="T1140" i="31" s="1"/>
  <c r="S1105" i="31"/>
  <c r="T1105" i="31" s="1"/>
  <c r="T1104" i="31" s="1"/>
  <c r="S1047" i="31"/>
  <c r="T1047" i="31" s="1"/>
  <c r="T1046" i="31" s="1"/>
  <c r="S997" i="31"/>
  <c r="T997" i="31" s="1"/>
  <c r="T996" i="31" s="1"/>
  <c r="S819" i="31"/>
  <c r="T819" i="31" s="1"/>
  <c r="T818" i="31" s="1"/>
  <c r="S917" i="31"/>
  <c r="T917" i="31" s="1"/>
  <c r="T916" i="31" s="1"/>
  <c r="S659" i="31"/>
  <c r="T659" i="31" s="1"/>
  <c r="T658" i="31" s="1"/>
  <c r="S113" i="31"/>
  <c r="T113" i="31" s="1"/>
  <c r="T112" i="31" s="1"/>
  <c r="S259" i="31"/>
  <c r="T259" i="31" s="1"/>
  <c r="T258" i="31" s="1"/>
  <c r="S971" i="31"/>
  <c r="T971" i="31" s="1"/>
  <c r="T970" i="31" s="1"/>
  <c r="S899" i="31"/>
  <c r="T899" i="31" s="1"/>
  <c r="T898" i="31" s="1"/>
  <c r="S1121" i="31"/>
  <c r="T1121" i="31" s="1"/>
  <c r="T1120" i="31" s="1"/>
  <c r="S179" i="31"/>
  <c r="T179" i="31" s="1"/>
  <c r="T178" i="31" s="1"/>
  <c r="S209" i="31"/>
  <c r="T209" i="31" s="1"/>
  <c r="T208" i="31" s="1"/>
  <c r="S1145" i="31"/>
  <c r="T1145" i="31" s="1"/>
  <c r="T1144" i="31" s="1"/>
  <c r="S323" i="31"/>
  <c r="T323" i="31" s="1"/>
  <c r="T322" i="31" s="1"/>
  <c r="S411" i="31"/>
  <c r="T411" i="31" s="1"/>
  <c r="T410" i="31" s="1"/>
  <c r="S315" i="31"/>
  <c r="T315" i="31" s="1"/>
  <c r="T314" i="31" s="1"/>
  <c r="S1087" i="31"/>
  <c r="T1087" i="31" s="1"/>
  <c r="T1086" i="31" s="1"/>
  <c r="S1049" i="31"/>
  <c r="T1049" i="31" s="1"/>
  <c r="T1048" i="31" s="1"/>
  <c r="S763" i="31"/>
  <c r="T763" i="31" s="1"/>
  <c r="T762" i="31" s="1"/>
  <c r="S631" i="31"/>
  <c r="T631" i="31" s="1"/>
  <c r="T630" i="31" s="1"/>
  <c r="S561" i="31"/>
  <c r="T561" i="31" s="1"/>
  <c r="T560" i="31" s="1"/>
  <c r="S91" i="31"/>
  <c r="T91" i="31" s="1"/>
  <c r="T90" i="31" s="1"/>
  <c r="S109" i="31"/>
  <c r="T109" i="31" s="1"/>
  <c r="T108" i="31" s="1"/>
  <c r="S1107" i="31"/>
  <c r="T1107" i="31" s="1"/>
  <c r="T1106" i="31" s="1"/>
  <c r="S735" i="31"/>
  <c r="T735" i="31" s="1"/>
  <c r="T734" i="31" s="1"/>
  <c r="S385" i="31"/>
  <c r="T385" i="31" s="1"/>
  <c r="T384" i="31" s="1"/>
  <c r="S1167" i="31"/>
  <c r="T1167" i="31" s="1"/>
  <c r="T1166" i="31" s="1"/>
  <c r="S37" i="31"/>
  <c r="T37" i="31" s="1"/>
  <c r="T36" i="31" s="1"/>
  <c r="S1169" i="31"/>
  <c r="T1169" i="31" s="1"/>
  <c r="T1168" i="31" s="1"/>
  <c r="S719" i="31"/>
  <c r="T719" i="31" s="1"/>
  <c r="T718" i="31" s="1"/>
  <c r="S249" i="31"/>
  <c r="T249" i="31" s="1"/>
  <c r="T248" i="31" s="1"/>
  <c r="S915" i="31"/>
  <c r="T915" i="31" s="1"/>
  <c r="T914" i="31" s="1"/>
  <c r="S455" i="31"/>
  <c r="T455" i="31" s="1"/>
  <c r="T454" i="31" s="1"/>
  <c r="S217" i="31"/>
  <c r="T217" i="31" s="1"/>
  <c r="T216" i="31" s="1"/>
  <c r="S115" i="31"/>
  <c r="T115" i="31" s="1"/>
  <c r="T114" i="31" s="1"/>
  <c r="S155" i="31"/>
  <c r="T155" i="31" s="1"/>
  <c r="T154" i="31" s="1"/>
  <c r="S1011" i="31"/>
  <c r="T1011" i="31" s="1"/>
  <c r="T1010" i="31" s="1"/>
  <c r="S783" i="31"/>
  <c r="T783" i="31" s="1"/>
  <c r="T782" i="31" s="1"/>
  <c r="S707" i="31"/>
  <c r="T707" i="31" s="1"/>
  <c r="T706" i="31" s="1"/>
  <c r="S563" i="31"/>
  <c r="T563" i="31" s="1"/>
  <c r="T562" i="31" s="1"/>
  <c r="S397" i="31"/>
  <c r="T397" i="31" s="1"/>
  <c r="T396" i="31" s="1"/>
  <c r="S765" i="31"/>
  <c r="T765" i="31" s="1"/>
  <c r="T764" i="31" s="1"/>
  <c r="S431" i="31"/>
  <c r="T431" i="31" s="1"/>
  <c r="T430" i="31" s="1"/>
  <c r="S233" i="31"/>
  <c r="T233" i="31" s="1"/>
  <c r="T232" i="31" s="1"/>
  <c r="S261" i="31"/>
  <c r="T261" i="31" s="1"/>
  <c r="T260" i="31" s="1"/>
  <c r="S1089" i="31"/>
  <c r="T1089" i="31" s="1"/>
  <c r="T1088" i="31" s="1"/>
  <c r="S1031" i="31"/>
  <c r="T1031" i="31" s="1"/>
  <c r="T1030" i="31" s="1"/>
  <c r="S803" i="31"/>
  <c r="T803" i="31" s="1"/>
  <c r="T802" i="31" s="1"/>
  <c r="S833" i="31"/>
  <c r="T833" i="31" s="1"/>
  <c r="T832" i="31" s="1"/>
  <c r="S643" i="31"/>
  <c r="T643" i="31" s="1"/>
  <c r="T642" i="31" s="1"/>
  <c r="S519" i="31"/>
  <c r="T519" i="31" s="1"/>
  <c r="T518" i="31" s="1"/>
  <c r="S589" i="31"/>
  <c r="T589" i="31" s="1"/>
  <c r="T588" i="31" s="1"/>
  <c r="S123" i="31"/>
  <c r="T123" i="31" s="1"/>
  <c r="T122" i="31" s="1"/>
  <c r="S955" i="31"/>
  <c r="T955" i="31" s="1"/>
  <c r="T954" i="31" s="1"/>
  <c r="S883" i="31"/>
  <c r="T883" i="31" s="1"/>
  <c r="T882" i="31" s="1"/>
  <c r="S685" i="31"/>
  <c r="T685" i="31" s="1"/>
  <c r="T684" i="31" s="1"/>
  <c r="S463" i="31"/>
  <c r="T463" i="31" s="1"/>
  <c r="T462" i="31" s="1"/>
  <c r="S491" i="31"/>
  <c r="T491" i="31" s="1"/>
  <c r="T490" i="31" s="1"/>
  <c r="S61" i="31"/>
  <c r="T61" i="31" s="1"/>
  <c r="T60" i="31" s="1"/>
  <c r="S223" i="31"/>
  <c r="T223" i="31" s="1"/>
  <c r="T222" i="31" s="1"/>
  <c r="S207" i="31"/>
  <c r="T207" i="31" s="1"/>
  <c r="T206" i="31" s="1"/>
  <c r="S299" i="31"/>
  <c r="T299" i="31" s="1"/>
  <c r="T298" i="31" s="1"/>
  <c r="S941" i="31"/>
  <c r="T941" i="31" s="1"/>
  <c r="T940" i="31" s="1"/>
  <c r="S839" i="31"/>
  <c r="T839" i="31" s="1"/>
  <c r="T838" i="31" s="1"/>
  <c r="S747" i="31"/>
  <c r="T747" i="31" s="1"/>
  <c r="T746" i="31" s="1"/>
  <c r="S615" i="31"/>
  <c r="T615" i="31" s="1"/>
  <c r="T614" i="31" s="1"/>
  <c r="S545" i="31"/>
  <c r="T545" i="31" s="1"/>
  <c r="T544" i="31" s="1"/>
  <c r="S1153" i="31"/>
  <c r="T1153" i="31" s="1"/>
  <c r="T1152" i="31" s="1"/>
  <c r="S29" i="31"/>
  <c r="T29" i="31" s="1"/>
  <c r="T28" i="31" s="1"/>
  <c r="S871" i="31"/>
  <c r="T871" i="31" s="1"/>
  <c r="T870" i="31" s="1"/>
  <c r="S891" i="31"/>
  <c r="T891" i="31" s="1"/>
  <c r="T890" i="31" s="1"/>
  <c r="S901" i="31"/>
  <c r="T901" i="31" s="1"/>
  <c r="T900" i="31" s="1"/>
  <c r="S709" i="31"/>
  <c r="T709" i="31" s="1"/>
  <c r="T708" i="31" s="1"/>
  <c r="S575" i="31"/>
  <c r="T575" i="31" s="1"/>
  <c r="T574" i="31" s="1"/>
  <c r="S885" i="31"/>
  <c r="T885" i="31" s="1"/>
  <c r="T884" i="31" s="1"/>
  <c r="S601" i="31"/>
  <c r="T601" i="31" s="1"/>
  <c r="T600" i="31" s="1"/>
  <c r="S421" i="31"/>
  <c r="T421" i="31" s="1"/>
  <c r="T420" i="31" s="1"/>
  <c r="S485" i="31"/>
  <c r="T485" i="31" s="1"/>
  <c r="T484" i="31" s="1"/>
  <c r="S143" i="31"/>
  <c r="T143" i="31" s="1"/>
  <c r="T142" i="31" s="1"/>
  <c r="S1097" i="31"/>
  <c r="T1097" i="31" s="1"/>
  <c r="T1096" i="31" s="1"/>
  <c r="S1037" i="31"/>
  <c r="T1037" i="31" s="1"/>
  <c r="T1036" i="31" s="1"/>
  <c r="S543" i="31"/>
  <c r="T543" i="31" s="1"/>
  <c r="T542" i="31" s="1"/>
  <c r="S437" i="31"/>
  <c r="T437" i="31" s="1"/>
  <c r="T436" i="31" s="1"/>
  <c r="S905" i="31"/>
  <c r="T905" i="31" s="1"/>
  <c r="T904" i="31" s="1"/>
  <c r="S605" i="31"/>
  <c r="T605" i="31" s="1"/>
  <c r="T604" i="31" s="1"/>
  <c r="S439" i="31"/>
  <c r="T439" i="31" s="1"/>
  <c r="T438" i="31" s="1"/>
  <c r="S173" i="31"/>
  <c r="T173" i="31" s="1"/>
  <c r="T172" i="31" s="1"/>
  <c r="S181" i="31"/>
  <c r="T181" i="31" s="1"/>
  <c r="T180" i="31" s="1"/>
  <c r="S995" i="31"/>
  <c r="T995" i="31" s="1"/>
  <c r="T994" i="31" s="1"/>
  <c r="S855" i="31"/>
  <c r="T855" i="31" s="1"/>
  <c r="T854" i="31" s="1"/>
  <c r="S691" i="31"/>
  <c r="T691" i="31" s="1"/>
  <c r="T690" i="31" s="1"/>
  <c r="S671" i="31"/>
  <c r="T671" i="31" s="1"/>
  <c r="T670" i="31" s="1"/>
  <c r="S547" i="31"/>
  <c r="T547" i="31" s="1"/>
  <c r="T546" i="31" s="1"/>
  <c r="S749" i="31"/>
  <c r="T749" i="31" s="1"/>
  <c r="T748" i="31" s="1"/>
  <c r="S399" i="31"/>
  <c r="T399" i="31" s="1"/>
  <c r="T398" i="31" s="1"/>
  <c r="S412" i="31"/>
  <c r="T413" i="31" s="1"/>
  <c r="T412" i="31" s="1"/>
  <c r="S1147" i="31"/>
  <c r="T1147" i="31" s="1"/>
  <c r="T1146" i="31" s="1"/>
  <c r="S193" i="31"/>
  <c r="T193" i="31" s="1"/>
  <c r="T192" i="31" s="1"/>
  <c r="S1015" i="31"/>
  <c r="T1015" i="31" s="1"/>
  <c r="T1014" i="31" s="1"/>
  <c r="S787" i="31"/>
  <c r="T787" i="31" s="1"/>
  <c r="T786" i="31" s="1"/>
  <c r="S817" i="31"/>
  <c r="T817" i="31" s="1"/>
  <c r="T816" i="31" s="1"/>
  <c r="S627" i="31"/>
  <c r="T627" i="31" s="1"/>
  <c r="T626" i="31" s="1"/>
  <c r="S503" i="31"/>
  <c r="T503" i="31" s="1"/>
  <c r="T502" i="31" s="1"/>
  <c r="S573" i="31"/>
  <c r="T573" i="31" s="1"/>
  <c r="T572" i="31" s="1"/>
  <c r="S939" i="31"/>
  <c r="T939" i="31" s="1"/>
  <c r="T938" i="31" s="1"/>
  <c r="S867" i="31"/>
  <c r="T867" i="31" s="1"/>
  <c r="T866" i="31" s="1"/>
  <c r="S597" i="31"/>
  <c r="T597" i="31" s="1"/>
  <c r="T596" i="31" s="1"/>
  <c r="S447" i="31"/>
  <c r="T447" i="31" s="1"/>
  <c r="T446" i="31" s="1"/>
  <c r="S481" i="31"/>
  <c r="T481" i="31" s="1"/>
  <c r="T480" i="31" s="1"/>
  <c r="S1125" i="31"/>
  <c r="T1125" i="31" s="1"/>
  <c r="T1124" i="31" s="1"/>
  <c r="S133" i="31"/>
  <c r="T133" i="31" s="1"/>
  <c r="T132" i="31" s="1"/>
  <c r="S147" i="31"/>
  <c r="T147" i="31" s="1"/>
  <c r="T146" i="31" s="1"/>
  <c r="S117" i="31"/>
  <c r="T117" i="31" s="1"/>
  <c r="T116" i="31" s="1"/>
  <c r="S1109" i="31"/>
  <c r="T1109" i="31" s="1"/>
  <c r="T1108" i="31" s="1"/>
  <c r="S1051" i="31"/>
  <c r="T1051" i="31" s="1"/>
  <c r="T1050" i="31" s="1"/>
  <c r="S1017" i="31"/>
  <c r="T1017" i="31" s="1"/>
  <c r="T1016" i="31" s="1"/>
  <c r="S925" i="31"/>
  <c r="T925" i="31" s="1"/>
  <c r="T924" i="31" s="1"/>
  <c r="S823" i="31"/>
  <c r="T823" i="31" s="1"/>
  <c r="T822" i="31" s="1"/>
  <c r="S837" i="31"/>
  <c r="T837" i="31" s="1"/>
  <c r="T836" i="31" s="1"/>
  <c r="S731" i="31"/>
  <c r="T731" i="31" s="1"/>
  <c r="T730" i="31" s="1"/>
  <c r="S599" i="31"/>
  <c r="T599" i="31" s="1"/>
  <c r="T598" i="31" s="1"/>
  <c r="S529" i="31"/>
  <c r="T529" i="31" s="1"/>
  <c r="T528"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32"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 ref="F375" authorId="0" shapeId="0" xr:uid="{C9056E55-E4A5-41EF-89D3-6E5F60267AB1}">
      <text>
        <r>
          <rPr>
            <sz val="9"/>
            <color indexed="81"/>
            <rFont val="Tahoma"/>
            <family val="2"/>
          </rPr>
          <t xml:space="preserve">Las operaciones corresponden a Operaciones Relacionadas a Cuentas Recaudadoras (TCR) de la misma entidad.
</t>
        </r>
      </text>
    </comment>
    <comment ref="F376" authorId="0" shapeId="0" xr:uid="{DFBAD291-4C5C-4D72-A760-9E238D853E2C}">
      <text>
        <r>
          <rPr>
            <sz val="9"/>
            <color indexed="81"/>
            <rFont val="Tahoma"/>
            <family val="2"/>
          </rPr>
          <t xml:space="preserve">Las operaciones corresponden a Operaciones Relacionadas a Cuentas Recaudadoras (TCR) de la misma entidad.
</t>
        </r>
      </text>
    </comment>
    <comment ref="F377" authorId="0" shapeId="0" xr:uid="{5EC4DC08-1B7C-443A-9EE2-D8A39A6840E0}">
      <text>
        <r>
          <rPr>
            <sz val="9"/>
            <color indexed="81"/>
            <rFont val="Tahoma"/>
            <family val="2"/>
          </rPr>
          <t xml:space="preserve">Las operaciones corresponden a Operaciones Relacionadas a Cuentas Recaudadoras (TCR) de la misma entidad.
</t>
        </r>
      </text>
    </comment>
    <comment ref="F378" authorId="0" shapeId="0" xr:uid="{D9C9BD6B-0AEF-43A8-9830-1EC14926AA23}">
      <text>
        <r>
          <rPr>
            <sz val="9"/>
            <color indexed="81"/>
            <rFont val="Tahoma"/>
            <family val="2"/>
          </rPr>
          <t xml:space="preserve">Las operaciones corresponden a Operaciones Relacionadas a Cuentas Recaudadoras (TCR) de la misma entidad.
</t>
        </r>
      </text>
    </comment>
    <comment ref="F379" authorId="0" shapeId="0" xr:uid="{CE35D822-96EE-4BFF-9508-511FF5A23EA4}">
      <text>
        <r>
          <rPr>
            <sz val="9"/>
            <color indexed="81"/>
            <rFont val="Tahoma"/>
            <family val="2"/>
          </rPr>
          <t xml:space="preserve">Las operaciones corresponden a Operaciones Relacionadas a Cuentas Recaudadoras (TCR) de la misma entidad.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<sst xmlns="http://schemas.openxmlformats.org/spreadsheetml/2006/main" count="18858" uniqueCount="6554">
  <si>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</si>
  <si>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</si>
  <si>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</si>
  <si>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</si>
  <si>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</si>
  <si>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</si>
  <si>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</si>
  <si>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</si>
  <si>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</si>
  <si>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</si>
  <si>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</si>
  <si>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</si>
  <si>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</si>
  <si>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</si>
  <si>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</si>
  <si>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</si>
  <si>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</si>
  <si>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</si>
  <si>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</si>
  <si>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</si>
  <si>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</si>
  <si>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</si>
  <si>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</si>
  <si>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</si>
  <si>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</si>
  <si>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</si>
  <si>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</si>
  <si>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</si>
  <si>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</si>
  <si>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</si>
  <si>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</si>
  <si>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</si>
  <si>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</si>
  <si>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</si>
  <si>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</si>
  <si>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</si>
  <si>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</si>
  <si>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</si>
  <si>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</si>
  <si>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</si>
  <si>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</si>
  <si>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</si>
  <si>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</si>
  <si>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</si>
  <si>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</si>
  <si>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</si>
  <si>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</si>
  <si>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</si>
  <si>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</si>
  <si>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</si>
  <si>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</si>
  <si>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</si>
  <si>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</si>
  <si>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</si>
  <si>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</si>
  <si>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</si>
  <si>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</si>
  <si>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</si>
  <si>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</si>
  <si>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</si>
  <si>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</si>
  <si>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</si>
  <si>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</si>
  <si>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</si>
  <si>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</si>
  <si>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</si>
  <si>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</si>
  <si>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</si>
  <si>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</si>
  <si>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</si>
  <si>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</si>
  <si>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</si>
  <si>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</si>
  <si>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</si>
  <si>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</si>
  <si>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</si>
  <si>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</si>
  <si>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</si>
  <si>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</si>
  <si>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</si>
  <si>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</si>
  <si>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</si>
  <si>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</si>
  <si>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</si>
  <si>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</si>
  <si>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</si>
  <si>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</si>
  <si>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</si>
  <si>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</si>
  <si>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</si>
  <si>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</si>
  <si>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</si>
  <si>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</si>
  <si>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</si>
  <si>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</si>
  <si>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</si>
  <si>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</si>
  <si>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</si>
  <si>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</si>
  <si>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</si>
  <si>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</si>
  <si>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</si>
  <si>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</si>
  <si>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</si>
  <si>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</si>
  <si>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</si>
  <si>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</si>
  <si>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</si>
  <si>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</si>
  <si>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</si>
  <si>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</si>
  <si>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</si>
  <si>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</si>
  <si>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</si>
  <si>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</si>
  <si>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</si>
  <si>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</si>
  <si>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</si>
  <si>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</si>
  <si>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</si>
  <si>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</si>
  <si>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</si>
  <si>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</si>
  <si>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</si>
  <si>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</si>
  <si>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</si>
  <si>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</si>
  <si>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</si>
  <si>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</si>
  <si>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</si>
  <si>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</si>
  <si>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</si>
  <si>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</si>
  <si>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</si>
  <si>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</si>
  <si>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</si>
  <si>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</si>
  <si>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</si>
  <si>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</si>
  <si>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</si>
  <si>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</si>
  <si>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</si>
  <si>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</si>
  <si>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</si>
  <si>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</si>
  <si>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</si>
  <si>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</si>
  <si>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</si>
  <si>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</si>
  <si>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</si>
  <si>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</si>
  <si>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</si>
  <si>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</si>
  <si>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</si>
  <si>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</si>
  <si>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</si>
  <si>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</si>
  <si>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</si>
  <si>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</si>
  <si>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</si>
  <si>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</si>
  <si>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</si>
  <si>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</si>
  <si>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</si>
  <si>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</si>
  <si>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</si>
  <si>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</si>
  <si>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</si>
  <si>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</si>
  <si>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</si>
  <si>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</si>
  <si>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</si>
  <si>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</si>
  <si>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</si>
  <si>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</si>
  <si>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</si>
  <si>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</si>
  <si>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</si>
  <si>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</si>
  <si>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</si>
  <si>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</si>
  <si>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</si>
  <si>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</si>
  <si>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</si>
  <si>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</si>
  <si>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</si>
  <si>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</si>
  <si>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</si>
  <si>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</si>
  <si>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</si>
  <si>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</si>
  <si>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</si>
  <si>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</si>
  <si>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</si>
  <si>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</si>
  <si>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</si>
  <si>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</si>
  <si>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</si>
  <si>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</si>
  <si>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</si>
  <si>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</si>
  <si>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</si>
  <si>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</si>
  <si>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</si>
  <si>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</si>
  <si>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</si>
  <si>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</si>
  <si>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</si>
  <si>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</si>
  <si>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</si>
  <si>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</si>
  <si>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</si>
  <si>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</si>
  <si>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</si>
  <si>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</si>
  <si>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</si>
  <si>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</si>
  <si>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</si>
  <si>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</si>
  <si>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</si>
  <si>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</si>
  <si>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</si>
  <si>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</si>
  <si>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</si>
  <si>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</si>
  <si>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</si>
  <si>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</si>
  <si>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</si>
  <si>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</si>
  <si>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</si>
  <si>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</si>
  <si>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</si>
  <si>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</si>
  <si>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</si>
  <si>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</si>
  <si>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</si>
  <si>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</si>
  <si>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</si>
  <si>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</si>
  <si>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</si>
  <si>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</si>
  <si>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</si>
  <si>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</si>
  <si>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</si>
  <si>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</si>
  <si>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</si>
  <si>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</si>
  <si>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</si>
  <si>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</si>
  <si>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</si>
  <si>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</si>
  <si>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</si>
  <si>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</si>
  <si>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</si>
  <si>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</si>
  <si>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</si>
  <si>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</si>
  <si>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</si>
  <si>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</si>
  <si>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</si>
  <si>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</si>
  <si>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</si>
  <si>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</si>
  <si>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</si>
  <si>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</si>
  <si>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</si>
  <si>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</si>
  <si>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</si>
  <si>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</si>
  <si>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</si>
  <si>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</si>
  <si>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</si>
  <si>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</si>
  <si>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</si>
  <si>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</si>
  <si>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</si>
  <si>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</si>
  <si>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</si>
  <si>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</si>
  <si>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</si>
  <si>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</si>
  <si>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</si>
  <si>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</si>
  <si>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</si>
  <si>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</si>
  <si>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</si>
  <si>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</si>
  <si>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</si>
  <si>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</si>
  <si>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</si>
  <si>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</si>
  <si>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</si>
  <si>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</si>
  <si>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</si>
  <si>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</si>
  <si>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</si>
  <si>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</si>
  <si>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</si>
  <si>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</si>
  <si>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</si>
  <si>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</si>
  <si>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</si>
  <si>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</si>
  <si>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</si>
  <si>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</si>
  <si>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</si>
  <si>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</si>
  <si>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</si>
  <si>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</si>
  <si>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</si>
  <si>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</si>
  <si>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</si>
  <si>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</si>
  <si>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</si>
  <si>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</si>
  <si>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</si>
  <si>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</si>
  <si>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</si>
  <si>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</si>
  <si>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</si>
  <si>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</si>
  <si>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</si>
  <si>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</si>
  <si>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</si>
  <si>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</si>
  <si>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</si>
  <si>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</si>
  <si>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</si>
  <si>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</si>
  <si>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</si>
  <si>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</si>
  <si>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</si>
  <si>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</si>
  <si>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</si>
  <si>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</si>
  <si>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</si>
  <si>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</si>
  <si>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</si>
  <si>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</si>
  <si>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</si>
  <si>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</si>
  <si>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</si>
  <si>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</si>
  <si>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</si>
  <si>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</si>
  <si>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</si>
  <si>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</si>
  <si>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</si>
  <si>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</si>
  <si>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</si>
  <si>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</si>
  <si>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</si>
  <si>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</si>
  <si>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</si>
  <si>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</si>
  <si>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</si>
  <si>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</si>
  <si>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</si>
  <si>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</si>
  <si>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</si>
  <si>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</si>
  <si>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</si>
  <si>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</si>
  <si>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</si>
  <si>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</si>
  <si>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</si>
  <si>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</si>
  <si>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</si>
  <si>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</si>
  <si>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</si>
  <si>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</si>
  <si>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</si>
  <si>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</si>
  <si>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</si>
  <si>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</si>
  <si>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</si>
  <si>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</si>
  <si>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</si>
  <si>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</si>
  <si>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</si>
  <si>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</si>
  <si>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</si>
  <si>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</si>
  <si>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</si>
  <si>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</si>
  <si>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</si>
  <si>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</si>
  <si>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</si>
  <si>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</si>
  <si>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</si>
  <si>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</si>
  <si>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</si>
  <si>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</si>
  <si>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</si>
  <si>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</si>
  <si>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</si>
  <si>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</si>
  <si>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</si>
  <si>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</si>
  <si>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</si>
  <si>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</si>
  <si>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</si>
  <si>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</si>
  <si>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</si>
  <si>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</si>
  <si>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</si>
  <si>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</si>
  <si>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</si>
  <si>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</si>
  <si>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</si>
  <si>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</si>
  <si>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</si>
  <si>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</si>
  <si>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</si>
  <si>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</si>
  <si>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</si>
  <si>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</si>
  <si>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</si>
  <si>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</si>
  <si>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</si>
  <si>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</si>
  <si>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</si>
  <si>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</si>
  <si>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</si>
  <si>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</si>
  <si>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</si>
  <si>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</si>
  <si>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</si>
  <si>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</si>
  <si>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</si>
  <si>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</si>
  <si>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</si>
  <si>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</si>
  <si>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</si>
  <si>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</si>
  <si>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</si>
  <si>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</si>
  <si>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</si>
  <si>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</si>
  <si>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</si>
  <si>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</si>
  <si>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</si>
  <si>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</si>
  <si>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</si>
  <si>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</si>
  <si>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</si>
  <si>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</si>
  <si>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</si>
  <si>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</si>
  <si>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</si>
  <si>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</si>
  <si>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</si>
  <si>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</si>
  <si>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</si>
  <si>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</si>
  <si>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</si>
  <si>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</si>
  <si>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</si>
  <si>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</si>
  <si>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</si>
  <si>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</si>
  <si>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</si>
  <si>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</si>
  <si>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</si>
  <si>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</si>
  <si>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</si>
  <si>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</si>
  <si>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</si>
  <si>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</si>
  <si>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</si>
  <si>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</si>
  <si>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</si>
  <si>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</si>
  <si>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</si>
  <si>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</si>
  <si>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</si>
  <si>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</si>
  <si>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</si>
  <si>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</si>
  <si>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</si>
  <si>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</si>
  <si>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</si>
  <si>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</si>
  <si>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</si>
  <si>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</si>
  <si>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</si>
  <si>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</si>
  <si>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</si>
  <si>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</si>
  <si>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</si>
  <si>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</si>
  <si>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</si>
  <si>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</si>
  <si>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</si>
  <si>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</si>
  <si>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</si>
  <si>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</si>
  <si>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</si>
  <si>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</si>
  <si>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</si>
  <si>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</si>
  <si>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</si>
  <si>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</si>
  <si>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</si>
  <si>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</si>
  <si>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</si>
  <si>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</si>
  <si>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</si>
  <si>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</si>
  <si>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</si>
  <si>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</si>
  <si>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</si>
  <si>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</si>
  <si>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</si>
  <si>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</si>
  <si>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</si>
  <si>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</si>
  <si>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</si>
  <si>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</si>
  <si>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</si>
  <si>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</si>
  <si>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</si>
  <si>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</si>
  <si>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</si>
  <si>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</si>
  <si>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</si>
  <si>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</si>
  <si>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</si>
  <si>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</si>
  <si>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</si>
  <si>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</si>
  <si>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</si>
  <si>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</si>
  <si>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</si>
  <si>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</si>
  <si>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</si>
  <si>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</si>
  <si>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</si>
  <si>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</si>
  <si>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</si>
  <si>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</si>
  <si>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</si>
  <si>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</si>
  <si>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</si>
  <si>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</si>
  <si>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</si>
  <si>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</si>
  <si>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</si>
  <si>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</si>
  <si>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</si>
  <si>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</si>
  <si>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</si>
  <si>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</si>
  <si>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</si>
  <si>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</si>
  <si>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</si>
  <si>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</si>
  <si>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</si>
  <si>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</si>
  <si>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</si>
  <si>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</si>
  <si>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</si>
  <si>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</si>
  <si>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</si>
  <si>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</si>
  <si>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</si>
  <si>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</si>
  <si>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</si>
  <si>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</si>
  <si>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</si>
  <si>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</si>
  <si>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</si>
  <si>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</si>
  <si>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</si>
  <si>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</si>
  <si>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</si>
  <si>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</si>
  <si>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</si>
  <si>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</si>
  <si>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</si>
  <si>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</si>
  <si>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</si>
  <si>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</si>
  <si>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</si>
  <si>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</si>
  <si>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</si>
  <si>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</si>
  <si>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</si>
  <si>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</si>
  <si>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</si>
  <si>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</si>
  <si>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</si>
  <si>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</si>
  <si>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</si>
  <si>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</si>
  <si>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</si>
  <si>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</si>
  <si>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</si>
  <si>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</si>
  <si>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</si>
  <si>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</si>
  <si>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</si>
  <si>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</si>
  <si>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</si>
  <si>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</si>
  <si>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</si>
  <si>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</si>
  <si>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</si>
  <si>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</si>
  <si>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</si>
  <si>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</si>
  <si>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</si>
  <si>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</si>
  <si>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</si>
  <si>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</si>
  <si>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</si>
  <si>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</si>
  <si>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</si>
  <si>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</si>
  <si>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</si>
  <si>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</si>
  <si>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</si>
  <si>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</si>
  <si>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</si>
  <si>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</si>
  <si>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</si>
  <si>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</si>
  <si>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</si>
  <si>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</si>
  <si>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</si>
  <si>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</si>
  <si>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</si>
  <si>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</si>
  <si>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</si>
  <si>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</si>
  <si>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</si>
  <si>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</si>
  <si>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</si>
  <si>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</si>
  <si>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</si>
  <si>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</si>
  <si>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</si>
  <si>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</si>
  <si>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</si>
  <si>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</si>
  <si>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</si>
  <si>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</si>
  <si>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</si>
  <si>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</si>
  <si>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</si>
  <si>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</si>
  <si>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</si>
  <si>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</si>
  <si>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</si>
  <si>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</si>
  <si>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</si>
  <si>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</si>
  <si>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</si>
  <si>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</si>
  <si>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</si>
  <si>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</si>
  <si>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</si>
  <si>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</si>
  <si>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</si>
  <si>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</si>
  <si>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</si>
  <si>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</si>
  <si>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</si>
  <si>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</si>
  <si>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</si>
  <si>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</si>
  <si>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</si>
  <si>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</si>
  <si>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</si>
  <si>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</si>
  <si>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</si>
  <si>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</si>
  <si>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</si>
  <si>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</si>
  <si>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</si>
  <si>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</si>
  <si>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</si>
  <si>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</si>
  <si>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</si>
  <si>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</si>
  <si>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</si>
  <si>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</si>
  <si>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</si>
  <si>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</si>
  <si>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</si>
  <si>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</si>
  <si>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</si>
  <si>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</si>
  <si>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</si>
  <si>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</si>
  <si>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</si>
  <si>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</si>
  <si>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</si>
  <si>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</si>
  <si>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</si>
  <si>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</si>
  <si>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</si>
  <si>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</si>
  <si>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</si>
  <si>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</si>
  <si>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</si>
  <si>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</si>
  <si>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</si>
  <si>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</si>
  <si>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</si>
  <si>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</si>
  <si>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</si>
  <si>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</si>
  <si>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</si>
  <si>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</si>
  <si>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</si>
  <si>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</si>
  <si>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</si>
  <si>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</si>
  <si>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</si>
  <si>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</si>
  <si>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</si>
  <si>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</si>
  <si>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</si>
  <si>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</si>
  <si>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</si>
  <si>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</si>
  <si>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</si>
  <si>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</si>
  <si>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</si>
  <si>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</si>
  <si>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</si>
  <si>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</si>
  <si>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</si>
  <si>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</si>
  <si>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</si>
  <si>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</si>
  <si>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</si>
  <si>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</si>
  <si>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</si>
  <si>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</si>
  <si>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</si>
  <si>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</si>
  <si>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</si>
  <si>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</si>
  <si>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</si>
  <si>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</si>
  <si>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</si>
  <si>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</si>
  <si>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</si>
  <si>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</si>
  <si>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</si>
  <si>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</si>
  <si>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</si>
  <si>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</si>
  <si>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</si>
  <si>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</si>
  <si>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</si>
  <si>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</si>
  <si>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</si>
  <si>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</si>
  <si>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</si>
  <si>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</si>
  <si>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</si>
  <si>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</si>
  <si>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</si>
  <si>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</si>
  <si>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</si>
  <si>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</si>
  <si>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</si>
  <si>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</si>
  <si>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</si>
  <si>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</si>
  <si>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</si>
  <si>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</si>
  <si>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</si>
  <si>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</si>
  <si>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</si>
  <si>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</si>
  <si>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</si>
  <si>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</si>
  <si>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</si>
  <si>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</si>
  <si>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</si>
  <si>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</si>
  <si>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</si>
  <si>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</si>
  <si>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</si>
  <si>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</si>
  <si>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</si>
  <si>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</si>
  <si>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</si>
  <si>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</si>
  <si>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</si>
  <si>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</si>
  <si>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</si>
  <si>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</si>
  <si>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</si>
  <si>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</si>
  <si>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</si>
  <si>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</si>
  <si>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</si>
  <si>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</si>
  <si>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</si>
  <si>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</si>
  <si>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</si>
  <si>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</si>
  <si>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</si>
  <si>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</si>
  <si>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</si>
  <si>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</si>
  <si>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</si>
  <si>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</si>
  <si>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</si>
  <si>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</si>
  <si>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</si>
  <si>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</si>
  <si>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</si>
  <si>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</si>
  <si>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</si>
  <si>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</si>
  <si>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</si>
  <si>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</si>
  <si>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</si>
  <si>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</si>
  <si>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</si>
  <si>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</si>
  <si>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</si>
  <si>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</si>
  <si>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</si>
  <si>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</si>
  <si>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</si>
  <si>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</si>
  <si>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</si>
  <si>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</si>
  <si>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</si>
  <si>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</si>
  <si>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</si>
  <si>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</si>
  <si>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</si>
  <si>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</si>
  <si>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</si>
  <si>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</si>
  <si>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</si>
  <si>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</si>
  <si>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</si>
  <si>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</si>
  <si>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</si>
  <si>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</si>
  <si>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</si>
  <si>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</si>
  <si>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</si>
  <si>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</si>
  <si>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</si>
  <si>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</si>
  <si>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</si>
  <si>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</si>
  <si>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</si>
  <si>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</si>
  <si>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</si>
  <si>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</si>
  <si>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</si>
  <si>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</si>
  <si>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</si>
  <si>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</si>
  <si>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</si>
  <si>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</si>
  <si>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</si>
  <si>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</si>
  <si>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</si>
  <si>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</si>
  <si>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</si>
  <si>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</si>
  <si>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</si>
  <si>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</si>
  <si>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</si>
  <si>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</si>
  <si>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</si>
  <si>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</si>
  <si>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</si>
  <si>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</si>
  <si>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</si>
  <si>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</si>
  <si>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</si>
  <si>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</si>
  <si>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</si>
  <si>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</si>
  <si>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</si>
  <si>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</si>
  <si>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</si>
  <si>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</si>
  <si>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</si>
  <si>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</si>
  <si>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</si>
  <si>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</si>
  <si>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</si>
  <si>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</si>
  <si>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</si>
  <si>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</si>
  <si>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</si>
  <si>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</si>
  <si>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</si>
  <si>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</si>
  <si>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</si>
  <si>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</si>
  <si>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</si>
  <si>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</si>
  <si>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</si>
  <si>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</si>
  <si>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</si>
  <si>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</si>
  <si>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</si>
  <si>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</si>
  <si>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</si>
  <si>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</si>
  <si>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</si>
  <si>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</si>
  <si>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</si>
  <si>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</si>
  <si>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</si>
  <si>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</si>
  <si>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</si>
  <si>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</si>
  <si>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</si>
  <si>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</si>
  <si>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</si>
  <si>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</si>
  <si>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</si>
  <si>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</si>
  <si>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</si>
  <si>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</si>
  <si>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</si>
  <si>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</si>
  <si>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</si>
  <si>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</si>
  <si>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</si>
  <si>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</si>
  <si>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</si>
  <si>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</si>
  <si>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</si>
  <si>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</si>
  <si>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</si>
  <si>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</si>
  <si>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</si>
  <si>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</si>
  <si>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</si>
  <si>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</si>
  <si>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</si>
  <si>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</si>
  <si>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</si>
  <si>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</si>
  <si>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</si>
  <si>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</si>
  <si>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</si>
  <si>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</si>
  <si>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</si>
  <si>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</si>
  <si>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</si>
  <si>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</si>
  <si>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</si>
  <si>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</si>
  <si>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</si>
  <si>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</si>
  <si>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</si>
  <si>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</si>
  <si>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</si>
  <si>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</si>
  <si>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</si>
  <si>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</si>
  <si>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</si>
  <si>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</si>
  <si>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</si>
  <si>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</si>
  <si>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</si>
  <si>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</si>
  <si>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</si>
  <si>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</si>
  <si>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</si>
  <si>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</si>
  <si>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</si>
  <si>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</si>
  <si>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</si>
  <si>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</si>
  <si>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</si>
  <si>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</si>
  <si>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</si>
  <si>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</si>
  <si>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</si>
  <si>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</si>
  <si>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</si>
  <si>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</si>
  <si>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</si>
  <si>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</si>
  <si>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</si>
  <si>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</si>
  <si>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</si>
  <si>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</si>
  <si>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</si>
  <si>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</si>
  <si>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</si>
  <si>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</si>
  <si>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</si>
  <si>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</si>
  <si>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</si>
  <si>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</si>
  <si>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</si>
  <si>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</si>
  <si>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</si>
  <si>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</si>
  <si>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</si>
  <si>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</si>
  <si>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</si>
  <si>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</si>
  <si>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</si>
  <si>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</si>
  <si>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</si>
  <si>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</si>
  <si>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</si>
  <si>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</si>
  <si>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</si>
  <si>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</si>
  <si>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</si>
  <si>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</si>
  <si>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</si>
  <si>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</si>
  <si>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</si>
  <si>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</si>
  <si>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</si>
  <si>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</si>
  <si>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</si>
  <si>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</si>
  <si>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</si>
  <si>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</si>
  <si>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</si>
  <si>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</si>
  <si>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</si>
  <si>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</si>
  <si>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</si>
  <si>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</si>
  <si>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</si>
  <si>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</si>
  <si>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</si>
  <si>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</si>
  <si>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</si>
  <si>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</si>
  <si>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</si>
  <si>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</si>
  <si>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</si>
  <si>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</si>
  <si>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</si>
  <si>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</si>
  <si>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</si>
  <si>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</si>
  <si>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</si>
  <si>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</si>
  <si>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</si>
  <si>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</si>
  <si>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</si>
  <si>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</si>
  <si>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</si>
  <si>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</si>
  <si>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</si>
  <si>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</si>
  <si>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</si>
  <si>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</si>
  <si>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</si>
  <si>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</si>
  <si>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</si>
  <si>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</si>
  <si>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</si>
  <si>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</si>
  <si>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</si>
  <si>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</si>
  <si>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</si>
  <si>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</si>
  <si>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</si>
  <si>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</si>
  <si>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</si>
  <si>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</si>
  <si>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</si>
  <si>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</si>
  <si>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</si>
  <si>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</si>
  <si>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</si>
  <si>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</si>
  <si>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</si>
  <si>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</si>
  <si>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</si>
  <si>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</si>
  <si>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</si>
  <si>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</si>
  <si>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</si>
  <si>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</si>
  <si>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</si>
  <si>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</si>
  <si>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</si>
  <si>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</si>
  <si>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</si>
  <si>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</si>
  <si>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</si>
  <si>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</si>
  <si>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</si>
  <si>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</si>
  <si>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</si>
  <si>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</si>
  <si>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</si>
  <si>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</si>
  <si>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</si>
  <si>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</si>
  <si>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</si>
  <si>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</si>
  <si>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</si>
  <si>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</si>
  <si>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</si>
  <si>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</si>
  <si>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</si>
  <si>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</si>
  <si>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</si>
  <si>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</si>
  <si>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</si>
  <si>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</si>
  <si>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</si>
  <si>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</si>
  <si>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</si>
  <si>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</si>
  <si>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</si>
  <si>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</si>
  <si>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</si>
  <si>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</si>
  <si>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</si>
  <si>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</si>
  <si>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</si>
  <si>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</si>
  <si>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</si>
  <si>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</si>
  <si>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</si>
  <si>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</si>
  <si>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</si>
  <si>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</si>
  <si>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</si>
  <si>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</si>
  <si>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</si>
  <si>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</si>
  <si>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</si>
  <si>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</si>
  <si>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</si>
  <si>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</si>
  <si>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</si>
  <si>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</si>
  <si>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</si>
  <si>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</si>
  <si>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</si>
  <si>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</si>
  <si>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</si>
  <si>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</si>
  <si>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</si>
  <si>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</si>
  <si>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</si>
  <si>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</si>
  <si>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</si>
  <si>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</si>
  <si>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</si>
  <si>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</si>
  <si>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</si>
  <si>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</si>
  <si>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</si>
  <si>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</si>
  <si>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</si>
  <si>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</si>
  <si>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</si>
  <si>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</si>
  <si>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</si>
  <si>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</si>
  <si>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</si>
  <si>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</si>
  <si>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</si>
  <si>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</si>
  <si>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</si>
  <si>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</si>
  <si>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</si>
  <si>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</si>
  <si>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</si>
  <si>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</si>
  <si>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</si>
  <si>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</si>
  <si>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</si>
  <si>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</si>
  <si>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</si>
  <si>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</si>
  <si>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</si>
  <si>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</si>
  <si>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</si>
  <si>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</si>
  <si>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</si>
  <si>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</si>
  <si>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</si>
  <si>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</si>
  <si>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</si>
  <si>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</si>
  <si>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</si>
  <si>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</si>
  <si>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</si>
  <si>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</si>
  <si>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</si>
  <si>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</si>
  <si>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</si>
  <si>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</si>
  <si>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</si>
  <si>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</si>
  <si>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</si>
  <si>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</si>
  <si>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</si>
  <si>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</si>
  <si>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</si>
  <si>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</si>
  <si>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</si>
  <si>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</si>
  <si>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</si>
  <si>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</si>
  <si>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</si>
  <si>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</si>
  <si>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</si>
  <si>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</si>
  <si>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</si>
  <si>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</si>
  <si>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</si>
  <si>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</si>
  <si>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</si>
  <si>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</si>
  <si>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</si>
  <si>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</si>
  <si>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</si>
  <si>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</si>
  <si>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</si>
  <si>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</si>
  <si>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</si>
  <si>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</si>
  <si>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</si>
  <si>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</si>
  <si>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</si>
  <si>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</si>
  <si>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</si>
  <si>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</si>
  <si>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</si>
  <si>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</si>
  <si>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</si>
  <si>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</si>
  <si>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</si>
  <si>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</si>
  <si>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</si>
  <si>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</si>
  <si>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</si>
  <si>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</si>
  <si>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</si>
  <si>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</si>
  <si>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</si>
  <si>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</si>
  <si>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</si>
  <si>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</si>
  <si>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</si>
  <si>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</si>
  <si>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</si>
  <si>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</si>
  <si>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</si>
  <si>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</si>
  <si>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</si>
  <si>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</si>
  <si>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</si>
  <si>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</si>
  <si>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</si>
  <si>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</si>
  <si>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</si>
  <si>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</si>
  <si>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</si>
  <si>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</si>
  <si>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</si>
  <si>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</si>
  <si>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</si>
  <si>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</si>
  <si>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</si>
  <si>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</si>
  <si>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</si>
  <si>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</si>
  <si>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</si>
  <si>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</si>
  <si>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</si>
  <si>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</si>
  <si>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</si>
  <si>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</si>
  <si>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</si>
  <si>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</si>
  <si>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</si>
  <si>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</si>
  <si>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</si>
  <si>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</si>
  <si>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</si>
  <si>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</si>
  <si>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</si>
  <si>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</si>
  <si>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</si>
  <si>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</si>
  <si>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</si>
  <si>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</si>
  <si>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</si>
  <si>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</si>
  <si>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</si>
  <si>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</si>
  <si>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</si>
  <si>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</si>
  <si>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</si>
  <si>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</si>
  <si>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</si>
  <si>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</si>
  <si>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</si>
  <si>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</si>
  <si>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</si>
  <si>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</si>
  <si>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</si>
  <si>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</si>
  <si>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</si>
  <si>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</si>
  <si>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</si>
  <si>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</si>
  <si>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</si>
  <si>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</si>
  <si>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</si>
  <si>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</si>
  <si>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</si>
  <si>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</si>
  <si>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</si>
  <si>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</si>
  <si>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</si>
  <si>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</si>
  <si>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</si>
  <si>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</si>
  <si>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</si>
  <si>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</si>
  <si>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</si>
  <si>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</si>
  <si>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</si>
  <si>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</si>
  <si>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</si>
  <si>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</si>
  <si>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</si>
  <si>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</si>
  <si>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</si>
  <si>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</si>
  <si>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</si>
  <si>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</si>
  <si>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</si>
  <si>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</si>
  <si>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</si>
  <si>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</si>
  <si>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</si>
  <si>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</si>
  <si>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</si>
  <si>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</si>
  <si>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</si>
  <si>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</si>
  <si>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</si>
  <si>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</si>
  <si>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</si>
  <si>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</si>
  <si>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</si>
  <si>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</si>
  <si>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</si>
  <si>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</si>
  <si>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</si>
  <si>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</si>
  <si>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</si>
  <si>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</si>
  <si>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</si>
  <si>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</si>
  <si>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</si>
  <si>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</si>
  <si>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</si>
  <si>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</si>
  <si>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</si>
  <si>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</si>
  <si>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</si>
  <si>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</si>
  <si>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</si>
  <si>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</si>
  <si>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</si>
  <si>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</si>
  <si>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</si>
  <si>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</si>
  <si>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</si>
  <si>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</si>
  <si>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</si>
  <si>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</si>
  <si>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</si>
  <si>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</si>
  <si>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</si>
  <si>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</si>
  <si>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</si>
  <si>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</si>
  <si>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</si>
  <si>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</si>
  <si>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</si>
  <si>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</si>
  <si>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</si>
  <si>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</si>
  <si>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</si>
  <si>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</si>
  <si>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</si>
  <si>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</si>
  <si>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</si>
  <si>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</si>
  <si>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</si>
  <si>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</si>
  <si>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</si>
  <si>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</si>
  <si>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</si>
  <si>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</si>
  <si>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</si>
  <si>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</si>
  <si>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</si>
  <si>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</si>
  <si>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</si>
  <si>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</si>
  <si>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</si>
  <si>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</si>
  <si>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</si>
  <si>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</si>
  <si>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</si>
  <si>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</si>
  <si>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</si>
  <si>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</si>
  <si>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</si>
  <si>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</si>
  <si>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</si>
  <si>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</si>
  <si>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</si>
  <si>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</si>
  <si>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</si>
  <si>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</si>
  <si>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</si>
  <si>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</si>
  <si>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</si>
  <si>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</si>
  <si>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</si>
  <si>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</si>
  <si>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</si>
  <si>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</si>
  <si>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</si>
  <si>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</si>
  <si>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Cartones de Bolivia</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</si>
  <si>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</si>
  <si>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</si>
  <si>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</si>
  <si>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</si>
  <si>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</si>
  <si>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</si>
  <si>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</si>
  <si>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</si>
  <si>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</si>
  <si>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</si>
  <si>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</si>
  <si>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</si>
  <si>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</si>
  <si>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</si>
  <si>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</si>
  <si>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</si>
  <si>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</si>
  <si>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</si>
  <si>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</si>
  <si>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</si>
  <si>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</si>
  <si>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</si>
  <si>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</si>
  <si>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</si>
  <si>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</si>
  <si>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</si>
  <si>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</si>
  <si>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</si>
  <si>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</si>
  <si>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</si>
  <si>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</si>
  <si>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NO_CONCILIADO</t>
  </si>
  <si>
    <t>00099021001</t>
  </si>
  <si>
    <t>10000018815833</t>
  </si>
  <si>
    <t>MINISTERIO DE EDUCACION - UNIVERSIDAD PEDAGOGICA</t>
  </si>
  <si>
    <t>10000024347614</t>
  </si>
  <si>
    <t>10000028754013</t>
  </si>
  <si>
    <t>MIN. EDU. - UNIDAD ESPECIALIZADA DE FORMACIÓN CONTINUA - RECAUDADORA</t>
  </si>
  <si>
    <t>10000028824618</t>
  </si>
  <si>
    <t>MIN. EDU. - ESFM EDUARDO AVAROA - CUENTA RECAUDADORA</t>
  </si>
  <si>
    <t>10000052150295</t>
  </si>
  <si>
    <t>10000041244041</t>
  </si>
  <si>
    <t>MIN. SALUD Y DEPORTES – PROG NAL PREVENCIONES DE ENFERMEDADES INGRESOS A NIVEL NAL</t>
  </si>
  <si>
    <t>10000023569524</t>
  </si>
  <si>
    <t>10000041173216</t>
  </si>
  <si>
    <t>TGN - REC. POR GARANTÍAS SUBASTA ELECTRÓNICA Y MERCADO VIRTUAL</t>
  </si>
  <si>
    <t>10000005579591</t>
  </si>
  <si>
    <t>CEUB - RECAUDADORA</t>
  </si>
  <si>
    <t>10000018347224</t>
  </si>
  <si>
    <t>10000021636698</t>
  </si>
  <si>
    <t>10000003905748</t>
  </si>
  <si>
    <t>10000005546409</t>
  </si>
  <si>
    <t>10000021512426</t>
  </si>
  <si>
    <t>10000028355910</t>
  </si>
  <si>
    <t>0736069001</t>
  </si>
  <si>
    <t xml:space="preserve">TGN - RECUPERACION DE CREDITO DS 2979 - MONEDA NACIONAL </t>
  </si>
  <si>
    <t xml:space="preserve">DIRECCION DEL NOTARIADO PLURINACIONAL - CUENTA RECAUDADORA </t>
  </si>
  <si>
    <t xml:space="preserve">DIRNOPLU-CUENTA RECAUDADORA VIA VOLUNTARIA </t>
  </si>
  <si>
    <t>10000004670978</t>
  </si>
  <si>
    <t xml:space="preserve">AUTORIDAD DE FISC. Y CTROL. SOC. DE AGUA POTABLE Y SANEAM. BASICO </t>
  </si>
  <si>
    <t xml:space="preserve">EMAPA - CAPTACION DE RECURSOS POR CARTERA </t>
  </si>
  <si>
    <t xml:space="preserve">EMAPA- SUPERMERCADOS </t>
  </si>
  <si>
    <t>EEPB - RECURSOS ESPECÍFICOS POR VENTA DE SERVICIOS</t>
  </si>
  <si>
    <t xml:space="preserve">TGN. MIN.FIN.RECAUDACION IMPUESTOS FORM.811 </t>
  </si>
  <si>
    <t>00086011109</t>
  </si>
  <si>
    <t>10000052392350</t>
  </si>
  <si>
    <t>MINISTERIO DE EDUCACIÓN - ESFM -PUERTO RICO</t>
  </si>
  <si>
    <t>GAIOC del Territorio de Raqaypampa</t>
  </si>
  <si>
    <t>GAIOC de Salinas</t>
  </si>
  <si>
    <t>GAIOC de la Autonomía Originaria del Jatún Ayllu Yura</t>
  </si>
  <si>
    <t>GAIOC de Charagua Iyambae</t>
  </si>
  <si>
    <t>Gobierno Guaraní Kereimba Iyaambae</t>
  </si>
  <si>
    <t>Gobierno del Territorio Indígena Multiétnico</t>
  </si>
  <si>
    <t>NTE  Nota de Transferencia Electrónica</t>
  </si>
  <si>
    <t>10000011553042</t>
  </si>
  <si>
    <t>EMAPA - VENTAS DIRECTAS</t>
  </si>
  <si>
    <t>• Transferencias electrónicas efectuadas por el Viceministerio de Tesoro y Crédito Público de acuerdo a la normativa vigente o a requerimiento entidades del sector público.</t>
  </si>
  <si>
    <t xml:space="preserve">MINISTERIO DE EDUCACIÓN - UNIVERSIDAD PEDAGOGICA </t>
  </si>
  <si>
    <t>MIN EDUCACIÓN - ESFM VILLA AROMA - LAHUACHACA</t>
  </si>
  <si>
    <t>10000026017645</t>
  </si>
  <si>
    <t>SERVICIO DE DESARROLLO DE LAS EMPRESAS PÚB.</t>
  </si>
  <si>
    <t>EMAPA - VENTA PRODUCTOS AGRICOLAS</t>
  </si>
  <si>
    <t>10000028893390</t>
  </si>
  <si>
    <t>ESFM "JUAN MISAEL SARACHO" - CANASMORO - TARIJA</t>
  </si>
  <si>
    <t>NUMERO DE LIBRETA CUT: 00283012001 OPERACIÓN E18 TRANSFERENCIA DEL SISTEMA FINANCIERO POR CUENTA DE TERCEROS A LA CUT SOL. ESC. DE ALMACENERA BOLIVIANA S.A.</t>
  </si>
  <si>
    <t>10000051964415</t>
  </si>
  <si>
    <t>MIN. EDUCACIÓN - ESFM - CARACOLLO</t>
  </si>
  <si>
    <t>10000041244140</t>
  </si>
  <si>
    <t>MIN. SALUD Y DEPORTES - VENTA DE VALORES FISC. A NIVEL NACIONAL</t>
  </si>
  <si>
    <t>00081011101 DEPOSITO DE EFECTIVO, DEPOSITANTE: ISMAEL QUINO CONDORI, CONCEPTO: REPOSICION DE CREDENCIAL, CUENTA DE DEPOSITO: CUENTA UNICA DEL TESORO</t>
  </si>
  <si>
    <t>00099021001 DEPOSITO DE EFECTIVO, DEPOSITANTE: SONIA ELDER VILDOZO VDA DE TARQUI, CONCEPTO: COBRO INDEBIDO, CUENTA DE DEPOSITO: CUENTA UNICA DEL TESORO</t>
  </si>
  <si>
    <t>00099021001 DEPOSITO DE EFECTIVO, DEPOSITANTE: JORGE NINA BERNAL, CONCEPTO: DEVOLUCION, CUENTA DE DEPOSITO: CUENTA UNICA DEL TESORO</t>
  </si>
  <si>
    <t>00099021001 DEPOSITO DE EFECTIVO, DEPOSITANTE: RUBEN LUCIO PEREZ ANTEZANA, CONCEPTO: DEVOLUCION, CUENTA DE DEPOSITO: CUENTA UNICA DEL TESORO</t>
  </si>
  <si>
    <t>00099021001 DEPOSITO DE EFECTIVO, DEPOSITANTE: WENDY MARIN MENDOZA, CONCEPTO: DEVOLUCION, CUENTA DE DEPOSITO: CUENTA UNICA DEL TESORO</t>
  </si>
  <si>
    <t>10000055590068</t>
  </si>
  <si>
    <t>MINISTERIO DE EDUCACIÓN - ESFM JOSÉ DAVID BERRIOS CAIZA</t>
  </si>
  <si>
    <t>00099021001 DEPOSITO DE EFECTIVO, DEPOSITANTE: ANA MARIA BEATRIZ VALDIVIESO FERREIRA, CONCEPTO: DEVOLUCION, CUENTA DE DEPOSITO: CUENTA UNICA DEL TESORO</t>
  </si>
  <si>
    <t>00099021001 DEPOSITO DE EFECTIVO, DEPOSITANTE: GABRIELA MASSI CANAZA, CONCEPTO: DEVOLUCION, CUENTA DE DEPOSITO: CUENTA UNICA DEL TESORO</t>
  </si>
  <si>
    <t>00099021001 DEPOSITO DE EFECTIVO, DEPOSITANTE: ELSA JUANA LOPEZ GUTIERREZ, CONCEPTO: DEVOLUCION DE LA RENTA, CUENTA DE DEPOSITO: CUENTA UNICA DEL TESORO</t>
  </si>
  <si>
    <t>Judith Machicado</t>
  </si>
  <si>
    <t>00099021001 DEPOSITO DE EFECTIVO, DEPOSITANTE: JUSTA MENDOZA DE CARVAJAL, CONCEPTO: DEVOLUCION DE RETROACTIVO, CUENTA DE DEPOSITO: CUENTA UNICA DEL TESORO</t>
  </si>
  <si>
    <t>10000004713687</t>
  </si>
  <si>
    <t>BOLIVIA TV - RECAUDACIONES</t>
  </si>
  <si>
    <t>O22473910002</t>
  </si>
  <si>
    <t>O22475160002</t>
  </si>
  <si>
    <t>B22474050002</t>
  </si>
  <si>
    <t>O22475260002</t>
  </si>
  <si>
    <t>S11156140003</t>
  </si>
  <si>
    <t>O22477270002</t>
  </si>
  <si>
    <t>O22478130002</t>
  </si>
  <si>
    <t>O22478190002</t>
  </si>
  <si>
    <t>O22478410002</t>
  </si>
  <si>
    <t>O22478570002</t>
  </si>
  <si>
    <t>O22478580002</t>
  </si>
  <si>
    <t>O22478590002</t>
  </si>
  <si>
    <t>O22478600002</t>
  </si>
  <si>
    <t>O22478610002</t>
  </si>
  <si>
    <t>B22477100002</t>
  </si>
  <si>
    <t>B22477590002</t>
  </si>
  <si>
    <t>B22477610002</t>
  </si>
  <si>
    <t>O22478630002</t>
  </si>
  <si>
    <t>O22478640002</t>
  </si>
  <si>
    <t>O22478650002</t>
  </si>
  <si>
    <t>S11156570001</t>
  </si>
  <si>
    <t>S11156580003</t>
  </si>
  <si>
    <t>S11156660003</t>
  </si>
  <si>
    <t>S11156550002</t>
  </si>
  <si>
    <t>S11156510002</t>
  </si>
  <si>
    <t>G29802250004</t>
  </si>
  <si>
    <t>G29802290004</t>
  </si>
  <si>
    <t>G29802260004</t>
  </si>
  <si>
    <t>G29802270004</t>
  </si>
  <si>
    <t>G29802280004</t>
  </si>
  <si>
    <t>G29802300004</t>
  </si>
  <si>
    <t>G29802310004</t>
  </si>
  <si>
    <t>G29802320004</t>
  </si>
  <si>
    <t>S11156540004</t>
  </si>
  <si>
    <t>S11156480004</t>
  </si>
  <si>
    <t>S11157020003</t>
  </si>
  <si>
    <t>O22480400002</t>
  </si>
  <si>
    <t>O22480450002</t>
  </si>
  <si>
    <t>O22481690002</t>
  </si>
  <si>
    <t>B22481220002</t>
  </si>
  <si>
    <t>B22480750002</t>
  </si>
  <si>
    <t>B22481260002</t>
  </si>
  <si>
    <t>G29811360003</t>
  </si>
  <si>
    <t>Q21488300002</t>
  </si>
  <si>
    <t>G29817330001</t>
  </si>
  <si>
    <t>G29817330003</t>
  </si>
  <si>
    <t>G29819170004</t>
  </si>
  <si>
    <t>G29819160004</t>
  </si>
  <si>
    <t>G29819150004</t>
  </si>
  <si>
    <t>G29819140004</t>
  </si>
  <si>
    <t>G29819130004</t>
  </si>
  <si>
    <t>G29819120004</t>
  </si>
  <si>
    <t>G29819110004</t>
  </si>
  <si>
    <t>G29819100004</t>
  </si>
  <si>
    <t>G29819090004</t>
  </si>
  <si>
    <t>G29819080004</t>
  </si>
  <si>
    <t>G29819200004</t>
  </si>
  <si>
    <t>G29819210004</t>
  </si>
  <si>
    <t>G29819220004</t>
  </si>
  <si>
    <t>G29819230004</t>
  </si>
  <si>
    <t>G29819240004</t>
  </si>
  <si>
    <t>G29819250004</t>
  </si>
  <si>
    <t>G29819260004</t>
  </si>
  <si>
    <t>S11157410003</t>
  </si>
  <si>
    <t>S11157460003</t>
  </si>
  <si>
    <t>O22485090002</t>
  </si>
  <si>
    <t>O22485600002</t>
  </si>
  <si>
    <t>B22484210002</t>
  </si>
  <si>
    <t>B22484220002</t>
  </si>
  <si>
    <t>G29825390005</t>
  </si>
  <si>
    <t>G29825390004</t>
  </si>
  <si>
    <t>G29828020003</t>
  </si>
  <si>
    <t>G29828050004</t>
  </si>
  <si>
    <t>G29828060004</t>
  </si>
  <si>
    <t>G29828080004</t>
  </si>
  <si>
    <t>G29828090004</t>
  </si>
  <si>
    <t>G29828110004</t>
  </si>
  <si>
    <t>G29828120004</t>
  </si>
  <si>
    <t>G29828130004</t>
  </si>
  <si>
    <t>Q21496800002</t>
  </si>
  <si>
    <t>S11158270003</t>
  </si>
  <si>
    <t>S11158460001</t>
  </si>
  <si>
    <t>B22487910002</t>
  </si>
  <si>
    <t>B22487920002</t>
  </si>
  <si>
    <t>O22489150002</t>
  </si>
  <si>
    <t>O22489170002</t>
  </si>
  <si>
    <t>O22489180002</t>
  </si>
  <si>
    <t>O22489190002</t>
  </si>
  <si>
    <t>O22489200002</t>
  </si>
  <si>
    <t>S11159240003</t>
  </si>
  <si>
    <t>S11159620003</t>
  </si>
  <si>
    <t>O22491160002</t>
  </si>
  <si>
    <t>O22491340002</t>
  </si>
  <si>
    <t>O22491410002</t>
  </si>
  <si>
    <t>O22491420002</t>
  </si>
  <si>
    <t>O22491830002</t>
  </si>
  <si>
    <t>O22491910002</t>
  </si>
  <si>
    <t>O22491920002</t>
  </si>
  <si>
    <t>O22491930002</t>
  </si>
  <si>
    <t>O22491940002</t>
  </si>
  <si>
    <t>O22491950002</t>
  </si>
  <si>
    <t>O22492150002</t>
  </si>
  <si>
    <t>O22492180002</t>
  </si>
  <si>
    <t>O22492550002</t>
  </si>
  <si>
    <t>O22493350002</t>
  </si>
  <si>
    <t>Q21510480002</t>
  </si>
  <si>
    <t>S11160390001</t>
  </si>
  <si>
    <t>S11160390004</t>
  </si>
  <si>
    <t>S11160780003</t>
  </si>
  <si>
    <t>O22495190002</t>
  </si>
  <si>
    <t>O22495920002</t>
  </si>
  <si>
    <t>O22496120002</t>
  </si>
  <si>
    <t>O22496150002</t>
  </si>
  <si>
    <t>O22496250002</t>
  </si>
  <si>
    <t>O22496700002</t>
  </si>
  <si>
    <t>O22496730002</t>
  </si>
  <si>
    <t>O22496760002</t>
  </si>
  <si>
    <t>O22496790002</t>
  </si>
  <si>
    <t>O22496800002</t>
  </si>
  <si>
    <t>O22497070002</t>
  </si>
  <si>
    <t>O22497150002</t>
  </si>
  <si>
    <t>O22497670002</t>
  </si>
  <si>
    <t>O22498030002</t>
  </si>
  <si>
    <t>O22498040002</t>
  </si>
  <si>
    <t>O22498050002</t>
  </si>
  <si>
    <t>O22498060002</t>
  </si>
  <si>
    <t>O22498070002</t>
  </si>
  <si>
    <t>O22498080002</t>
  </si>
  <si>
    <t>O22498100002</t>
  </si>
  <si>
    <t>O22498110002</t>
  </si>
  <si>
    <t>O22498120002</t>
  </si>
  <si>
    <t>O22498130002</t>
  </si>
  <si>
    <t>O22498140002</t>
  </si>
  <si>
    <t>O22498180002</t>
  </si>
  <si>
    <t>B22496170002</t>
  </si>
  <si>
    <t>B22496260002</t>
  </si>
  <si>
    <t>G29884250004</t>
  </si>
  <si>
    <t>G29885750004</t>
  </si>
  <si>
    <t>O22500290002</t>
  </si>
  <si>
    <t>O22500820002</t>
  </si>
  <si>
    <t>O22501320002</t>
  </si>
  <si>
    <t>B22500710002</t>
  </si>
  <si>
    <t>Q21526740002</t>
  </si>
  <si>
    <t>Q21526750002</t>
  </si>
  <si>
    <t>S11165510003</t>
  </si>
  <si>
    <t>O22503030002</t>
  </si>
  <si>
    <t>O22503050002</t>
  </si>
  <si>
    <t>O22503200002</t>
  </si>
  <si>
    <t>O22503270002</t>
  </si>
  <si>
    <t>O22503420002</t>
  </si>
  <si>
    <t>O22503590002</t>
  </si>
  <si>
    <t>O22503630002</t>
  </si>
  <si>
    <t>O22503680002</t>
  </si>
  <si>
    <t>O22503860002</t>
  </si>
  <si>
    <t>O22503910002</t>
  </si>
  <si>
    <t>O22503930002</t>
  </si>
  <si>
    <t>O22503960002</t>
  </si>
  <si>
    <t>O22503970002</t>
  </si>
  <si>
    <t>O22503990002</t>
  </si>
  <si>
    <t>O22504000002</t>
  </si>
  <si>
    <t>O22504010002</t>
  </si>
  <si>
    <t>O22504040002</t>
  </si>
  <si>
    <t>O22504050002</t>
  </si>
  <si>
    <t>O22504070002</t>
  </si>
  <si>
    <t>O22504100002</t>
  </si>
  <si>
    <t>O22504270002</t>
  </si>
  <si>
    <t>O22504110002</t>
  </si>
  <si>
    <t>O22504320002</t>
  </si>
  <si>
    <t>O22504370002</t>
  </si>
  <si>
    <t>O22504510002</t>
  </si>
  <si>
    <t>O22505230002</t>
  </si>
  <si>
    <t>O22505260002</t>
  </si>
  <si>
    <t>O22505430002</t>
  </si>
  <si>
    <t>B22503620002</t>
  </si>
  <si>
    <t>S11166560002</t>
  </si>
  <si>
    <t>Q21531100002</t>
  </si>
  <si>
    <t>S11166550001</t>
  </si>
  <si>
    <t>S11166550004</t>
  </si>
  <si>
    <t>S11167810003</t>
  </si>
  <si>
    <t>O22507060002</t>
  </si>
  <si>
    <t>O22507420002</t>
  </si>
  <si>
    <t>O22508430002</t>
  </si>
  <si>
    <t>O22508860002</t>
  </si>
  <si>
    <t>O22508900002</t>
  </si>
  <si>
    <t>O22508970002</t>
  </si>
  <si>
    <t>O22508980002</t>
  </si>
  <si>
    <t>O22508940002</t>
  </si>
  <si>
    <t>O22509380002</t>
  </si>
  <si>
    <t>B22507500002</t>
  </si>
  <si>
    <t>B22507660002</t>
  </si>
  <si>
    <t>G29932360003</t>
  </si>
  <si>
    <t>G29932410003</t>
  </si>
  <si>
    <t>G29932400003</t>
  </si>
  <si>
    <t>G29932420003</t>
  </si>
  <si>
    <t>G29932450003</t>
  </si>
  <si>
    <t>G29932490003</t>
  </si>
  <si>
    <t>G29932510003</t>
  </si>
  <si>
    <t>Q21542140002</t>
  </si>
  <si>
    <t>G29938390001</t>
  </si>
  <si>
    <t>G29938380001</t>
  </si>
  <si>
    <t>G29938380004</t>
  </si>
  <si>
    <t>G29938390004</t>
  </si>
  <si>
    <t>G29938400001</t>
  </si>
  <si>
    <t>G29938400004</t>
  </si>
  <si>
    <t>G29938410004</t>
  </si>
  <si>
    <t>G29938410001</t>
  </si>
  <si>
    <t>S11169130003</t>
  </si>
  <si>
    <t>S11169490001</t>
  </si>
  <si>
    <t>S11169510001</t>
  </si>
  <si>
    <t>S11169510003</t>
  </si>
  <si>
    <t>O22512060002</t>
  </si>
  <si>
    <t>O22512100002</t>
  </si>
  <si>
    <t>O22513070002</t>
  </si>
  <si>
    <t>O22513060002</t>
  </si>
  <si>
    <t>O22513090002</t>
  </si>
  <si>
    <t>O22514070002</t>
  </si>
  <si>
    <t>O22514210002</t>
  </si>
  <si>
    <t>B22512030002</t>
  </si>
  <si>
    <t>B22512660002</t>
  </si>
  <si>
    <t>B22512680002</t>
  </si>
  <si>
    <t>B22512690002</t>
  </si>
  <si>
    <t>B22512760002</t>
  </si>
  <si>
    <t>B22512790002</t>
  </si>
  <si>
    <t>B22512860002</t>
  </si>
  <si>
    <t>J06259200002</t>
  </si>
  <si>
    <t>S11170430003</t>
  </si>
  <si>
    <t>S11170650003</t>
  </si>
  <si>
    <t>S11170800003</t>
  </si>
  <si>
    <t>S11170830003</t>
  </si>
  <si>
    <t>O22516080002</t>
  </si>
  <si>
    <t>O22516090002</t>
  </si>
  <si>
    <t>O22516540002</t>
  </si>
  <si>
    <t>O22516710002</t>
  </si>
  <si>
    <t>O22516760002</t>
  </si>
  <si>
    <t>O22516850002</t>
  </si>
  <si>
    <t>O22517030002</t>
  </si>
  <si>
    <t>O22517340002</t>
  </si>
  <si>
    <t>O22517350002</t>
  </si>
  <si>
    <t>O22517360002</t>
  </si>
  <si>
    <t>O22517550002</t>
  </si>
  <si>
    <t>O22517800002</t>
  </si>
  <si>
    <t>O22517830002</t>
  </si>
  <si>
    <t>B22516570002</t>
  </si>
  <si>
    <t>B22516680002</t>
  </si>
  <si>
    <t>B22516700002</t>
  </si>
  <si>
    <t>B22516720002</t>
  </si>
  <si>
    <t>B22516740002</t>
  </si>
  <si>
    <t>B22516770002</t>
  </si>
  <si>
    <t>B22516780002</t>
  </si>
  <si>
    <t>S11171340001</t>
  </si>
  <si>
    <t>G29970860003</t>
  </si>
  <si>
    <t>S11171960003</t>
  </si>
  <si>
    <t>S11171940003</t>
  </si>
  <si>
    <t>S11171650003</t>
  </si>
  <si>
    <t>S11171860003</t>
  </si>
  <si>
    <t>O22520310002</t>
  </si>
  <si>
    <t>O22520500002</t>
  </si>
  <si>
    <t>O22520540002</t>
  </si>
  <si>
    <t>O22520570002</t>
  </si>
  <si>
    <t>O22520580002</t>
  </si>
  <si>
    <t>O22520590002</t>
  </si>
  <si>
    <t>O22520640002</t>
  </si>
  <si>
    <t>O22520680002</t>
  </si>
  <si>
    <t>O22520700002</t>
  </si>
  <si>
    <t>O22520830002</t>
  </si>
  <si>
    <t>O22521310002</t>
  </si>
  <si>
    <t>O22521360002</t>
  </si>
  <si>
    <t>O22521430002</t>
  </si>
  <si>
    <t>O22521510002</t>
  </si>
  <si>
    <t>O22521560002</t>
  </si>
  <si>
    <t>O22521580002</t>
  </si>
  <si>
    <t>O22521590002</t>
  </si>
  <si>
    <t>O22521630002</t>
  </si>
  <si>
    <t>O22521710002</t>
  </si>
  <si>
    <t>O22521760002</t>
  </si>
  <si>
    <t>O22521910002</t>
  </si>
  <si>
    <t>O22522000002</t>
  </si>
  <si>
    <t>O22522190002</t>
  </si>
  <si>
    <t>O22522580002</t>
  </si>
  <si>
    <t>B22520880002</t>
  </si>
  <si>
    <t>B22520930002</t>
  </si>
  <si>
    <t>B22520990002</t>
  </si>
  <si>
    <t>B22521030002</t>
  </si>
  <si>
    <t>B22521060002</t>
  </si>
  <si>
    <t>B22521090002</t>
  </si>
  <si>
    <t>B22521100002</t>
  </si>
  <si>
    <t>Q21564690002</t>
  </si>
  <si>
    <t>Q21564700002</t>
  </si>
  <si>
    <t>Q21564740002</t>
  </si>
  <si>
    <t>S11172430003</t>
  </si>
  <si>
    <t>S11173050003</t>
  </si>
  <si>
    <t>O22525570002</t>
  </si>
  <si>
    <t>O22525670002</t>
  </si>
  <si>
    <t>O22526520002</t>
  </si>
  <si>
    <t>B22524560002</t>
  </si>
  <si>
    <t>B22525260002</t>
  </si>
  <si>
    <t>G30000150003</t>
  </si>
  <si>
    <t>G30000160003</t>
  </si>
  <si>
    <t>G30000170003</t>
  </si>
  <si>
    <t>G30000200004</t>
  </si>
  <si>
    <t>G30000230004</t>
  </si>
  <si>
    <t>G30000240004</t>
  </si>
  <si>
    <t>G30000250004</t>
  </si>
  <si>
    <t>G30000260004</t>
  </si>
  <si>
    <t>G30000290003</t>
  </si>
  <si>
    <t>G30002030003</t>
  </si>
  <si>
    <t>G30002150003</t>
  </si>
  <si>
    <t>S11173870003</t>
  </si>
  <si>
    <t>Q21573040002</t>
  </si>
  <si>
    <t>Q21573190002</t>
  </si>
  <si>
    <t>Q21573200002</t>
  </si>
  <si>
    <t>Q21573210002</t>
  </si>
  <si>
    <t>Q21573230002</t>
  </si>
  <si>
    <t>Q21573240002</t>
  </si>
  <si>
    <t>Q21573380002</t>
  </si>
  <si>
    <t>S11174020003</t>
  </si>
  <si>
    <t>S11174040003</t>
  </si>
  <si>
    <t>O22528500002</t>
  </si>
  <si>
    <t>O22528580002</t>
  </si>
  <si>
    <t>O22528710002</t>
  </si>
  <si>
    <t>O22528810002</t>
  </si>
  <si>
    <t>O22528880002</t>
  </si>
  <si>
    <t>O22529070002</t>
  </si>
  <si>
    <t>O22529090002</t>
  </si>
  <si>
    <t>O22529660002</t>
  </si>
  <si>
    <t>O22529740002</t>
  </si>
  <si>
    <t>O22530030002</t>
  </si>
  <si>
    <t>O22530460002</t>
  </si>
  <si>
    <t xml:space="preserve">B22528660002 </t>
  </si>
  <si>
    <t>B22529000002</t>
  </si>
  <si>
    <t>G30017640003</t>
  </si>
  <si>
    <t>J06262480002</t>
  </si>
  <si>
    <t>J06262490002</t>
  </si>
  <si>
    <t>J06262500002</t>
  </si>
  <si>
    <t>J06262510002</t>
  </si>
  <si>
    <t>Q21579740002</t>
  </si>
  <si>
    <t>S11174780003</t>
  </si>
  <si>
    <t>S11174670003</t>
  </si>
  <si>
    <t>S11175110003</t>
  </si>
  <si>
    <t>S11174950003</t>
  </si>
  <si>
    <t>S11174930003</t>
  </si>
  <si>
    <t>S11174760003</t>
  </si>
  <si>
    <t>O22532590002</t>
  </si>
  <si>
    <t>O22532880002</t>
  </si>
  <si>
    <t>O22533500002</t>
  </si>
  <si>
    <t>O22533520002</t>
  </si>
  <si>
    <t>O22533550002</t>
  </si>
  <si>
    <t>O22533560002</t>
  </si>
  <si>
    <t>O22533590002</t>
  </si>
  <si>
    <t>O22533610002</t>
  </si>
  <si>
    <t>O22533640002</t>
  </si>
  <si>
    <t>O22533660002</t>
  </si>
  <si>
    <t>O22534550002</t>
  </si>
  <si>
    <t>G30033780004</t>
  </si>
  <si>
    <t>G30033790004</t>
  </si>
  <si>
    <t>G30033800004</t>
  </si>
  <si>
    <t>G30033810004</t>
  </si>
  <si>
    <t>G30033820004</t>
  </si>
  <si>
    <t>G30033830004</t>
  </si>
  <si>
    <t>G30033840004</t>
  </si>
  <si>
    <t>G30035420004</t>
  </si>
  <si>
    <t>G30035430004</t>
  </si>
  <si>
    <t>G30035520004</t>
  </si>
  <si>
    <t>G30035530004</t>
  </si>
  <si>
    <t>Q21588260002</t>
  </si>
  <si>
    <t>Q21588270002</t>
  </si>
  <si>
    <t>G30038900025</t>
  </si>
  <si>
    <t>G30038910006</t>
  </si>
  <si>
    <t>G30038920007</t>
  </si>
  <si>
    <t>G30038930003</t>
  </si>
  <si>
    <t>G30038940004</t>
  </si>
  <si>
    <t>G30038950035</t>
  </si>
  <si>
    <t>G30038960007</t>
  </si>
  <si>
    <t>G30038970006</t>
  </si>
  <si>
    <t>G30041850072</t>
  </si>
  <si>
    <t>S11175600001</t>
  </si>
  <si>
    <t>S11176020003</t>
  </si>
  <si>
    <t>S11175790003</t>
  </si>
  <si>
    <t>O22536700002</t>
  </si>
  <si>
    <t>O22536720002</t>
  </si>
  <si>
    <t>O22538320002</t>
  </si>
  <si>
    <t>O22538340002</t>
  </si>
  <si>
    <t>O22538410002</t>
  </si>
  <si>
    <t>B22537480002</t>
  </si>
  <si>
    <t>O22538870002</t>
  </si>
  <si>
    <t>G30061080004</t>
  </si>
  <si>
    <t>G30061070004</t>
  </si>
  <si>
    <t>J06266310002</t>
  </si>
  <si>
    <t>J06266320002</t>
  </si>
  <si>
    <t>J06266330002</t>
  </si>
  <si>
    <t>J06266340002</t>
  </si>
  <si>
    <t>S11176750004</t>
  </si>
  <si>
    <t>S11176940003</t>
  </si>
  <si>
    <t>S11177100003</t>
  </si>
  <si>
    <t>S11176850003</t>
  </si>
  <si>
    <t>S11177320001</t>
  </si>
  <si>
    <t>O22540800002</t>
  </si>
  <si>
    <t>O22540890002</t>
  </si>
  <si>
    <t>O22540980002</t>
  </si>
  <si>
    <t>O22541230002</t>
  </si>
  <si>
    <t>O22541370002</t>
  </si>
  <si>
    <t>O22541690002</t>
  </si>
  <si>
    <t>O22542070002</t>
  </si>
  <si>
    <t>O22542080002</t>
  </si>
  <si>
    <t>O22542250002</t>
  </si>
  <si>
    <t>O22542290002</t>
  </si>
  <si>
    <t>O22542300002</t>
  </si>
  <si>
    <t>O22542830002</t>
  </si>
  <si>
    <t xml:space="preserve">B22540580002 </t>
  </si>
  <si>
    <t>B22541470002</t>
  </si>
  <si>
    <t>G30073850003</t>
  </si>
  <si>
    <t>Q21604590002</t>
  </si>
  <si>
    <t>G30075790003</t>
  </si>
  <si>
    <t>S11178250003</t>
  </si>
  <si>
    <t>S11178350001</t>
  </si>
  <si>
    <t>S11178400003</t>
  </si>
  <si>
    <t>ARC</t>
  </si>
  <si>
    <t>S11178060002</t>
  </si>
  <si>
    <t>S11178080002</t>
  </si>
  <si>
    <t>S11178090002</t>
  </si>
  <si>
    <t>S11178100002</t>
  </si>
  <si>
    <t>S11178120002</t>
  </si>
  <si>
    <t>O22544840002</t>
  </si>
  <si>
    <t>O22544850002</t>
  </si>
  <si>
    <t>O22545060002</t>
  </si>
  <si>
    <t>O22545500002</t>
  </si>
  <si>
    <t>O22545740002</t>
  </si>
  <si>
    <t>O22545930002</t>
  </si>
  <si>
    <t>O22546150002</t>
  </si>
  <si>
    <t>O22546180002</t>
  </si>
  <si>
    <t>O22546200002</t>
  </si>
  <si>
    <t>O22546470002</t>
  </si>
  <si>
    <t>O22546640002</t>
  </si>
  <si>
    <t>B22544970002</t>
  </si>
  <si>
    <t>B22545000002</t>
  </si>
  <si>
    <t>B22545090002</t>
  </si>
  <si>
    <t>B22545430002</t>
  </si>
  <si>
    <t>B22545110002</t>
  </si>
  <si>
    <t>B22545410002</t>
  </si>
  <si>
    <t>B22545720002</t>
  </si>
  <si>
    <t>Q21612170002</t>
  </si>
  <si>
    <t>Q21612190002</t>
  </si>
  <si>
    <t>S11179400003</t>
  </si>
  <si>
    <t>S11179600001</t>
  </si>
  <si>
    <t>S11179660003</t>
  </si>
  <si>
    <t>S11180110003</t>
  </si>
  <si>
    <t>S11180120003</t>
  </si>
  <si>
    <t>S11180280003</t>
  </si>
  <si>
    <t>S11180310003</t>
  </si>
  <si>
    <t>S11179570004</t>
  </si>
  <si>
    <t>O22548890002</t>
  </si>
  <si>
    <t>O22549320002</t>
  </si>
  <si>
    <t>O22550000002</t>
  </si>
  <si>
    <t>O22550190002</t>
  </si>
  <si>
    <t>O22550330002</t>
  </si>
  <si>
    <t>B22548560002</t>
  </si>
  <si>
    <t>B22548580002</t>
  </si>
  <si>
    <t>B22549030002</t>
  </si>
  <si>
    <t>G30111790003</t>
  </si>
  <si>
    <t>S11181500003</t>
  </si>
  <si>
    <t>O22552630002</t>
  </si>
  <si>
    <t>O22552820002</t>
  </si>
  <si>
    <t>O22553170002</t>
  </si>
  <si>
    <t>O22553990002</t>
  </si>
  <si>
    <t>O22554100002</t>
  </si>
  <si>
    <t>O22554470002</t>
  </si>
  <si>
    <t>O22554480002</t>
  </si>
  <si>
    <t>O22554490002</t>
  </si>
  <si>
    <t>O22554500002</t>
  </si>
  <si>
    <t>O22554510002</t>
  </si>
  <si>
    <t>O22554520002</t>
  </si>
  <si>
    <t>O22554530002</t>
  </si>
  <si>
    <t>O22554540002</t>
  </si>
  <si>
    <t>O22554580002</t>
  </si>
  <si>
    <t>O22554550002</t>
  </si>
  <si>
    <t>O22554560002</t>
  </si>
  <si>
    <t>O22554570002</t>
  </si>
  <si>
    <t>O22554590002</t>
  </si>
  <si>
    <t>O22554970002</t>
  </si>
  <si>
    <t>O22554980002</t>
  </si>
  <si>
    <t>J06267330002</t>
  </si>
  <si>
    <t>J06267390002</t>
  </si>
  <si>
    <t>J06267410002</t>
  </si>
  <si>
    <t>Q21629750002</t>
  </si>
  <si>
    <t>Q21634100002</t>
  </si>
  <si>
    <t>S11183080003</t>
  </si>
  <si>
    <t>S11183410003</t>
  </si>
  <si>
    <t>S11183430003</t>
  </si>
  <si>
    <t>00081011101 DEPOSITO DE EFECTIVO, DEPOSITANTE: LIZETH MORAIMA MONJE HIROSE, CONCEPTO: POR EXTRAVIO DE CREDENCIAL, CUENTA DE DEPOSITO: CUENTA UNICA DEL TESORO</t>
  </si>
  <si>
    <t>00099021001 DEP.DE CHEQ.AJENOS,RET.DE CAM.,CONCEPTO: SALDOS,DEP.: GAMT , PROCEDENCIA: BANCO UNION S.A., CHEQUE: 6480, FECHA DE EMISION:31/12/2024</t>
  </si>
  <si>
    <t>00099021001 DEPOSITO DE EFECTIVO, DEPOSITANTE: DANIEL QUISPE COLQUE, CONCEPTO: DEPÓSITO, CUENTA DE DEPOSITO: CUENTA UNICA DEL TESORO/DJBR</t>
  </si>
  <si>
    <t>||TRANSFERENCIA DE FONDOS S/G MENSAJES SWIFT NROS. 46 Y 17 DE LA FECHA Y NOTA CITE DGAC/10571/2024 DE F.14.03.2024 (HRE-TGL-4549) DE LA DIRECCION GENERAL DE AERONAUTICA CIVIL (SECTOR PÚBLICO). DEBITO DE LA LIBRETA 00117012001 DGAC, REPOSICIÓN DE ÚTILES DE ESCRITORIO.</t>
  </si>
  <si>
    <t>00099021001 DEPOSITO DE EFECTIVO, DEPOSITANTE: ELIZABETH VERONICA VERA JIMENEZ, CONCEPTO: DEV. DUODECIMA DE AGUINALDO, CUENTA DE DEPOSITO: CUENTA UNICA DEL TESORO</t>
  </si>
  <si>
    <t>00099021001 DEPOSITO DE EFECTIVO, DEPOSITANTE: JUAN ANGEL CORONEL SARDON, CONCEPTO: COACTIVO SOCIAL DEVOLUCION SENASIR, CUENTA DE DEPOSITO: CUENTA UNICA DEL TESORO</t>
  </si>
  <si>
    <t>00099021001 DEPOSITO DE EFECTIVO, DEPOSITANTE: GERTRUDES RAMIREZ MEJIA, CONCEPTO: DEVOLUCION DE AGUINALDO 2024, CUENTA DE DEPOSITO: CUENTA UNICA DEL TESORO</t>
  </si>
  <si>
    <t>00086107004 DEPOSITO DE EFECTIVO, DEPOSITANTE: PABLO CHOQUE CUSI, CONCEPTO: REGULARIZACION, CUENTA DE DEPOSITO: CUENTA UNICA DEL TESORO</t>
  </si>
  <si>
    <t>00383012001 DEPOSITO DE EFECTIVO, DEPOSITANTE: AGENCIA BOLIVIANA DE CORREOS, CONCEPTO: REGIONAL SUCRE 9-14/12/2024, CUENTA DE DEPOSITO: CUENTA UNICA DEL TESORO</t>
  </si>
  <si>
    <t>00383012001 DEPOSITO DE EFECTIVO, DEPOSITANTE: AGENCIA BOLIVIANA DE CORREOS, CONCEPTO: REGIONAL TARIJA 9-14/12/2024, CUENTA DE DEPOSITO: CUENTA UNICA DEL TESORO</t>
  </si>
  <si>
    <t>00383012001 DEPOSITO DE EFECTIVO, DEPOSITANTE: AGENCIA BOLIVIANA DE CORREOS, CONCEPTO: EMPRESA PUBLICA QUIPUS, CUENTA DE DEPOSITO: CUENTA UNICA DEL TESORO</t>
  </si>
  <si>
    <t>00383012001 DEPOSITO DE EFECTIVO, DEPOSITANTE: AGENCIA BOLIVIANA DE CORREOS, CONCEPTO: REGIONAL TARIJA 16-21/12/2024, CUENTA DE DEPOSITO: CUENTA UNICA DEL TESORO</t>
  </si>
  <si>
    <t>00383012001 DEPOSITO DE EFECTIVO, DEPOSITANTE: AGENCIA BOLIVIANA DE CORREOS, CONCEPTO: REGIONAL SUCRE 16-21/12/2024, CUENTA DE DEPOSITO: CUENTA UNICA DEL TESORO</t>
  </si>
  <si>
    <t>00099021001 DEP.DE CHEQ.AJENOS,RET.DE CAM.,CONCEPTO: DEVOLUCION DE PASAJES NACIONALES,DEP.: BOA , PROCEDENCIA: BANCO UNION S.A., CHEQUE: 19186, FECHA DE EMISION:20/12/2024</t>
  </si>
  <si>
    <t>00099021001 DEP.DE CHEQ.AJENOS,RET.DE CAM.,CONCEPTO: DEPÓSITO,DEP.: MARIA TERESA QUINTEROS IRIARTE , PROCEDENCIA: BANCO UNION S.A., CHEQUE: 211553, FECHA DE EMISION:03/01/2025</t>
  </si>
  <si>
    <t>00291012008 DEP.DE CHEQ.AJENOS,RET.DE CAM.,CONCEPTO: DEPÓSITO,DEP.: VIVIANA AGUERO JUSTINIANO , PROCEDENCIA: BANCO UNION S.A., CHEQUE: 211554, FECHA DE EMISION:03/01/2025</t>
  </si>
  <si>
    <t>00383012001 DEPOSITO DE EFECTIVO, DEPOSITANTE: AGENCIA BOLIVIANA DE CORREOS, CONCEPTO: REGIONAL LA PAZ 28/04/2023, CUENTA DE DEPOSITO: CUENTA UNICA DEL TESORO</t>
  </si>
  <si>
    <t>00383012001 DEPOSITO DE EFECTIVO, DEPOSITANTE: AGENCIA BOLIVIANA DE CORREOS, CONCEPTO: REGIONAL SUCRE 23-28/12/2024, CUENTA DE DEPOSITO: CUENTA UNICA DEL TESORO</t>
  </si>
  <si>
    <t>00383012001 DEPOSITO DE EFECTIVO, DEPOSITANTE: AGENCIA BOLIVIANA DE CORREOS, CONCEPTO: REGIONAL BENI 19,23,24,26 Y 30/12/2024, CUENTA DE DEPOSITO: CUENTA UNICA DEL TESORO</t>
  </si>
  <si>
    <t>||TRANSFERENCIA DE FONDOS POR PARTE DEL TGN, PARA PAGOS DE VALORES C EN M/N, CON FECHA DE VENCIMIENTO 03-01-2025, SEGÚN NOTA MEFP/VTCP/DGCP/UODP/N° 002/2025 DE FECHA 03-01-2025 DEL MINISTERIO DE ECONOMÍA Y FINANZAS PÚBLICAS, LIBRETA 00099021001 TGN - RECURSOS ORDINARIOS  MONEDA NACIONAL LIBRETA 00099021001 TGN - RECURSOS ORDINARIOS  MONEDA NACIONAL</t>
  </si>
  <si>
    <t>||TRANSFERENCIA DE FONDOS SEGÚN MENSAJE SWIFT N°104, CORREO ELECTRÓNICO DE LA FECHA Y NOTA CITE: DGAC/10571/2024 (HRE-TGL-4549) DE FECHA 14/03/2024 DE LA DIRECCIÓN GENERAL DE AERONÁUTICA CIVIL. (SECTOR PÚBLICO). DÉBITO DE LA LIBRETA 00117012001 DGAC, REPOSICIÓN DE ÚTILES DE ESCRITORIO.</t>
  </si>
  <si>
    <t>||TRANSFERENCIA DE FONDOS S/G MENSAJES SWIFTS NROS. 91-123 EN ATENCIÓN A NOTA: DGAC/10571/2024 DE F.14/3/2024 (HRE-TGL-4549) ENVIADO POR LA DIRECCIÓN GENERAL DE AERONÁUTICA CIVIL (SECTOR PÚBLICO). DEBITO DE LA LIBRETA 00117012001 DGAC, REPOSICIÓN ÚTILES DE ESCRITORIO.</t>
  </si>
  <si>
    <t>||DIFERENCIAL CAMBIARIO SOL.053409-22318 TRANSFERENCIA DE FONDOS AL EXTERIOR PAGO A FAVOR DE GALILEO TRADING DMCC EUR 6.814.481,61 EQUIV. A USD 6.989.641,60 EN COMPLEMENTO A COMPROBANTE S-1115654 DE LA FECHA LIB.00513012004 LBP-YPFB-UNICOMERCIAL (4030005415/1-2188907) DEVOLUCION DIF T/C</t>
  </si>
  <si>
    <t>||DIFERENCIAL CAMBIARIO SOL.053410-22317 TRANSFERENCIA DE FONDOS AL EXTERIOR PAGO A FAVOR DE GALILEO TRADING DMCC EUR 4.867.486,87 EQUIV. A USD 4.992.601,15 EN COMPLEMENTO A COMPROBANTE S-1115648 DE LA FECHA LIB.00099021001 TGN-RECURSOS ORDINARIOS (DEVOLUCION DIF T/C)</t>
  </si>
  <si>
    <t>VENTA DE DIVISAS CON TRANSFERENCIA DE FONDOS A SOLICITUD DE YACIMIENTOS PETROLIFEROS FISCALES BOLIVIANOS SEGUN SOLICITUD 22337 REF: VITOL ENERGIA AMERICAS SA 32DO POST PAGO SUM HIDR LIQ SUR ORIENTE 2023 OP UPCA 1180 HR GPDI 9819 2024 PROC 731 LIB. 00513012004 LBP-YPFB-UNICOMERCIAL (4030005415/1-2188907)</t>
  </si>
  <si>
    <t>VENTA DE DIVISAS CON TRANSFERENCIA DE FONDOS A SOLICITUD DE YACIMIENTOS PETROLIFEROS FISCALES BOLIVIANOS SEGUN SOLICITUD 22341 REF: REPRESENTACION DE YPFB EN ARGENTINA PARA CUBRIR GASTOS OPERATIVOS MES OCTUBRE 2024 PROC 664 LIB. 00513012003 LBP-YPFB (2011349681373)</t>
  </si>
  <si>
    <t>VENTA DE DIVISAS CON TRANSFERENCIA DE FONDOS A SOLICITUD DE YACIMIENTOS PETROLIFEROS FISCALES BOLIVIANOS SEGUN SOLICITUD 22335 REF: BOTRADING SA 1ER POST PAGO SUM PETROLEO CRUDO Y CONDENSADO MI 2024 OP UPCA 2684 HR DCIM 26943 2024 PROC 727 LIB. 00513012004 LBP-YPFB-UNICOMERCIAL (4030005415/1-2188907)</t>
  </si>
  <si>
    <t>VENTA DE DIVISAS CON TRANSFERENCIA DE FONDOS A SOLICITUD DE YACIMIENTOS PETROLIFEROS FISCALES BOLIVIANOS SEGUN SOLICITUD 22344 REF: REPRESENTACION DE YPFB EN ARGENTINA PARA CUBRIR GASTOS OPERATIVOS MES JULIO 2024 PROC 538 LIB. 00513012003 LBP-YPFB (2011349681373)</t>
  </si>
  <si>
    <t>VENTA DE DIVISAS CON TRANSFERENCIA DE FONDOS A SOLICITUD DE YACIMIENTOS PETROLIFEROS FISCALES BOLIVIANOS SEGUN SOLICITUD 22343 REF: REPRESENTACION DE YPFB EN ARGENTINA PARA CUBRIR GASTOS OPERATIVOS MES SEPTIEMBRE 2024 PROC 586 LIB. 00513012003 LBP-YPFB (2011349681373)</t>
  </si>
  <si>
    <t>VENTA DE DIVISAS CON TRANSFERENCIA DE FONDOS A SOLICITUD DE YACIMIENTOS PETROLIFEROS FISCALES BOLIVIANOS SEGUN SOLICITUD 22339 REF: REPRESENTACION DE YPFB EN ARGENTINA PARA CUBRIR GASTOS OPERATIVOS MES OCTUBRE 2024 PROC 694 LIB. 00513012003 LBP-YPFB (2011349681373)</t>
  </si>
  <si>
    <t>VENTA DE DIVISAS CON TRANSFERENCIA DE FONDOS A SOLICITUD DE YACIMIENTOS PETROLIFEROS FISCALES BOLIVIANOS SEGUN SOLICITUD 22340 REF: REPRESENTACION DE YPFB EN ARGENTINA PARA CUBRIR GASTOS OPERATIVOS MES JULIO 2024 PROC 537 LIB. 00513012003 LBP-YPFB (2011349681373)</t>
  </si>
  <si>
    <t>VENTA DE DIVISAS CON TRANSFERENCIA DE FONDOS A SOLICITUD DE YACIMIENTOS PETROLIFEROS FISCALES BOLIVIANOS SEGUN SOLICITUD 22342 REF: REPRESENTACION DE YPFB EN ARGENTINA PARA CUBRIR GASTOS OPERATIVOS MES AGOSTO 2024 PROC 569 LIB. 00513012003 LBP-YPFB (2011349681373)</t>
  </si>
  <si>
    <t>||TRANSF.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t>
  </si>
  <si>
    <t>||TRANSF.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t>
  </si>
  <si>
    <t>||REGULARIZACIÓN DE NUESTRA OPERACIÓN N°1115689 DE LA FECHA EN ATENCIÓN A NOTA DGAC/10571/2024 (HRE-TSO-4549), CORREOS ELECTRÓNICOS ENVIADOS POR LA DGAC Y NAABOL (ORIGINAL CURSA EN COMP. N°11115701) (SECTOR PÚBLICO). DEBITO DE LA LIBRETA 00117012001 DGAC, REPOSICIÓN DE ÚTILES DE ESCRITORIO.</t>
  </si>
  <si>
    <t>00099021001 DEPOSITO DE EFECTIVO, DEPOSITANTE: HECTOR FAJARDO FERNANDEZ, CONCEPTO: DEVOLUCION, CUENTA DE DEPOSITO: CUENTA UNICA DEL TESORO</t>
  </si>
  <si>
    <t>00099021001 DEPOSITO DE EFECTIVO, DEPOSITANTE: ESPERANZA AGUILAR ZEBALLOS, CONCEPTO: DEVOLUCION HABERES POR SOBREPASAR LETRA A POLICIA BOLIVIANA, CUENTA DE DEPOSITO: CUENTA UNICA DEL TESORO/DJBR</t>
  </si>
  <si>
    <t>00099021001 DEP.DE CHEQ.AJENOS,RET.DE CAM.,CONCEPTO: DEVOLUCION DE CC SEPTIEMBRE 2024,DEP.: LA VITALICIA SEGUROS Y REASEGUROS DE VIDA S.A. , PROCEDENCIA: BANCO BISA S.A., CHEQUE: 80818, FECHA DE EMISION:06/01/2025</t>
  </si>
  <si>
    <t>00291012008 DEP.DE CHEQ.AJENOS,RET.DE CAM.,CONCEPTO: DEPÓSITO,DEP.: VIVIANA AGUERO JUSTINIANO , PROCEDENCIA: BANCO UNION S.A., CHEQUE: 211555, FECHA DE EMISION:06/01/2025</t>
  </si>
  <si>
    <t>00099021001 DEP.DE CHEQ.AJENOS,RET.DE CAM.,CONCEPTO: DEVOLUCION DE CC SEPTIEMBRE 2024,DEP.: LA VITALICIA SEGUROS Y REASEGUROS DE VIDA S.A. , PROCEDENCIA: BANCO BISA S.A., CHEQUE: 1869265, FECHA DE EMISION:06/01/2025</t>
  </si>
  <si>
    <t>PAGO A BID PRÉSTAMO 3487/BL-BO VCTO. 06-01-2025 POR CUENTA DE TGN , NTI. 019592 VALOR 06-01-2025 CAPITAL USD 2.327.020,41 INTERESES USD 1.832.360,56 CTA. 3987 CUENTA UNICA DEL TESORO LIB. 00099021001 REF.: COMISIONES BANCARIAS</t>
  </si>
  <si>
    <t>NUMERO DE LIBRETA CUT: 00099021001 OPERACIÓN E75 TRANSFERENCIA DE LA CUENTA FISCAL BUN A LA CUT EN MN TRANSF.FDOS.AL.BCB GOBIERNO AUTONOMO MUNICIPAL DE HUMANATA CITE: GAMH/MAE/V.CH.M./001/2025 CUENTA CUT 3987 LIBRETA NÂ° 00099021001</t>
  </si>
  <si>
    <t>PAGO PRÉSTAMO VAR.ACRE.BILAT. VARIOS CLUB DE PARIS VCTO. 04-01-2025 POR CUENTA DE TGN, SEGÚN NOTA MEFP/VTCP/DGCP/UODP/No 001/2025 DE 03-01-2025, VALOR 06-01-2025 CAPITAL UFV 13.312.330,76 INTERESES UFV 1.147.717,22 CTA. 3987 CUENTA UNICA DEL TESORO LIB. 00099021001</t>
  </si>
  <si>
    <t>PAGO PRÉSTAMO VAR.ACRE.BILAT. VARIOS CLUB DE PARIS VCTO. 04-01-2025 POR CUENTA DE TGN, SEGÚN NOTA MEFP/VTCP/DGCP/UODP/No 001/2025 DE 03-01-2025, VALOR 06-01-2025 CAPITAL UFV 13.312.330,76 INTERESES UFV 1.147.717,22 CTA. 3987 CUENTA UNICA DEL TESORO LIB. 00099021001 REF.: COMISIONES BANCARIAS</t>
  </si>
  <si>
    <t>VENTA DE DIVISAS CON TRANSFERENCIA DE FONDOS A SOLICITUD DE YACIMIENTOS PETROLIFEROS FISCALES BOLIVIANOS SEGUN SOLICITUD 22367 REF: REPRESENTACION DE YPFB EN ARGENTINA PARA CUBRIR GASTOS OPERATIVOS MES AGOSTO 2024 PROC 570 LIB. 00513012003 LBP-YPFB (2011349681373)</t>
  </si>
  <si>
    <t>VENTA DE DIVISAS CON TRANSFERENCIA DE FONDOS A SOLICITUD DE YACIMIENTOS PETROLIFEROS FISCALES BOLIVIANOS SEGUN SOLICITUD 22366 REF: BOTRADING SA 1ER POST PAGO SUM PETROLEO CRUDO Y CONDENSADO MI 2024 OP UPCA 2684 HR DCIM 26943 2024 PROC 725 LIB. 00513012004 LBP-YPFB-UNICOMERCIAL (4030005415/1-2188907)</t>
  </si>
  <si>
    <t>VENTA DE DIVISAS CON TRANSFERENCIA DE FONDOS A SOLICITUD DE YACIMIENTOS PETROLIFEROS FISCALES BOLIVIANOS SEGUN SOLICITUD 22365 REF: BOTRADING SA 1ER POST PAGO SUM PETROLEO CRUDO Y CONDENSADO MI 2024 OP UPCA 2684 HR DCIM 26943 2024 PROC 724 LIB. 00513012004 LBP-YPFB-UNICOMERCIAL (4030005415/1-2188907)</t>
  </si>
  <si>
    <t>VENTA DE DIVISAS CON TRANSFERENCIA DE FONDOS A SOLICITUD DE YACIMIENTOS PETROLIFEROS FISCALES BOLIVIANOS SEGUN SOLICITUD 22364 REF: VITOL ENERGIA AMERICAS SA 32DO POST PAGO SUM HIDR LIQ SUR ORIENTE 2023 OP UPCA 1180 HR GPDI 9819 2024 PROC 723 LIB. 00513012004 LBP-YPFB-UNICOMERCIAL (4030005415/1-2188907)</t>
  </si>
  <si>
    <t>VENTA DE DIVISAS CON TRANSFERENCIA DE FONDOS A SOLICITUD DE YACIMIENTOS PETROLIFEROS FISCALES BOLIVIANOS SEGUN SOLICITUD 22363 REF: VITOL ENERGIA AMERICAS SA 32DO POST PAGO SUM HIDR LIQ SUR ORIENTE 2023 OP UPCA 1180 HR GPDI 9819 2024 PROC 722 LIB. 00513012004 LBP-YPFB-UNICOMERCIAL (4030005415/1-2188907)</t>
  </si>
  <si>
    <t>VENTA DE DIVISAS CON TRANSFERENCIA DE FONDOS A SOLICITUD DE YACIMIENTOS PETROLIFEROS FISCALES BOLIVIANOS SEGUN SOLICITUD 22362 REF: VITOL ENERGIA AMERICAS SA 32DO POST PAGO SUM HIDR LIQ SUR ORIENTE 2023 OP UPCA 1180 HR GPDI 9819 2024 PROC 721 LIB. 00513012004 LBP-YPFB-UNICOMERCIAL (4030005415/1-2188907)</t>
  </si>
  <si>
    <t>VENTA DE DIVISAS CON TRANSFERENCIA DE FONDOS A SOLICITUD DE YACIMIENTOS PETROLIFEROS FISCALES BOLIVIANOS SEGUN SOLICITUD 22358 REF: TRAFIGURA PTE LTD 1ER POST PAGO SUM HIDR LIQ OCCIDENTE 2024 OP UPCA 1560 HR DCIM 13272 2024 PROC 712 LIB. 00513012004 LBP-YPFB-UNICOMERCIAL (4030005415/1-2188907)</t>
  </si>
  <si>
    <t>VENTA DE DIVISAS CON TRANSFERENCIA DE FONDOS A SOLICITUD DE YACIMIENTOS PETROLIFEROS FISCALES BOLIVIANOS SEGUN SOLICITUD 22359 REF: TRAFIGURA PTE LTD 1ER POST PAGO SUM HIDR LIQ OCCIDENTE 2024 OP UPCA 1560 HR DCIM 13272 2024 PROC 714 LIB. 00513012004 LBP-YPFB-UNICOMERCIAL (4030005415/1-2188907)</t>
  </si>
  <si>
    <t>VENTA DE DIVISAS CON TRANSFERENCIA DE FONDOS A SOLICITUD DE YACIMIENTOS PETROLIFEROS FISCALES BOLIVIANOS SEGUN SOLICITUD 22360 REF: TRAFIGURA PTE LTD 1ER POST PAGO SUM HIDR LIQ OCCIDENTE 2024 OP UPCA 1560 HR DCIM 13272 2024 PROC 715 LIB. 00513012004 LBP-YPFB-UNICOMERCIAL (4030005415/1-2188907)</t>
  </si>
  <si>
    <t>VENTA DE DIVISAS CON TRANSFERENCIA DE FONDOS A SOLICITUD DE YACIMIENTOS PETROLIFEROS FISCALES BOLIVIANOS SEGUN SOLICITUD 22361 REF: VITOL ENERGIA AMERICAS SA 32DO POST PAGO SUM HIDR LIQ SUR ORIENTE 2023 OP UPCA 1180 HR GPDI 9819 2024 PROC 720 LIB. 00513012004 LBP-YPFB-UNICOMERCIAL (4030005415/1-2188907)</t>
  </si>
  <si>
    <t>VENTA DE DIVISAS CON TRANSFERENCIA DE FONDOS A SOLICITUD DE YACIMIENTOS PETROLIFEROS FISCALES BOLIVIANOS SEGUN SOLICITUD 22370 REF: CAMIN CARGO CONTROL CHILE LTDA SERV DE INSP PLANTAS DE ALMACENAJE CHILE OP UPCA 2753 HR VPNO 41367 2024 PROC 696 LIB. 00513012004 LBP-YPFB-UNICOMERCIAL (4030005415/1-2188907)</t>
  </si>
  <si>
    <t>VENTA DE DIVISAS CON TRANSFERENCIA DE FONDOS A SOLICITUD DE YACIMIENTOS PETROLIFEROS FISCALES BOLIVIANOS SEGUN SOLICITUD 22371 REF: INTERTEK TESTING SERVICES PERU SA INSP PLANTA ALMACENAJE PERU OP UPCA 2685 HR VPNO 41260 2024 PROC 697 LIB. 00513012004 LBP-YPFB-UNICOMERCIAL (4030005415/1-2188907)</t>
  </si>
  <si>
    <t>VENTA DE DIVISAS CON TRANSFERENCIA DE FONDOS A SOLICITUD DE YACIMIENTOS PETROLIFEROS FISCALES BOLIVIANOS SEGUN SOLICITUD 22372 REF: INTERTEK TESTING SERVICES PERU SA INSP PLANTA ALMACENAJE PERU OP UPCA 2687 HR VPNO 41261 2024 PROC 699 LIB. 00513012004 LBP-YPFB-UNICOMERCIAL (4030005415/1-2188907)</t>
  </si>
  <si>
    <t>VENTA DE DIVISAS CON TRANSFERENCIA DE FONDOS A SOLICITUD DE YACIMIENTOS PETROLIFEROS FISCALES BOLIVIANOS SEGUN SOLICITUD 22373 REF: INTERTEK TESTING SERVICES PERU SA INSP PLANTA ALMACENAJE PERU OP UPCA 2688 HR VPNO 41262 2024 PROC 700 LIB. 00513012004 LBP-YPFB-UNICOMERCIAL (4030005415/1-2188907)</t>
  </si>
  <si>
    <t>VENTA DE DIVISAS CON TRANSFERENCIA DE FONDOS A SOLICITUD DE YACIMIENTOS PETROLIFEROS FISCALES BOLIVIANOS SEGUN SOLICITUD 22374 REF: INTERTEK TESTING SERVICES PERU SA INSP PLANTA ALMACENAJE PERU OP UPCA 2686 HR VPNO 41259 2024 PROC 698 LIB. 00513012004 LBP-YPFB-UNICOMERCIAL (4030005415/1-2188907)</t>
  </si>
  <si>
    <t>VENTA DE DIVISAS CON TRANSFERENCIA DE FONDOS A SOLICITUD DE YACIMIENTOS PETROLIFEROS FISCALES BOLIVIANOS SEGUN SOLICITUD 22375 REF: TRAFIGURA PTE LTD 1ER POST PAGO SUM HIDR LIQ OCCIDENTE 2024 OP UPCA 1560 HR DCIM 13272 2024 PROC 713 LIB. 00513012004 LBP-YPFB-UNICOMERCIAL (4030005415/1-2188907)</t>
  </si>
  <si>
    <t>VENTA DE DIVISAS CON TRANSFERENCIA DE FONDOS A SOLICITUD DE YACIMIENTOS PETROLIFEROS FISCALES BOLIVIANOS SEGUN SOLICITUD 22376 REF: REPRESENTACION DE YPFB EN BRASIL PARA CUBRIR GASTOS OPERATIVOS 4TO TRIMESTRE 2024 OP DUER 512 2024 PROC 648 LIB. 00513012003 LBP-YPFB (2011349681373)</t>
  </si>
  <si>
    <t>||REGULARIZACIÓN DE NUESTRA OPERACIÓN NRO.1115720 DE LA FECHA SEGÚN DOCUMENTACIÓN ADJUNTA Y NOTA DGAC/10571/2024 (HRE-TSO-4549), ENVIADA POR LA DIRECCIÓN GENERAL DE AERONÁUTICA CIVIL DEBITO DE LA LIBRETA 00117012001 DGAC, REPOSICIÓN DE ÚTILES DE ESCRITORIO.</t>
  </si>
  <si>
    <t>||REGULARIZACIÓN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t>
  </si>
  <si>
    <t>00099021001 DEPOSITO DE EFECTIVO, DEPOSITANTE: ADMINISTRADORA BOLIVIANA DE CARRETERAS-ABC, CONCEPTO: INCAPACIDAD TEMPORAL (JULIO CESAR BARRIONUEVO), CUENTA DE DEPOSITO: CUENTA UNICA DEL TESORO</t>
  </si>
  <si>
    <t>00046041101 DEPOSITO DE EFECTIVO, DEPOSITANTE: SANDRA YAKELIN PACO VALLEJOS, CONCEPTO: DEV. VIATICOS, CUENTA DE DEPOSITO: CUENTA UNICA DEL TESORO</t>
  </si>
  <si>
    <t>00099021001 DEP.DE CHEQ.AJENOS,RET.DE CAM.,CONCEPTO: POR FALTAS DEL PERSONAL MES 11/2024 PLANILLA N°63,DEP.: ANH , PROCEDENCIA: BANCO UNION S.A., CHEQUE: 7825, FECHA DE EMISION:03/01/2025</t>
  </si>
  <si>
    <t>00099021001 DEP.DE CHEQ.AJENOS,RET.DE CAM.,CONCEPTO: POR FALTAS DE CONSULTORES DE LINEA MES 08/2024 PLANILLA N°60,DEP.: ANH , PROCEDENCIA: BANCO UNION S.A., CHEQUE: 7824, FECHA DE EMISION:03/01/2025</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</si>
  <si>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</si>
  <si>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t>
  </si>
  <si>
    <t>PAGO A CAF PRÉSTAMO CFA012050 VCTO. 07-01-2025 POR CUENTA DE TGN , NTI. 019562 VALOR 07-01-2025 INTERESES USD 472.288,45 COMISIONES USD 56.037,45 CTA. 3987 CUENTA UNICA DEL TESORO LIB. 00099021001 REF.: COMISIONES BANCARIAS</t>
  </si>
  <si>
    <t>VENTA DE DIVISAS CON TRANSFERENCIA DE FONDOS A SOLICITUD DE YACIMIENTOS PETROLIFEROS FISCALES BOLIVIANOS SEGUN SOLICITUD 22378 REF: REPRESENTACION DE YPFB EN ARGENTINA PARA CUBRIR GASTOS OPERATIVOS MES NOVIEMBRE 2024 PROC 706 LIB. 00513012003 LBP-YPFB (2011349681373)</t>
  </si>
  <si>
    <t>VENTA DE DIVISAS CON TRANSFERENCIA DE FONDOS A SOLICITUD DE YACIMIENTOS PETROLIFEROS FISCALES BOLIVIANOS SEGUN SOLICITUD 22377 REF: REPRESENTACION DE YPFB EN ARGENTINA PARA CUBRIR GASTOS OPERATIVOS MES DICIEMBRE 2024 PROC 708 LIB. 00513012003 LBP-YPFB (2011349681373)</t>
  </si>
  <si>
    <t>VENTA DE DIVISAS CON TRANSFERENCIA DE FONDOS A SOLICITUD DE YACIMIENTOS PETROLIFEROS FISCALES BOLIVIANOS SEGUN SOLICITUD 22383 REF: CAMIN CARGO CONTROL ARGENTINA SA SERV DE INSP PLANTAS DE ALMAC ARGENTINA PARAGUAY OP UPCA 1983 HR VPNO 29183 2024 PROC 561 LIB. 00513012004 LBP-YPFB-UNICOMERCIAL (4030005415/1-2188907)</t>
  </si>
  <si>
    <t>VENTA DE DIVISAS CON TRANSFERENCIA DE FONDOS A SOLICITUD DE YACIMIENTOS PETROLIFEROS FISCALES BOLIVIANOS SEGUN SOLICITUD 22382 REF: CAMIN CARGO CONTROL ARGENTINA SA SERV DE INSP PLANTAS DE ALM ARGENTINA PARAGUAY OP UPCA 2283 HR VPNO 33556 2024 PROC 631 LIB. 00513012004 LBP-YPFB-UNICOMERCIAL (4030005415/1-2188907)</t>
  </si>
  <si>
    <t>VENTA DE DIVISAS CON TRANSFERENCIA DE FONDOS A SOLICITUD DE YACIMIENTOS PETROLIFEROS FISCALES BOLIVIANOS SEGUN SOLICITUD 22381 REF: CAMIN CARGO CONTROL CHILE LTDA SERV DE INSP PLANTAS DE ALMACENAJE CHILE OP UPCA 2282 HR VPNO 33558 2024 PROC 592 LIB. 00513012003 LBP-YPFB (2011349681373)</t>
  </si>
  <si>
    <t>VENTA DE DIVISAS CON TRANSFERENCIA DE FONDOS A SOLICITUD DE YACIMIENTOS PETROLIFEROS FISCALES BOLIVIANOS SEGUN SOLICITUD 22380 REF: CAMIN CARGO CONTROL ARGENTINA SA SERV DE INSP PLANTAS DE ALM ARGENTINA PARAGUAY OP UPCA 2482 HR VPNO 37689 2024 PROC 682 LIB. 00513012004 LBP-YPFB-UNICOMERCIAL (4030005415/1-2188907)</t>
  </si>
  <si>
    <t>VENTA DE DIVISAS CON TRANSFERENCIA DE FONDOS A SOLICITUD DE YACIMIENTOS PETROLIFEROS FISCALES BOLIVIANOS SEGUN SOLICITUD 22379 REF: CAMIN CARGO CONTROL CHILE LTDA SERV DE INSP PLANTAS DE ALMACENAJE CHILE OP UPCA 2450 HR VPNO 37358 2024 PROC 671 LIB. 00513012004 LBP-YPFB-UNICOMERCIAL (4030005415/1-2188907)</t>
  </si>
  <si>
    <t>NUMERO DE LIBRETA CUT: 00010011101 OPERACIÓN E18 TRANSFERENCIA DEL SISTEMA FINANCIERO POR CUENTA DE TERCEROS A LA CUT SOL. ESC. DE DHL SRL</t>
  </si>
  <si>
    <t>||TRANSFERENCIA DE FONDOS S/G MENSAJES SWIFT NROS. 281 Y 249 DE LA FECHA Y NOTA CITE DGAC/10571/2024 DE F.14.03.2024 (HRE-TGL-4549) DE LA DIRECCION GENERAL DE AERONAUTICA CIVIL (SECTOR PÚBLICO). DEBITO DE LA LIBRETA 00117012001 DGAC, REPOSICIÓN DE ÚTILES DE ESCRITORIO.</t>
  </si>
  <si>
    <t>||TRANSFERENCIA DE FONDOS POR PARTE DEL TGN, PARA PAGO DE COMISIÓN POR ADMINISTRACIÓN DE TÍTULOS DEL TESORO CORRESPONDIENTE A DICIEMBRE, SEGÚN NOTA MEFP/VTCP/DGCP/UODP/N° 012/2025 DE FECHA 07-01-2025 DEL MEFP, LIBRETA 00099021001 TGN - RECURSOS ORDINARIOS  MONEDA NACIONAL LIBRETA 00099021001 TGN - RECURSOS ORDINARIOS  MONEDA NACIONAL</t>
  </si>
  <si>
    <t>00291012008 DEP.DE CHEQ.AJENOS,RET.DE CAM.,CONCEPTO: DEPÓSITO,DEP.: CARMEN CRESPO HERRERA , PROCEDENCIA: BANCO UNION S.A., CHEQUE: 211556, FECHA DE EMISION:08/01/2025</t>
  </si>
  <si>
    <t>00099021001 DEP.DE CHEQ.AJENOS,RET.DE CAM.,CONCEPTO: DEVOLUCION,DEP.: HEINAR GUDY SALAZAR OJEDA , PROCEDENCIA: BANCO UNION S.A., CHEQUE: 211557, FECHA DE EMISION:08/01/2025</t>
  </si>
  <si>
    <t>00099021001 DEPOSITO DE EFECTIVO, DEPOSITANTE: ANDREE SOLIZ REYNALDO MOISES, CONCEPTO: DEVOLUCION DE PAGO ABRIL 2024, CUENTA DE DEPOSITO: CUENTA UNICA DEL TESORO/DJBR</t>
  </si>
  <si>
    <t>00099021001 DEPOSITO DE EFECTIVO, DEPOSITANTE: ANDREE SOLIZ REYNALDO MOISES, CONCEPTO: DEVOLUCION DE PAGO RETROACTIVO 2024, CUENTA DE DEPOSITO: CUENTA UNICA DEL TESORO/DJBR</t>
  </si>
  <si>
    <t>00099021001 DEPOSITO DE EFECTIVO, DEPOSITANTE: ANDREE SOLIZ REYNALDO MOISES, CONCEPTO: DEVOLUCION DE PAGO MAYO 2024, CUENTA DE DEPOSITO: CUENTA UNICA DEL TESORO/DJBR</t>
  </si>
  <si>
    <t>00099021001 DEPOSITO DE EFECTIVO, DEPOSITANTE: ANDREE SOLIZ REYNALDO MOISES, CONCEPTO: DEVOLUCION DE PAGO JUNIO 2024, CUENTA DE DEPOSITO: CUENTA UNICA DEL TESORO/DJBR</t>
  </si>
  <si>
    <t>00099021001 DEPOSITO DE EFECTIVO, DEPOSITANTE: ANDREE SOLIZ REYNALDO MOISES, CONCEPTO: DEVOLUCION DE PAGO JULIO 2024, CUENTA DE DEPOSITO: CUENTA UNICA DEL TESORO/DJBR</t>
  </si>
  <si>
    <t>||TRANSFERENCIA DE FONDOS S/G MENSAJES SWIFTS NROS. 374-380 EN ATENCIÓN A NOTA: DGAC/10571/2024 DE F.14/3/2024 (HRE-TGL-4549) ENVIADO POR LA DIRECCIÓN GENERAL DE AERONÁUTICA CIVIL (SECTOR PÚBLICO). DEBITO DE LA LIBRETA 00117012001 DGAC, REPOSICIÓN ÚTILES DE ESCRITORIO.</t>
  </si>
  <si>
    <t>||REGULARIZACIÓN DE NUESTRA OPERACIÓN N°1115907 DE LA FECHA SEGÚN CORREO ELECTRONICO DE LA FECHA ENVIADO POR LA DIRECCION GENERAL DE AERONAUTICA CIVIL (SECTOR PÚBLICO). DEBITO DE LA LIBRETA 00117012001 DGAC, REPOSICIÓN DE ÚTILES DE ESCRITORIO.</t>
  </si>
  <si>
    <t>00099021001 DEPOSITO DE EFECTIVO, DEPOSITANTE: LUIS ALBERTO SILES SEVERICH, CONCEPTO: REVERSION, CUENTA DE DEPOSITO: CUENTA UNICA DEL TESORO</t>
  </si>
  <si>
    <t>00099021001 DEPOSITO DE EFECTIVO, DEPOSITANTE: RAFAEL FELIX PINEDA PINEDA, CONCEPTO: DEVOLUCION DE RECURSOS POR EL PAGO DE REFRIGERIOS EN DEMASIA - DIC/2024, CUENTA DE DEPOSITO: CUENTA UNICA DEL TESORO/DJBR</t>
  </si>
  <si>
    <t>00099021001 DEPOSITO DE EFECTIVO, DEPOSITANTE: JIMMY VASQUEZ RODRIGUEZ-FAB, CONCEPTO: REVERSION COMBUSTIBLE PREV 4 PAGO 7 PART 34110 DGAJ/2024, CUENTA DE DEPOSITO: CUENTA UNICA DEL TESORO</t>
  </si>
  <si>
    <t>00099021001 DEPOSITO DE EFECTIVO, DEPOSITANTE: HERNAN ADHEMAR ALVAREZ ZELAYA-FAB, CONCEPTO: REVERSION COMBUSTIBLE PREV 4 PAGO 7 PART 34110 SECC TT.TT. MOTOR POOL/2024, CUENTA DE DEPOSITO: CUENTA UNICA DEL TESORO</t>
  </si>
  <si>
    <t>00099021001 DEPOSITO DE EFECTIVO, DEPOSITANTE: JOSEFINA TEODOSIA TORREZ DE CALLANCHO, CONCEPTO: DEVOLUCION DUODECIMA DE AGUINALDO, CUENTA DE DEPOSITO: CUENTA UNICA DEL TESORO</t>
  </si>
  <si>
    <t>00099021001 DEPOSITO DE EFECTIVO, DEPOSITANTE: CLAUDIO FANOR VALDIVIA VALDEZ, CONCEPTO: DEV. RECURSOS PAGO REFRIGERIO EN DEMASIA DIC/24, CUENTA DE DEPOSITO: CUENTA UNICA DEL TESORO/DJBR</t>
  </si>
  <si>
    <t>00099021001 DEPOSITO DE EFECTIVO, DEPOSITANTE: MARCO ANTONIO SANCHEZ VACA, CONCEPTO: DEV. RECURSOS PAGO REFRIGERIO EN DEMASIA DIC/24, CUENTA DE DEPOSITO: CUENTA UNICA DEL TESORO/DJBR</t>
  </si>
  <si>
    <t>00099021001 DEPOSITO DE EFECTIVO, DEPOSITANTE: GLORIA GLADYS AJPI CALLE, CONCEPTO: DEV. RECURSOS PAGO REFRIGERIO EN DEMASIA DIC/24, CUENTA DE DEPOSITO: CUENTA UNICA DEL TESORO/DJBR</t>
  </si>
  <si>
    <t>00099021001 DEPOSITO DE EFECTIVO, DEPOSITANTE: RICARDO RAMOS ZEBALLOS, CONCEPTO: DEV. RECURSOS PAGO REFRIGERIO EN DEMASIA DIC/24, CUENTA DE DEPOSITO: CUENTA UNICA DEL TESORO/DJBR</t>
  </si>
  <si>
    <t>00099021001 DEPOSITO DE EFECTIVO, DEPOSITANTE: EVELIN AVILES MALDONADO, CONCEPTO: DEV. RECURSOS PAGO REFRIGERIO EN DEMASIA DIC/24, CUENTA DE DEPOSITO: CUENTA UNICA DEL TESORO/DJBR</t>
  </si>
  <si>
    <t>00099021001 DEPOSITO DE EFECTIVO, DEPOSITANTE: OTILIA HORTENCIA CONDORI CUNO, CONCEPTO: POR COBRO INDEVIDO (SEGUNDAS NUPCIAS) DE LOLA CELESTINA CUNO CANASA Q.E.P.D., CUENTA DE DEPOSITO: CUENTA UNICA DEL TESORO</t>
  </si>
  <si>
    <t>00099021001 DEPOSITO DE EFECTIVO, DEPOSITANTE: PLACIDO CORDERO TURPO, CONCEPTO: DEVOLUCION DE SALARIOS 3 MESES (ABRIL, MAYO Y JUNIO 2024) PLACIDO CORDERO TURPO - CI. 3463623, CUENTA DE DEPOSITO: CUENTA UNICA DEL TESORO</t>
  </si>
  <si>
    <t>00099021001 DEPOSITO DE EFECTIVO, DEPOSITANTE: MIGUEL LAURA TORREZ, CONCEPTO: DEVOLUCION PASAJE TERRESTRE, CUENTA DE DEPOSITO: CUENTA UNICA DEL TESORO</t>
  </si>
  <si>
    <t>00222018015 DEPOSITO DE EFECTIVO, DEPOSITANTE: DANIEL SALDAÑO CASTILLO, CONCEPTO: DEVOLUCION, CUENTA DE DEPOSITO: CUENTA UNICA DEL TESORO</t>
  </si>
  <si>
    <t>NUMERO DE LIBRETA CUT: 00590012001 OPERACIÓN E18 TRANSFERENCIA DEL SISTEMA FINANCIERO POR CUENTA DE TERCEROS A LA CUT DEVOLUCION DE GARANTIAS EN EFECTIVO POLIZA UAR-LP0201-8261-0 BENEFICIARIO EMPRESA PUBLICA QUIPUS</t>
  </si>
  <si>
    <t>||COMISIONES QUE COBRA EL MUFG BANK LTD. POR PAGO FINAL JPY1.339.000 CORRESPONDIENTE A LA DONACIÓN JAPONESA N° 1660870 REF. 28-VJ-128B S/G MENSAJE SWIFT N° 396 DE 09-01-2025 Y NOTA ABC/GNA/SAF/ATE/2024-0508 DE FECHA 04-03-2024. CTA. 3987069001 - LIBRETA N° 00291012002 ABC-RECURSOS PROPIOS</t>
  </si>
  <si>
    <t>||COMISIONES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t>
  </si>
  <si>
    <t>||TRANSFERENCIA DE FONDOS S/G MENSAJE SWIFT NRO. 428 EN ATENCIÓN A CORREO ELECTRÓNICO Y NOTA: DGAC/10571/2024 DE F.14/3/2024 (HRE-TGL-4549) ENVIADO POR LA DIRECCIÓN GENERAL DE AERONÁUTICA CIVIL (SECTOR PÚBLICO). DEBITO DE LA LIBRETA 00117012001 DGAC, REPOSICIÓN ÚTILES DE ESCRITORIO.</t>
  </si>
  <si>
    <t>00099021001 DEPOSITO DE EFECTIVO, DEPOSITANTE: HERLAN AMERICO DIAZ APAZA, CONCEPTO: SALDO NO EJECUTADO, CUENTA DE DEPOSITO: CUENTA UNICA DEL TESORO</t>
  </si>
  <si>
    <t>00099021001 DEPOSITO DE EFECTIVO, DEPOSITANTE: ANDREE SOLIZ REYNALDO MOISES, CONCEPTO: DEVOLUCION DE PAGO AGOSTO 2024, CUENTA DE DEPOSITO: CUENTA UNICA DEL TESORO/DJBR</t>
  </si>
  <si>
    <t>00099021001 DEPOSITO DE EFECTIVO, DEPOSITANTE: MELISSA JOSELINE SANCHEZ GISBERT, CONCEPTO: DEV. RECURSOS PAGO REFRIGERIO EN DEMASIA -DIC/2024, CUENTA DE DEPOSITO: CUENTA UNICA DEL TESORO/DJBR</t>
  </si>
  <si>
    <t>00099021001 DEPOSITO DE EFECTIVO, DEPOSITANTE: GABRIELA COLOMO COSTAS, CONCEPTO: DEV. RECURSOS PAGO REFRIGERIO EN DEMASIA -DIC/2024, CUENTA DE DEPOSITO: CUENTA UNICA DEL TESORO/DJBR</t>
  </si>
  <si>
    <t>00526012001 DEPOSITO DE EFECTIVO, DEPOSITANTE: BOLIVA TV - SOFIA HEREDIA CHUCATANY, CONCEPTO: DEV. FONDOS NO UTILIZADOS HR 10452, CUENTA DE DEPOSITO: CUENTA UNICA DEL TESORO</t>
  </si>
  <si>
    <t>00015011108 DEPOSITO DE EFECTIVO, DEPOSITANTE: ESPINOZA MEDRANO FERNANDO, CONCEPTO: DEVOLUCION DE PASAJE AEREO, CUENTA DE DEPOSITO: CUENTA UNICA DEL TESORO</t>
  </si>
  <si>
    <t>00015011108 DEPOSITO DE EFECTIVO, DEPOSITANTE: CLAUDIA DANITZA BELLO RIVERO, CONCEPTO: DEVOLUCION DE PASAJE AEREO, CUENTA DE DEPOSITO: CUENTA UNICA DEL TESORO</t>
  </si>
  <si>
    <t>00099021001 DEPOSITO DE EFECTIVO, DEPOSITANTE: DANITZA FABIANET AGUAYO TORREZ, CONCEPTO: DEVOLUCION DE RECURSOS POR REFRIGERIO - DIC 2024, CUENTA DE DEPOSITO: CUENTA UNICA DEL TESORO/DJBR</t>
  </si>
  <si>
    <t>00099021001 DEPOSITO DE EFECTIVO, DEPOSITANTE: PATRICIA ELIZABETH MARTINEZ VILLA, CONCEPTO: DEVOLUCION DE RECURSOS POR EL PAGO DE REGRIGERIOS EN DEMASIA DIC/2024, CUENTA DE DEPOSITO: CUENTA UNICA DEL TESORO/DJBR</t>
  </si>
  <si>
    <t>00291012008 DEPOSITO DE EFECTIVO, DEPOSITANTE: VLADIMIR CHRISTIAN QUISPE PAYLLO, CONCEPTO: TRABAJO DE LABORATORIO, CUENTA DE DEPOSITO: CUENTA UNICA DEL TESORO</t>
  </si>
  <si>
    <t>00383012001 DEPOSITO DE EFECTIVO, DEPOSITANTE: AGENCIA BOLIVIANA DE CORREOS, CONCEPTO: REGIONAL LA PAZ 20-21/03/2024, CUENTA DE DEPOSITO: CUENTA UNICA DEL TESORO</t>
  </si>
  <si>
    <t>00383012001 DEPOSITO DE EFECTIVO, DEPOSITANTE: AGENCIA BOLIVIANA DE CORREOS, CONCEPTO: SAFI UNION S.A., CUENTA DE DEPOSITO: CUENTA UNICA DEL TESORO</t>
  </si>
  <si>
    <t>00383012001 DEPOSITO DE EFECTIVO, DEPOSITANTE: AGENCIA BOLIVIANA DE CORREOS, CONCEPTO: REGIONAL LA PAZ 28/03/2024, CUENTA DE DEPOSITO: CUENTA UNICA DEL TESORO</t>
  </si>
  <si>
    <t>00383012001 DEPOSITO DE EFECTIVO, DEPOSITANTE: AGENCIA BOLIVIANA DE CORREOS, CONCEPTO: REGIONAL TARIJA 23-31/12/2024, CUENTA DE DEPOSITO: CUENTA UNICA DEL TESORO</t>
  </si>
  <si>
    <t>00383012001 DEPOSITO DE EFECTIVO, DEPOSITANTE: AGENCIA BOLIVIANA DE CORREOS, CONCEPTO: REGIONAL LA PAZ 2,3,10 Y 19/07/2024, CUENTA DE DEPOSITO: CUENTA UNICA DEL TESORO</t>
  </si>
  <si>
    <t>00383012001 DEPOSITO DE EFECTIVO, DEPOSITANTE: AGENCIA BOLIVIANA DE CORREOS, CONCEPTO: REGIONAL LA PAZ 01/08/2024, CUENTA DE DEPOSITO: CUENTA UNICA DEL TESORO</t>
  </si>
  <si>
    <t>00383012001 DEPOSITO DE EFECTIVO, DEPOSITANTE: AGENCIA BOLIVIANA DE CORREOS, CONCEPTO: REGIONAL ORURO 2-4/12/2024, CUENTA DE DEPOSITO: CUENTA UNICA DEL TESORO</t>
  </si>
  <si>
    <t>00383012001 DEPOSITO DE EFECTIVO, DEPOSITANTE: AGENCIA BOLIVIANA DE CORREOS, CONCEPTO: REGIONAL LA PAZ 02/08/2024, CUENTA DE DEPOSITO: CUENTA UNICA DEL TESORO</t>
  </si>
  <si>
    <t>00383012001 DEPOSITO DE EFECTIVO, DEPOSITANTE: AGENCIA BOLIVIANA DE CORREOS, CONCEPTO: REGIONAL ORURO 6-19/12/2024, CUENTA DE DEPOSITO: CUENTA UNICA DEL TESORO</t>
  </si>
  <si>
    <t>00383012001 DEPOSITO DE EFECTIVO, DEPOSITANTE: AGENCIA BOLIVIANA DE CORREOS, CONCEPTO: REGIONAL LA PAZ 08/08/2024, CUENTA DE DEPOSITO: CUENTA UNICA DEL TESORO</t>
  </si>
  <si>
    <t>00383012001 DEPOSITO DE EFECTIVO, DEPOSITANTE: AGENCIA BOLIVIANA DE CORREOS, CONCEPTO: REGIONAL ORURO 21-28/12/2024, CUENTA DE DEPOSITO: CUENTA UNICA DEL TESORO</t>
  </si>
  <si>
    <t>00099021001 DEPOSITO DE EFECTIVO, DEPOSITANTE: SIMON VENTURA CONDORI, CONCEPTO: DEVOLUCION DE SALARIOS, CUENTA DE DEPOSITO: CUENTA UNICA DEL TESORO/DJBR</t>
  </si>
  <si>
    <t>00099021001 DEP.DE CHEQ.AJENOS,RET.DE CAM.,CONCEPTO: DEPÓSITO,DEP.: EDWIN GONZALO PORCEL ARANCIBIA , PROCEDENCIA: BANCO UNION S.A., CHEQUE: 211560, FECHA DE EMISION:10/01/2025</t>
  </si>
  <si>
    <t>00291012006 DEP.DE CHEQ.AJENOS,RET.DE CAM.,CONCEPTO: PAGO DE USO DE VIA,DEP.: GOBIERNO AUTONOMO DEPARTAMENTAL DE ORURO , PROCEDENCIA: BANCO UNION S.A., CHEQUE: 86070, FECHA DE EMISION:23/12/2024</t>
  </si>
  <si>
    <t>VENTA DE DIVISAS CON TRANSFERENCIA DE FONDOS A SOLICITUD DE YACIMIENTOS PETROLIFEROS FISCALES BOLIVIANOS SEGUN SOLICITUD 22385 REF: BOTRADING SA 1ER POST PAGO SUM PETROLEO CRUDO Y CONDENSADO MI 2024 OP UPCA 2684 HR DCIM 26943 2024 PROC 726 LIB. 00513012004 LBP-YPFB-UNICOMERCIAL (4030005415/1-2188907)</t>
  </si>
  <si>
    <t>VENTA DE DIVISAS CON TRANSFERENCIA DE FONDOS A SOLICITUD DE YACIMIENTOS PETROLIFEROS FISCALES BOLIVIANOS SEGUN SOLICITUD 22386 REF: BOTRADING SA 1ER POST PAGO SUM PETROLEO CRUDO Y CONDENSADO MI 2024 OP UPCA 2684 HR DCIM 26943 2024 PROC 729 LIB. 00513012004 LBP-YPFB-UNICOMERCIAL (4030005415/1-2188907)</t>
  </si>
  <si>
    <t>00099021001 DEPOSITO DE EFECTIVO, DEPOSITANTE: LARISSA PEREZ, CONCEPTO: DEVOLUCION, CUENTA DE DEPOSITO: CUENTA UNICA DEL TESORO</t>
  </si>
  <si>
    <t>00015011114 DEPOSITO DE EFECTIVO, DEPOSITANTE: MONICA QUISPE MAMANI, CONCEPTO: DEVOLUCION POR PAGO DE DEMASIA DEL AGUA POTABLE (COSAALT) TARIJA, CUENTA DE DEPOSITO: CUENTA UNICA DEL TESORO</t>
  </si>
  <si>
    <t>00117012001 DEPOSITO DE EFECTIVO, DEPOSITANTE: PAULA MAMANI VASQUEZ CI 5960404, CONCEPTO: DEVOLUCION PAGO DEL AGUINALDO DE NAVIDAD 2024, CUENTA DE DEPOSITO: CUENTA UNICA DEL TESORO</t>
  </si>
  <si>
    <t>00099021001 DEP.DE CHEQ.AJENOS,RET.DE CAM.,CONCEPTO: DEPÓSITO,DEP.: JORGE CARLOS ALIZARES ARIAS , PROCEDENCIA: BANCO UNION S.A., CHEQUE: 211561, FECHA DE EMISION:13/01/2025</t>
  </si>
  <si>
    <t>COBRO COSTOS DE PAPELERIA SEGUN TRANSFERENCIA DEL EXTERIOR POR ORDEN DE CONSULADO GENERAL DE BOLIVIA (ES/BARCELONA) REF.: RECAUDACIÓN EXTERIOR LICENCIAS DE CONDUCIR LIB. 00340012003 RECAUDACION EXTRANJERIA - C.I. -L.C.</t>
  </si>
  <si>
    <t>NUMERO DE LIBRETA CUT: 00099021001 OPERACIÓN E18 TRANSFERENCIA DEL SISTEMA FINANCIERO POR CUENTA DE TERCEROS A LA CUT DEVOLUCION AL TGN POR CONCILIACION DE COMPENSACION DE FRACCION COMPLEMENTARIA - CONCILIACION ABRIL 2024</t>
  </si>
  <si>
    <t>NUMERO DE LIBRETA CUT: 00099021001 OPERACIÓN E18 TRANSFERENCIA DEL SISTEMA FINANCIERO POR CUENTA DE TERCEROS A LA CUT DEVOLUCION AL TGN POR CONCILIACION DE COTIZACIONES MENSUAL ABRIL 2024 DE LA GESTORA PUBLICA</t>
  </si>
  <si>
    <t>||TRANSFERENCIA DE FONDOS S/G MENSAJES SWIFT NROS. 546 Y 544 DE LA FECHA Y NOTA CITE DGAC/10571/2024 DE F.14.03.2024 (HRE-TGL-4549) DE LA DIRECCION GENERAL DE AERONAUTICA CIVIL (SECTOR PÚBLICO). DEBITO DE LA LIBRETA 00117012001 DGAC, REPOSICIÓN DE ÚTILES DE ESCRITORIO.</t>
  </si>
  <si>
    <t>00099021001 DEPOSITO DE EFECTIVO, DEPOSITANTE: MIGUEL ANGEL SORIA SOTO, CONCEPTO: DEVOLUCION RECURSOS PAGO REFRIGERIO EN DEMASIA DIC/24, CUENTA DE DEPOSITO: CUENTA UNICA DEL TESORO/DJBR</t>
  </si>
  <si>
    <t>00099021001 DEPOSITO DE EFECTIVO, DEPOSITANTE: AUREA MAGDALENA COSSIO ORDOÑEZ, CONCEPTO: DEVOLUCION RECURSOS PAGO REFRIGERIO EN DEMASIA DIC/24, CUENTA DE DEPOSITO: CUENTA UNICA DEL TESORO/DJBR</t>
  </si>
  <si>
    <t>00254014101 DEPOSITO DE EFECTIVO, DEPOSITANTE: INSTITUTO DEL SEGURO AGRARIO, CONCEPTO: DEVOLUCION DE VIATICOS C-31 1040/24 LUTHER QUISPE, CUENTA DE DEPOSITO: CUENTA UNICA DEL TESORO</t>
  </si>
  <si>
    <t>00099024113 DEPOSITO DE EFECTIVO, DEPOSITANTE: LINO SALOMON MEDINA SULLCA, CONCEPTO: DEVOLUCION PARTE DEL PAGO PLANILLA 4 - CONST. Y EQUIP. HOSP. SEGUNDO NIVEL ISAIAS - MUNC.ORURO, CUENTA DE DEPOSITO: CUENTA UNICA DEL TESORO</t>
  </si>
  <si>
    <t>00099021001 DEPOSITO DE EFECTIVO, DEPOSITANTE: FREDDY ASCENCIO RODRIGUEZ, CONCEPTO: REVERSION, CUENTA DE DEPOSITO: CUENTA UNICA DEL TESORO</t>
  </si>
  <si>
    <t>00081071102 DEPOSITO DE EFECTIVO, DEPOSITANTE: ALFREDO FLORIBE MELGAR, CONCEPTO: DEP. POR OMISION EN EL MARCADO DE FECHA 26/12/2024, CUENTA DE DEPOSITO: CUENTA UNICA DEL TESORO</t>
  </si>
  <si>
    <t>00099021001 DEPOSITO DE EFECTIVO, DEPOSITANTE: CHOQUE CONDORI JHONNY, CONCEPTO: DEVOLUCION, CUENTA DE DEPOSITO: CUENTA UNICA DEL TESORO</t>
  </si>
  <si>
    <t>00099021001 DEPOSITO DE EFECTIVO, DEPOSITANTE: ELENA AURORA JAMACHI ALVAREZ, CONCEPTO: DEVOLUCION DE RECURSOS PAGO DE REFRIGERIO EN DEMASIA DIC/2024, CUENTA DE DEPOSITO: CUENTA UNICA DEL TESORO/DJBR</t>
  </si>
  <si>
    <t>00015011108 DEPOSITO DE EFECTIVO, DEPOSITANTE: ROLANDO FABIO ULAQUE ZEBALLOS, CONCEPTO: REMANENTE DEL SERVICIO DE ENERGIA ELECTRICA DE LA DISTRITAL DE MIGRACION PANDO DICIEMBRE/2024, CUENTA DE DEPOSITO: CUENTA UNICA DEL TESORO</t>
  </si>
  <si>
    <t>00099021001 DEPOSITO DE EFECTIVO, DEPOSITANTE: RENE WILSON MURILLO PAZ, CONCEPTO: DEVOLUCION DE RECURSOS POR PAGO DE REFRIGERIO EN DEMASIA DIC/2024, CUENTA DE DEPOSITO: CUENTA UNICA DEL TESORO/DJBR</t>
  </si>
  <si>
    <t>00099021001 DEPOSITO DE EFECTIVO, DEPOSITANTE: VICTOR MURICIO LLANOS FERNANDEZ, CONCEPTO: DEVOLUCION DE RECURSO DE REFRIGERIO, CUENTA DE DEPOSITO: CUENTA UNICA DEL TESORO</t>
  </si>
  <si>
    <t>00099021001 DEPOSITO DE EFECTIVO, DEPOSITANTE: CESAR AUGUSTO OLIVARES LOPEZ, CONCEPTO: DEVOLUCION POR CONCEPTO DE REFRIGERIO DIC/2024, CUENTA DE DEPOSITO: CUENTA UNICA DEL TESORO/DJBR</t>
  </si>
  <si>
    <t>00099021001 DEPOSITO DE EFECTIVO, DEPOSITANTE: SILVIO ADOLFO COPA GARCIA, CONCEPTO: DEVOLUCION DE RECURSOS POR PAGO DE REFRIGERIO EN DEMASIA DIC/2024, CUENTA DE DEPOSITO: CUENTA UNICA DEL TESORO/DJBR</t>
  </si>
  <si>
    <t>00099021001 DEPOSITO DE EFECTIVO, DEPOSITANTE: JHEAN CARLA GABRIEL ALVAREZ, CONCEPTO: DEVOLUCION DE RECURSOS POR PAGO DE REFRIGERIO EN DEMASIA DIC/2024, CUENTA DE DEPOSITO: CUENTA UNICA DEL TESORO/DJBR</t>
  </si>
  <si>
    <t>00099021001 DEPOSITO DE EFECTIVO, DEPOSITANTE: CRISTIAN VARGAS FERRUFINO, CONCEPTO: DEVOLUCION DE RECURSOS POR PAGO DE REFRIGERIO EN DEMASIA DIC/2024, CUENTA DE DEPOSITO: CUENTA UNICA DEL TESORO/DJBR</t>
  </si>
  <si>
    <t>00099021001 DEPOSITO DE EFECTIVO, DEPOSITANTE: NILVIA VALLEJOS VEIZAGA, CONCEPTO: DEVOLUCION DE RECURSOS POR PAGO DE REFRIGERIO EN DEMASIA DIC/2024, CUENTA DE DEPOSITO: CUENTA UNICA DEL TESORO/DJBR</t>
  </si>
  <si>
    <t>00099021001 DEPOSITO DE EFECTIVO, DEPOSITANTE: ELIAS QUISPE CHOQUE, CONCEPTO: DEVOLUCION DE RECURSOS POR PAGO DE REFRIGERIO EN DEMASIA DIC/2024, CUENTA DE DEPOSITO: CUENTA UNICA DEL TESORO/DJBR</t>
  </si>
  <si>
    <t>00099021001 DEPOSITO DE EFECTIVO, DEPOSITANTE: JUAN CARLOS GONZALES SIÑANI, CONCEPTO: DEVOLUCION DE RECURSOS POR PAGO DE REFRIGERIO EN DEMASIA DIC/2024 Y OMISION, CUENTA DE DEPOSITO: CUENTA UNICA DEL TESORO/DJBR</t>
  </si>
  <si>
    <t>00221012001 DEPOSITO DE EFECTIVO, DEPOSITANTE: EMPRESA COLQUECHACA, CONCEPTO: MULTA, CUENTA DE DEPOSITO: CUENTA UNICA DEL TESORO</t>
  </si>
  <si>
    <t>00383012001 DEPOSITO DE EFECTIVO, DEPOSITANTE: QUIROGA, CONCEPTO: SERVICIOS, CUENTA DE DEPOSITO: CUENTA UNICA DEL TESORO</t>
  </si>
  <si>
    <t>00099021001 DEPOSITO DE EFECTIVO, DEPOSITANTE: WALTER VILLARROEL CHUQUIMIA, CONCEPTO: DEVOLUCION, CUENTA DE DEPOSITO: CUENTA UNICA DEL TESORO</t>
  </si>
  <si>
    <t>00099021001 DEPOSITO DE EFECTIVO, DEPOSITANTE: INSTITUTO DEL SEGURO AGRARIO, CONCEPTO: DEVOLUCION DE PASAJES C-31 962 GUIDO W. MAMANI, CUENTA DE DEPOSITO: CUENTA UNICA DEL TESORO</t>
  </si>
  <si>
    <t>00081071102 DEPOSITO DE EFECTIVO, DEPOSITANTE: GELY ZERDA ROCHA, CONCEPTO: C-31 N°572 REVERSION PAGO BONO DE TÉ, DICIEMBRE 2024 - CONSULTOR INDIVIDUAL EN LINEA, CUENTA DE DEPOSITO: CUENTA UNICA DEL TESORO</t>
  </si>
  <si>
    <t>00099021001 DEPOSITO DE EFECTIVO, DEPOSITANTE: GELY ZERDA ROCHA, CONCEPTO: C-31 N°573 REVERSION PAGO BONO DE TÉ, DICIEMBRE 2024 PERSONAL EVENTUAL, CUENTA DE DEPOSITO: CUENTA UNICA DEL TESORO/DJBR</t>
  </si>
  <si>
    <t>00015011107 DEPOSITO DE EFECTIVO, DEPOSITANTE: PROMID, CONCEPTO: PAGO SERVICIO AGUA ENERO 2025, CUENTA DE DEPOSITO: CUENTA UNICA DEL TESORO</t>
  </si>
  <si>
    <t>00099021001 DEP.DE CHEQ.AJENOS,RET.DE CAM.,CONCEPTO: DEVOLUCION,DEP.: JUAN MARQUEZ , PROCEDENCIA: BANCO UNION S.A., CHEQUE: 213434, FECHA DE EMISION:14/01/2025</t>
  </si>
  <si>
    <t>||TRANSFERENCIA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t>
  </si>
  <si>
    <t>NUMERO DE LIBRETA CUT: 00099021001 OPERACIÓN E18 TRANSFERENCIA DEL SISTEMA FINANCIERO POR CUENTA DE TERCEROS A LA CUT TRANSFERENCIA POR DEVOLUCION DE HABERES AL TESORO GENERAL DE LA NACION SOLICITUD VEGA TORREZ MARIA NELA</t>
  </si>
  <si>
    <t>||RESPUESTA A DEBITO DEL BANQUERO POR PAGO DE SERV.DE INVESTIGACION DE SOL. 053347 - 22294 DE 23/12/2024, MIN.DE RR.EE. A FAVOR DE BOLIVIAN CONSULATE EN LOS ANGELES, POR CONCEPTO PAGO DE AGUINALDOS A PERSONAL DE EMBAJADAS Y CONSULADOS 2024. DEBITO LIBRETA NO.00099021001 TGN-RECURSOS ORDINARIOS EQUIV.USD 50.-</t>
  </si>
  <si>
    <t>||RESPUESTA A DEBITO DEL BANQUERO POR PAGO DE SERV.DE INVESTIGACION DE SOL. 053347 - 22294 DE 23/12/2024, MIN.DE RR.EE. A FAVOR DE BOLIVIAN CONSULATE EN LOS ANGELES, POR CONCEPTO PAGO DE AGUINALDOS A PERSONAL DE EMBAJADAS Y CONSULADOS 2024. CGO. LIBRETA NO.00099021001 TGN-RECURSOS ORDINARIOS (UTILES DE ESCRITORIO)</t>
  </si>
  <si>
    <t>||TRANSFERENCIA DE FONDOS S/G MENSAJE SWIFT NRO. 591 EN ATENCIÓN A NOTA: DGAC/10571/2024 DE F.14/3/2024 (HRE-TGL-4549) ENVIADO POR LA DIRECCIÓN GENERAL DE AERONÁUTICA CIVIL (SECTOR PÚBLICO). DEBITO DE LA LIBRETA 00117012001 DGAC, REPOSICIÓN ÚTILES DE ESCRITORIO.</t>
  </si>
  <si>
    <t>00099021001 DEPOSITO DE EFECTIVO, DEPOSITANTE: GROVER ANTONIO FLORES ARANIBAR, CONCEPTO: CONVENIO DOBLE PERCEPCION SENASIR, CUENTA DE DEPOSITO: CUENTA UNICA DEL TESORO</t>
  </si>
  <si>
    <t>00099021001 DEPOSITO DE EFECTIVO, DEPOSITANTE: MONICA ADA PANOZO DE ZEBALLOS, CONCEPTO: DEVOLUCION DE ABONO EFECTUADO POSTERIOR A LA FECHA DE FALLECIMIENTO, CUENTA DE DEPOSITO: CUENTA UNICA DEL TESORO</t>
  </si>
  <si>
    <t>00292032001 DEPOSITO DE EFECTIVO, DEPOSITANTE: GABRIELA MAGALI LAURA PAZ, CONCEPTO: PAGO POR CREDENCIAL, CUENTA DE DEPOSITO: CUENTA UNICA DEL TESORO</t>
  </si>
  <si>
    <t>00099021001 DEPOSITO DE EFECTIVO, DEPOSITANTE: ELSA QUISPE LIMACHI, CONCEPTO: DEV. GASOLINA PREV. 613, CUENTA DE DEPOSITO: CUENTA UNICA DEL TESORO</t>
  </si>
  <si>
    <t>00086011109 DEPOSITO DE EFECTIVO, DEPOSITANTE: MMAYA, CONCEPTO: DEV. PPCR CONTRATO DE PRESTAMO 3534 GESTION 2023, CUENTA DE DEPOSITO: CUENTA UNICA DEL TESORO</t>
  </si>
  <si>
    <t>00086011109 DEPOSITO DE EFECTIVO, DEPOSITANTE: MMAYA, CONCEPTO: DEV. PPCR CONTRATO DE PRESTAMO 3534 GESTION 2024, CUENTA DE DEPOSITO: CUENTA UNICA DEL TESORO</t>
  </si>
  <si>
    <t>00086014102 DEPOSITO DE EFECTIVO, DEPOSITANTE: MMAYA, CONCEPTO: DEV. PPCR CONTRATO DE PRESTAMO 3534, CUENTA DE DEPOSITO: CUENTA UNICA DEL TESORO</t>
  </si>
  <si>
    <t>00099024113 DEPOSITO DE EFECTIVO, DEPOSITANTE: ROBERTO OSMAR MACUCHAPI TICONA, CONCEPTO: DEVOLUCION DE DINERO A LA UPRE, CUENTA DE DEPOSITO: CUENTA UNICA DEL TESORO</t>
  </si>
  <si>
    <t>00212012001 DEP.DE CHEQ.AJENOS,RET.DE CAM.,CONCEPTO: DEPÓSITO DE OTROS INGRESOS,DEP.: CLAUDIA XIMENA SALCEDO OVIEDO , PROCEDENCIA: BANCO UNION S.A., CHEQUE: 6244, FECHA DE EMISION:14/01/2025</t>
  </si>
  <si>
    <t>00099021001 DEP.DE CHEQ.AJENOS,RET.DE CAM.,CONCEPTO: DEVOLUCION PASAJE AEREO NO UTILIZADO GESTION 2024,DEP.: MINISTERIO DE RELACIONES EXTERIORES , PROCEDENCIA: BANCO UNION S.A., CHEQUE: 19133, FECHA DE EMISION:16/12/2024</t>
  </si>
  <si>
    <t>PAGO A BID PRÉSTAMO 5376/OC-BO VCTO. 15-01-2025 POR CUENTA DE TGN , NTI. 019641 VALOR 15-01-2025 INTERESES USD 7.132.957,11 COMISIONES USD 598.956,98 CTA. 3987 CUENTA UNICA DEL TESORO LIB. 00099021001 REF.: COMISIONES BANCARIAS</t>
  </si>
  <si>
    <t>PAGO A BID PRÉSTAMO 3797/BL-BO VCTO. 15-01-2025 POR CUENTA DE TGN , NTI. 019596 VALOR 15-01-2025 CAPITAL USD 115.139,92 INTERESES USD 150.266,15 CTA. 3987 CUENTA UNICA DEL TESORO LIB. 00099021001 REF.: COMISIONES BANCARIAS</t>
  </si>
  <si>
    <t>PAGO A BID PRÉSTAMO 3797/BL-BO VCTO. 15-01-2025 POR CUENTA DE TGN , NTI. 019597 VALOR 15-01-2025 INTERESES USD 1.219,59 CTA. 3987 CUENTA UNICA DEL TESORO LIB. 00099021001 REF.: COMISIONES BANCARIAS</t>
  </si>
  <si>
    <t>PAGO A BID PRÉSTAMO 3536/BL-BO VCTO. 15-01-2025 POR CUENTA DE TGN , NTI. 019591 VALOR 15-01-2025 CAPITAL USD 1.009.271,45 INTERESES USD 750.847,21 CTA. 3987 CUENTA UNICA DEL TESORO LIB. 00099021001 REF.: COMISIONES BANCARIAS</t>
  </si>
  <si>
    <t>PAGO A BID PRÉSTAMO 4710/BL-BO VCTO. 15-01-2025 POR CUENTA DE TGN , NTI. 019545 VALOR 15-01-2025 INTERESES USD 64.202,94 COMISIONES USD 163.522,43 CTA. 3987 CUENTA UNICA DEL TESORO LIB. 00099021001 REF.: COMISIONES BANCARIAS</t>
  </si>
  <si>
    <t>PAGO A IDA PRÉSTAMO 5745-BO VCTO. 15-01-2025 POR CUENTA DE TGN , NTI. 019538 VALOR 15-01-2025 CAPITAL USD 189.489,71 INTERESES USD 19.688,94 CTA. 3987 CUENTA UNICA DEL TESORO LIB. 00099021001 REF.: COMISIONES BANCARIAS</t>
  </si>
  <si>
    <t>PAGO A IDA PRÉSTAMO 5592-BO VCTO. 15-01-2025 POR CUENTA DE TGN, SEGUN NOTA MEFP/VTCP/DGCP/UODP/No 042/2025 DEL 14-01-2025, NTI. 019534 VALOR 15-01-2025 CAPITAL USD 1.406.435,73 CTA. 3987 CUENTA UNICA DEL TESORO LIB. 00099021001 REF.: COMISIONES BANCARIAS</t>
  </si>
  <si>
    <t>NUMERO DE LIBRETA CUT: 00099021001 OPERACIÓN E75 TRANSFERENCIA DE LA CUENTA FISCAL BUN A LA CUT EN MN TRANSF.FDOS.AL.BCB GOB. AUTONOMO MCPAL. DE MOROCHATA CITE: GAMM OF/C 008/2025 CUENTA CUT 3987 LIBRETA NÂ° 00099021001</t>
  </si>
  <si>
    <t>PAGO A IDA PRÉSTAMO 5712-BO VCTO. 15-01-2025 POR CUENTA DE TGN, SEGUN NOTA MEFP/VTCP/DGCP/UODP/No 042/2025 DEL 14-01-2025, NTI. 019659 VALOR 15-01-2025 CAPITAL USD 858.626,75 INTERESES USD 747.861,54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</si>
  <si>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</si>
  <si>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 REF.: COMISIONES BANCARIAS</t>
  </si>
  <si>
    <t>PAGO A IDA PRÉSTAMO 5712-BO VCTO. 15-01-2025 POR CUENTA DE TGN, SEGUN NOTA MEFP/VTCP/DGCP/UODP/No 042/2025 DEL 14-01-2025, NTI. 019659 VALOR 15-01-2025 CAPITAL USD 858.626,75 INTERESES USD 747.861,54 CTA. 3987 CUENTA UNICA DEL TESORO LIB. 00099021001 REF.: COMISIONES BANCARIAS</t>
  </si>
  <si>
    <t>PAGO A BIRF PRÉSTAMO 8552-BO VCTO. 15-01-2025 POR CUENTA DE TGN, SEGUN NOTA MEFP/VTCP/DGCP/UODP/No 042/2025 DEL 14-01-2025, NTI. 019661 VALOR 15-01-2025 INTERESES USD 5.925.672,42 COMISIONES USD 1.621,61 CTA. 3987 CUENTA UNICA DEL TESORO LIB. 00099021001</t>
  </si>
  <si>
    <t>PAGO A BIRF PRÉSTAMO 8552-BO VCTO. 15-01-2025 POR CUENTA DE TGN, SEGUN NOTA MEFP/VTCP/DGCP/UODP/No 042/2025 DEL 14-01-2025, NTI. 019661 VALOR 15-01-2025 INTERESES USD 5.925.672,42 COMISIONES USD 1.621,61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</si>
  <si>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</si>
  <si>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t>
  </si>
  <si>
    <t>||TRANSFERENCIA DE FONDOS SEGÚN MENSAJES SWIFT N°656 Y 657 DE LA FECHA Y NOTA CITE: DGAC/10571/2024 (HRE-TGL-4549) DE FECHA 14/03/2024 DE LA DIRECCIÓN GENERAL DE AERONÁUTICA CIVIL. (SECTOR PÚBLICO). DÉBITO DE LA LIBRETA 00117012001 DGAC, REPOSICIÓN DE ÚTILES DE ESCRITORIO.</t>
  </si>
  <si>
    <t>||REGISTRO COBRO COMISION AVISO CARTA DE CREDITO STANDBY BS300.-Y EMISION COMP.CONTABLE BS60.-REF.:S213612360044 (BCB:SB-R-2023-05) A/F ENVIBOL,S/G NOTA SEDEM/GG/EV N°0021/2025,10/01/2025. LIB.00132072003 SEDEM-AMPL.PLANTA ENVASES DE VIDRIO EN ZUDAÑEZ-CH RF:COMIS.AVISO SBLC S213612360044</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</si>
  <si>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</si>
  <si>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t>
  </si>
  <si>
    <t>00099021001 DEPOSITO DE EFECTIVO, DEPOSITANTE: VALERIA VILLCA FLORES, CONCEPTO: DEVOLUCION, CUENTA DE DEPOSITO: CUENTA UNICA DEL TESORO</t>
  </si>
  <si>
    <t>00081011101 DEPOSITO DE EFECTIVO, DEPOSITANTE: ALEXANDRO DAVID BECERRA VARGAS, CONCEPTO: REPOSICION CREDENCIAL, CUENTA DE DEPOSITO: CUENTA UNICA DEL TESORO</t>
  </si>
  <si>
    <t>00099021001 DEPOSITO DE EFECTIVO, DEPOSITANTE: LISBET TICONA GUTIERREZ, CONCEPTO: REV. DIFINITIVA ABRIL-2024 DEPARTAMENTO DE LA PAZ, CUENTA DE DEPOSITO: CUENTA UNICA DEL TESORO</t>
  </si>
  <si>
    <t>00086038010 DEPOSITO DE EFECTIVO, DEPOSITANTE: DITTER URIONA MOSTAJO, CONCEPTO: DEV. CAMBIO DE HORAIO (JESUS LEAL) PASAJE AEREO SANTA CRUZ - LA PAZ, CUENTA DE DEPOSITO: CUENTA UNICA DEL TESORO</t>
  </si>
  <si>
    <t>00099021001 DEPOSITO DE EFECTIVO, DEPOSITANTE: HILDA BEATRIZ TUNQUI VALENCIA, CONCEPTO: PERCEPCION INDEBIDA, CUENTA DE DEPOSITO: CUENTA UNICA DEL TESORO</t>
  </si>
  <si>
    <t>00086011109 DEPOSITO DE EFECTIVO, DEPOSITANTE: MADELEY MERCED ALVAREZ APAZA, CONCEPTO: REPOSICION CREDENCIAL, CUENTA DE DEPOSITO: CUENTA UNICA DEL TESORO</t>
  </si>
  <si>
    <t>00099021001 DEP.DE CHEQ.AJENOS,RET.DE CAM.,CONCEPTO: DEPÓSITO,DEP.: CAJA DE SALUD CORDES , PROCEDENCIA: BANCO UNION S.A., CHEQUE: 43954, FECHA DE EMISION:26/12/2024</t>
  </si>
  <si>
    <t>00099021001 DEP.DE CHEQ.AJENOS,RET.DE CAM.,CONCEPTO: DEVOLUCION,DEP.: ALIAZAS RURALES PAR III , PROCEDENCIA: BANCO UNION S.A., CHEQUE: 360, FECHA DE EMISION:13/01/2025</t>
  </si>
  <si>
    <t>00099021001 DEP.DE CHEQ.AJENOS,RET.DE CAM.,CONCEPTO: DEVOLUCION,DEP.: ALIAZAS RURALES PAR III , PROCEDENCIA: BANCO UNION S.A., CHEQUE: 359, FECHA DE EMISION:13/01/2025</t>
  </si>
  <si>
    <t>00099021001 DEP.DE CHEQ.AJENOS,RET.DE CAM.,CONCEPTO: DEVOLUCION,DEP.: ALIAZAS RURALES PAR III , PROCEDENCIA: BANCO UNION S.A., CHEQUE: 358, FECHA DE EMISION:13/01/2025</t>
  </si>
  <si>
    <t>00099021001 DEP.DE CHEQ.AJENOS,RET.DE CAM.,CONCEPTO: DOBLE PERCEPCION,DEP.: GOBIERNO AUTONOMO MUNICIPAL DE LA PAZ , PROCEDENCIA: BANCO UNION S.A., CHEQUE: 70326, FECHA DE EMISION:15/01/2025</t>
  </si>
  <si>
    <t>00099021001 DEP.DE CHEQ.AJENOS,RET.DE CAM.,CONCEPTO: DOBLE PERCEPCION,DEP.: GOBIERNO AUTONOMO MUNICIPAL DE LA PAZ , PROCEDENCIA: BANCO UNION S.A., CHEQUE: 70327, FECHA DE EMISION:15/01/2025</t>
  </si>
  <si>
    <t>00099021001 DEP.DE CHEQ.AJENOS,RET.DE CAM.,CONCEPTO: REEMBOLSO POR INCAPACIDAD TEMPORAL CAJA CORDES -CBBA 09/2024 DENIS VELASCO,DEP.: UNIDAD TECNICA DE FERROCARRILES , PROCEDENCIA: BANCO UNION S.A., CHEQUE: 44051, FECHA DE EMISION:26/12/2024</t>
  </si>
  <si>
    <t>A:00099021001 Pago de capital e interés corriente a favor del TGN del vcto. 16-01-2025, adeudados por el GAD La Paz, correspondiente al Crédito CAF 2760, según nota USCFT N°60/2025.</t>
  </si>
  <si>
    <t>||TRANSFERENCIA DE FONDOS SEGÚN MENSAJES SWIFT N°719 Y 722 DE LA FECHA Y NOTA CITE: DGAC/10571/2024 (HRE-TGL-4549) DE FECHA 14/03/2024 DE LA DIRECCIÓN GENERAL DE AERONÁUTICA CIVIL. (SECTOR PÚBLICO). DÉBITO DE LA LIBRETA 00117012001 DGAC, REPOSICIÓN DE ÚTILES DE ESCRITORIO.</t>
  </si>
  <si>
    <t>||TRANSFERENCIA DE FONDOS S/G MENSAJES SWIFTS NROS. 681-682 EN ATENCIÓN A CORREO ELECTRÓNICO Y NOTA: DGAC/10571/2024 DE F.14/3/2024 (HRE-TGL-4549) ENVIADO POR LA DIRECCIÓN GENERAL DE AERONÁUTICA CIVIL (SECTOR PÚBLICO). DEBITO DE LA LIBRETA 00117012001 DGAC, REPOSICIÓN ÚTILES DE ESCRITORIO.</t>
  </si>
  <si>
    <t>||REGULARIZACIÓN DE NUESTRA OPERACIÓN N°1117066 DE LA FECHA EN ATENCIÓN A NOTA DGAC/10571/2024 (HRE-TSO-4549), CORREOS ELECTRÓNICOS ENVIADOS POR LA DGAC Y NAABOL (SECTOR PÚBLICO). DEBITO DE LA LIBRETA 00117012001 DGAC, REPOSICIÓN DE ÚTILES DE ESCRITORIO.</t>
  </si>
  <si>
    <t>||REGULARIZACIÓN DE NUESTRA OPERACIÓN N°1117059 DE FECHA 16/01/2025 SEGÚN NOTA CITE DGAC/10571/2024 DE F.14.03.2024 (HRE-TGL-4549) Y CORREO ELECTRONICO DE LA FECHA ENVIADO POR LA NAABOL Y LA DGAC (SECTOR PÚBLICO). DEBITO DE LA LIBRETA 00117012001 DGAC, REPOSICIÓN DE ÚTILES DE ESCRITORIO.</t>
  </si>
  <si>
    <t>00513182001 DEPOSITO DE EFECTIVO, DEPOSITANTE: YACIMIENTOS PETROLIFEROS FISCALES BOLIVIANOS, CONCEPTO: REVERSION DE SALDOS, CUENTA DE DEPOSITO: CUENTA UNICA DEL TESORO</t>
  </si>
  <si>
    <t>00015011108 DEPOSITO DE EFECTIVO, DEPOSITANTE: MINISTERIO DE GOBIERNO, CONCEPTO: DEVOLUCION A LA CUT, CUENTA DE DEPOSITO: CUENTA UNICA DEL TESORO</t>
  </si>
  <si>
    <t>00015011108 DEPOSITO DE EFECTIVO, DEPOSITANTE: HUASCAR IVAN MAGNE RAMOS, CONCEPTO: DEVOLUCION DE GASTOS ADMINISTRATIVOS POR PAGO DE SERVICIO DE ENERGIA ELECTRICA OFICINA SUCRE DIC/24, CUENTA DE DEPOSITO: CUENTA UNICA DEL TESORO</t>
  </si>
  <si>
    <t>00099021001 DEPOSITO DE EFECTIVO, DEPOSITANTE: ALEJANDRO CASTRO COARITE C.I. 2449786, CONCEPTO: DEVOLUCION DE SUELDO MES AGOSTO/2020, CUENTA DE DEPOSITO: CUENTA UNICA DEL TESORO</t>
  </si>
  <si>
    <t>00099021001 DEPOSITO DE EFECTIVO, DEPOSITANTE: ALEJANDRO CASTRO COARITE C.I. 2449786, CONCEPTO: DEVOLUCION AGUINALDO GESTION 2020 ( DUODECIMA) MESES AGOSTO Y SEPTIEMBRE, CUENTA DE DEPOSITO: CUENTA UNICA DEL TESORO</t>
  </si>
  <si>
    <t>00010011102 DEPOSITO DE EFECTIVO, DEPOSITANTE: SIXTO JULIO VALDEZ CUETO, CONCEPTO: REPOSICION DE CERTIFICADO DE MATRIMONIO-GESTORIA CONSULADO, CUENTA DE DEPOSITO: CUENTA UNICA DEL TESORO</t>
  </si>
  <si>
    <t>00099021001 DEPOSITO DE EFECTIVO, DEPOSITANTE: ALEJO PACHAJAYA CAHUANA, CONCEPTO: DEVOLUCION DE AGUINALDO C-31 MES AÑO 902163 NOVIEMBRE 2024, CUENTA DE DEPOSITO: CUENTA UNICA DEL TESORO</t>
  </si>
  <si>
    <t>00015011114 DEPOSITO DE EFECTIVO, DEPOSITANTE: MONICA QUISPE MAMANI, CONCEPTO: DEVOLUCION POR PAGO DE DEMASIA DE ENERGIA ELECTRICA (CESSA) SUCRE, CUENTA DE DEPOSITO: CUENTA UNICA DEL TESORO</t>
  </si>
  <si>
    <t>00015011114 DEPOSITO DE EFECTIVO, DEPOSITANTE: MONICA QUISPE MAMANI, CONCEPTO: DEVOLUCION POR PAGO DE DEMASIA DE ENERGIA ELECTRICA (SEPSA) POTOSI, CUENTA DE DEPOSITO: CUENTA UNICA DEL TESORO</t>
  </si>
  <si>
    <t>00099021001 DEPOSITO DE EFECTIVO, DEPOSITANTE: BEATRIZ MAMANI GUTIERREZ, CONCEPTO: DEV. AGUINALDO GESTION 2024 (FRANCISCO MAMANI CANAVIRI), CUENTA DE DEPOSITO: CUENTA UNICA DEL TESORO/DJBR</t>
  </si>
  <si>
    <t>00383012001 DEPOSITO DE EFECTIVO, DEPOSITANTE: ARTES ELECTRONICAS, CONCEPTO: DEPÓSITO CORRESPONDIENTE AL MES 11/2024, CUENTA DE DEPOSITO: CUENTA UNICA DEL TESORO</t>
  </si>
  <si>
    <t>00086044201 DEPOSITO DE EFECTIVO, DEPOSITANTE: ALEJANDRO QUISPE CHAMBI, CONCEPTO: CONTRAPARTE, CUENTA DE DEPOSITO: CUENTA UNICA DEL TESORO</t>
  </si>
  <si>
    <t>00099021001 DEP.DE CHEQ.AJENOS,RET.DE CAM.,CONCEPTO: PAGO CONSUMO DE AGUA NOVIEMBRE Y DICIEMBRE FELCV EL ALTO PROCURADURIA GENERAL DEL ESTADO,DEP.: POLICIA BOLIVIANA COMANDO GRAL. , PROCEDENCIA: BANCO UNION S.A., CHEQUE: 5941, FECHA DE EMISION:10/01/2025</t>
  </si>
  <si>
    <t>00010011102 DEP.DE CHEQ.AJENOS,RET.DE CAM.,CONCEPTO: HR-28896-24 PAGO DE COMPENSACION DE GESTORIA CONSULAR - PROG. DE DOCUMENTACION,DEP.: MINISTERIO RELACIONES EXTERIORES , PROCEDENCIA: BANCO UNION S.A., CHEQUE: 358, FECHA DE EMISION:16/01/2025</t>
  </si>
  <si>
    <t>00010011102 DEP.DE CHEQ.AJENOS,RET.DE CAM.,CONCEPTO: HR-62926.24 PAGO DECOMPENSACION DE GESTORIA CONSULAR - PAGO SERVICIO TECNICO ESPECIALIZADO,DEP.: MINISTERIO RELACIONES EXTERIORES , PROCEDENCIA: BANCO UNION S.A., CHEQUE: 359, FECHA DE EMISION:16/01/2025</t>
  </si>
  <si>
    <t>00010011102 DEP.DE CHEQ.AJENOS,RET.DE CAM.,CONCEPTO: HR-53989.24 PAGO COMPENSACION DE GESTORIA CONSULAR - GASTOS PROGRAMA DE DOCUM.,DEP.: MINISTERIO RELACIONES EXTERIORES , PROCEDENCIA: BANCO UNION S.A., CHEQUE: 360, FECHA DE EMISION:16/01/2025</t>
  </si>
  <si>
    <t>00010011102 DEP.DE CHEQ.AJENOS,RET.DE CAM.,CONCEPTO: HR-28896.24 PAGO POR COMPENSACION POR REPATRIACIONES Y ASISTENCIAS CONSULARES,DEP.: MINISTERIO RELACIONES EXTERIORES , PROCEDENCIA: BANCO UNION S.A., CHEQUE: 361, FECHA DE EMISION:16/01/2025</t>
  </si>
  <si>
    <t>00010011102 DEP.DE CHEQ.AJENOS,RET.DE CAM.,CONCEPTO: PAGO COMPENSACION PARA LA EJECUCION - PROG. DE DOCUMENTACION Y APOYO A CIUDADANOS,DEP.: MINISTERIO RELACIONES EXTERIORES , PROCEDENCIA: BANCO UNION S.A., CHEQUE: 362, FECHA DE EMISION:16/01/2025</t>
  </si>
  <si>
    <t>00010011102 DEP.DE CHEQ.AJENOS,RET.DE CAM.,CONCEPTO: COMPENSACION DE GASTOS DE FUNCIONAMIENTO CON GESTORIA CONSULAR PARA LOS CONSULADOS,DEP.: MINISTERIO RELACIONES EXTERIORES , PROCEDENCIA: BANCO UNION S.A., CHEQUE: 363, FECHA DE EMISION:16/01/2025</t>
  </si>
  <si>
    <t>||COMISION TRANSFERENCIA FDOS.AL EXTERIOR 0,20% S/USD2.334.651,67,REEMB.GSTS.COMUNICACION BS300.-Y EMISION COMP.CONTABLE BS60.-REF.:PAGO 1 LC I-2022-32 P/C YPFB A/F CUÑADO S.A.U.,EN COMPL.A COMP.1117133,17/01/2025. LIB.00513072001 YPFB - OPERACIONES G N R G D RF:COMISIONES PAGO 1 LC I-2022-32 PC YPFB AF CUÑADO SAU</t>
  </si>
  <si>
    <t>TRANSFERENCIA RECIBIDA DEL EXTERIOR SEGÚN MENSAJES SWIFT Nos. 804-803 (REM.EXT.) DE FECHA 17-01-2025 POR DESEMBOLSO DE FONPLATA PRÉSTAMO BOL 36/2023 ROC/5568425017FS//URI/DESEMB. NRO. 2 LIBRETA N° 00291012002 ABC-RECURSOS PROPIOS REF.: UTILES DE ESCRITORIO</t>
  </si>
  <si>
    <t>||TRANSFERENCIA DE FONDOS SEGÚN MENSAJE SWIFT N°778 DE LA FECHA Y NOTA CITE: DGAC/10571/2024 (HRE-TGL-4549) DE FECHA 14/03/2024 DE LA DIRECCIÓN GENERAL DE AERONÁUTICA CIVIL. (SECTOR PÚBLICO). DÉBITO DE LA LIBRETA 00117012001 DGAC, REPOSICIÓN DE ÚTILES DE ESCRITORIO.</t>
  </si>
  <si>
    <t>||TRANSFERENCIA DE FONDOS S/G MENSAJE SWIFT NRO. 797, CORREO ELECTRONICO DE LA FECHA Y NOTA CITE DGAC/10571/2024 DE F.14.03.2024 (HRE-TGL-4549) DE LA DIRECCION GENERAL DE AERONAUTICA CIVIL (SECTOR PÚBLICO). DEBITO DE LA LIBRETA 00117012001 DGAC, REPOSICIÓN DE ÚTILES DE ESCRITORIO.</t>
  </si>
  <si>
    <t>||TRANSFERENCIA DE FONDOS SEGÚN MENSAJES SWIFT N°772 Y 773 DE LA FECHA Y NOTA CITE: AGBC-AGBC/DAF/TFC-CPRV-0152-CAR/2024 DE AGENCIA BOLIVIANA DE CORREOS DE FECHA 18/03/2024 (HRE-TGL-4653). (SECTOR PÚBLICO). DÉBITO DE LA LIBRETA 00383012001 INGRESOS AGENCIA BOLIVIANA DE CORREOS, COBRO DE ÚTILES DE ESCRITORI</t>
  </si>
  <si>
    <t>||TRANSFERENCIA DE FONDOS S/G MENSAJES SWIFT NRO. 742, CORREO ELECTRONICO DE LA FECHA Y NOTA CITE DGAC/10571/2024 DE F.14.03.2024 (HRE-TGL-4549) DE LA DIRECCION GENERAL DE AERONAUTICA CIVIL (SECTOR PÚBLICO). DEBITO DE LA LIBRETA 00117012001 DGAC, REPOSICIÓN DE ÚTILES DE ESCRITORIO</t>
  </si>
  <si>
    <t>00086044201 DEPOSITO DE EFECTIVO, DEPOSITANTE: OSVALDO UREÑA ROJAS, CONCEPTO: CONTRAPARTE PROGRAMA RUMBO, CUENTA DE DEPOSITO: CUENTA UNICA DEL TESORO</t>
  </si>
  <si>
    <t>00086044201 DEPOSITO DE EFECTIVO, DEPOSITANTE: COMUNIDAD SAN JUAN DE POTRERO, CONCEPTO: CONTRAPRTE PROYECTO RIEGO TECNIFICADO, CUENTA DE DEPOSITO: CUENTA UNICA DEL TESORO</t>
  </si>
  <si>
    <t>00086044201 DEPOSITO DE EFECTIVO, DEPOSITANTE: SISTEMA DE RIEGO SIVINGANI - ARANI, CONCEPTO: CONTRAPARTE PROGRAMA RUMBO, CUENTA DE DEPOSITO: CUENTA UNICA DEL TESORO</t>
  </si>
  <si>
    <t>00086044201 DEPOSITO DE EFECTIVO, DEPOSITANTE: EGAR LLANOS SABEDRA, CONCEPTO: CONTRAPARTE PROGRAMA RIEGO, CUENTA DE DEPOSITO: CUENTA UNICA DEL TESORO</t>
  </si>
  <si>
    <t>00086044201 DEPOSITO DE EFECTIVO, DEPOSITANTE: ZENOBIO ORELLANA RIOS, CONCEPTO: CONTRAPARTE PROGRAMA RUMBO, CUENTA DE DEPOSITO: CUENTA UNICA DEL TESORO</t>
  </si>
  <si>
    <t>00086044201 DEPOSITO DE EFECTIVO, DEPOSITANTE: SISTEMA DE RIEGO VILLA FLORES - ARANI, CONCEPTO: CONTRAPARTE PROGRAMA RUMBO, CUENTA DE DEPOSITO: CUENTA UNICA DEL TESORO</t>
  </si>
  <si>
    <t>00086044201 DEPOSITO DE EFECTIVO, DEPOSITANTE: SISTEMA DE RIEGO CATACHILLA-ARANI, CONCEPTO: CONTRAPARTE PROGRAMA RUMBO, CUENTA DE DEPOSITO: CUENTA UNICA DEL TESORO</t>
  </si>
  <si>
    <t>00086044201 DEPOSITO DE EFECTIVO, DEPOSITANTE: SISTEMA DE RIEGO COMUNIDAD COLCA -- ARANI, CONCEPTO: CONTRAPARTE PROGRAMA RUMBO, CUENTA DE DEPOSITO: CUENTA UNICA DEL TESORO</t>
  </si>
  <si>
    <t>00099021001 DEPOSITO DE EFECTIVO, DEPOSITANTE: LOURDES ALIAGA ZAPATA, CONCEPTO: DOBLE PERCEPCION MES ENERO/2025, CUENTA DE DEPOSITO: CUENTA UNICA DEL TESORO</t>
  </si>
  <si>
    <t>00099021001 DEPOSITO DE EFECTIVO, DEPOSITANTE: JAVIER MAMANI ACARAPI, CONCEPTO: DEV. DE PAGO EN EXCESO, CUENTA DE DEPOSITO: CUENTA UNICA DEL TESORO/DJBR</t>
  </si>
  <si>
    <t>00099021001 DEPOSITO DE EFECTIVO, DEPOSITANTE: GREGORIO QUISPE JANCO, CONCEPTO: DEVOLUCION DE EXCESO, CUENTA DE DEPOSITO: CUENTA UNICA DEL TESORO</t>
  </si>
  <si>
    <t>00291012002 DEPOSITO DE EFECTIVO, DEPOSITANTE: PAUL LENZ MENDOZA CONCHA, CONCEPTO: REPOSICION CREDENCIAL, CUENTA DE DEPOSITO: CUENTA UNICA DEL TESORO</t>
  </si>
  <si>
    <t>00086044201 DEPOSITO DE EFECTIVO, DEPOSITANTE: SISTEMA DE RIEGO CATACHILLA - ARANI, CONCEPTO: CONTRAPARTE PROGRAMA RUMBO, CUENTA DE DEPOSITO: CUENTA UNICA DEL TESORO</t>
  </si>
  <si>
    <t>00086044201 DEPOSITO DE EFECTIVO, DEPOSITANTE: SISTEMA DE RIEGO COLPA, CONCEPTO: CONTRAPARTE PROGRAMA RUMBO, CUENTA DE DEPOSITO: CUENTA UNICA DEL TESORO</t>
  </si>
  <si>
    <t>00099021001 DEPOSITO DE EFECTIVO, DEPOSITANTE: PORFIRIO LIMACHI POMA, CONCEPTO: COBRO INDEVIDO DEVOLCUION, CUENTA DE DEPOSITO: CUENTA UNICA DEL TESORO</t>
  </si>
  <si>
    <t>00086044201 DEPOSITO DE EFECTIVO, DEPOSITANTE: SISTEMA DE RIEGO ELE ELE - OMEREQUE, CONCEPTO: CONTRAPARTE PROGRAMA RUMBO, CUENTA DE DEPOSITO: CUENTA UNICA DEL TESORO</t>
  </si>
  <si>
    <t>00086044201 DEPOSITO DE EFECTIVO, DEPOSITANTE: SISTEMA DE RIEGO SAN CARLOS - OMEREQUE, CONCEPTO: CONTRAPARTE PROGRAMA RUMBO, CUENTA DE DEPOSITO: CUENTA UNICA DEL TESORO</t>
  </si>
  <si>
    <t>00086044201 DEPOSITO DE EFECTIVO, DEPOSITANTE: SISTEMA DE RIEGO CHINKANA CHAFRA CORRAL-OMEREQUE, CONCEPTO: CONTRAPARTE PROGRAMA RUMBO, CUENTA DE DEPOSITO: CUENTA UNICA DEL TESORO</t>
  </si>
  <si>
    <t>00086044201 DEPOSITO DE EFECTIVO, DEPOSITANTE: SISTEMA DE RIEGO BISCOCHOS - OMEREQUE, CONCEPTO: CONTRAPARTE PROGRAMA RUMBO, CUENTA DE DEPOSITO: CUENTA UNICA DEL TESORO</t>
  </si>
  <si>
    <t>00086044201 DEPOSITO DE EFECTIVO, DEPOSITANTE: SISTEMA DE RIEGO GUEVARA- OMEREQUE, CONCEPTO: CONTRA PARTE PROGRAMA RUMBO, CUENTA DE DEPOSITO: CUENTA UNICA DEL TESORO</t>
  </si>
  <si>
    <t>00086044201 DEPOSITO DE EFECTIVO, DEPOSITANTE: SISTEMA DE RIEGO LA VIÑA-OMEREQUE, CONCEPTO: CONTRAPARTE PROGRAMA RUMBO, CUENTA DE DEPOSITO: CUENTA UNICA DEL TESORO</t>
  </si>
  <si>
    <t>00383012001 DEPOSITO DE EFECTIVO, DEPOSITANTE: AGENCIA BOLIVIANA DE CORREOS, CONCEPTO: REGIONAL LA PAZ 13-17/01/2025, CUENTA DE DEPOSITO: CUENTA UNICA DEL TESORO</t>
  </si>
  <si>
    <t>00086031101 DEP.DE CHEQ.AJENOS,RET.DE CAM.,CONCEPTO: SISCO DE DICIEMBRE 2024,DEP.: ANMI EL PALMAR , PROCEDENCIA: BANCO UNION S.A., CHEQUE: 1351, FECHA DE EMISION:06/01/2025</t>
  </si>
  <si>
    <t>00086031101 DEP.DE CHEQ.AJENOS,RET.DE CAM.,CONCEPTO: SISCO MES DE DICIEMBRE 2024,DEP.: PN. TUNARI , PROCEDENCIA: BANCO UNION S.A., CHEQUE: 739, FECHA DE EMISION:09/01/2025</t>
  </si>
  <si>
    <t>00086031111 DEP.DE CHEQ.AJENOS,RET.DE CAM.,CONCEPTO: SISCO MES DE DICIEMBRE 2024,DEP.: PILON LAJAS , PROCEDENCIA: BANCO UNION S.A., CHEQUE: 1528, FECHA DE EMISION:06/01/2025</t>
  </si>
  <si>
    <t>00117012001 DEP.DE CHEQ.AJENOS,RET.DE CAM.,CONCEPTO: DEVOLUCION DEL LIQUIDO PAGABLE SUELDO MES DE DIC 2024,DEP.: DAVID PABLO SALAS MONTALVAN , PROCEDENCIA: BANCO UNION S.A., CHEQUE: 213449, FECHA DE EMISION:20/01/2025</t>
  </si>
  <si>
    <t>00099021001 DEP.DE CHEQ.AJENOS,RET.DE CAM.,CONCEPTO: DEV. PLANILLAS DE INCAPACIDADES CAJA CORDES,DEP.: SEDES CBBA , PROCEDENCIA: BANCO UNION S.A., CHEQUE: 43966, FECHA DE EMISION:26/12/2024</t>
  </si>
  <si>
    <t>00099021001 DEP.DE CHEQ.AJENOS,RET.DE CAM.,CONCEPTO: PERCEPCION INDEBIDA DE HABERES OCT-NOV-DIC 2021 ENE 2022,DEP.: DANIELA CACERES VARGAS , PROCEDENCIA: BANCO UNION S.A., CHEQUE: 213450, FECHA DE EMISION:20/01/2025</t>
  </si>
  <si>
    <t>00099021001 DEP.DE CHEQ.AJENOS,RET.DE CAM.,CONCEPTO: DEV. PLANILLAS INCAPACIDADES SEGURO SOCIAL UNIVERSITARIO,DEP.: SEDES CBBA , PROCEDENCIA: BANCO UNION S.A., CHEQUE: 26282, FECHA DE EMISION:09/01/2025</t>
  </si>
  <si>
    <t>NUMERO DE LIBRETA CUT: 00099021001 OPERACIÓN E75 TRANSFERENCIA DE LA CUENTA FISCAL BUN A LA CUT EN MN TRANSF.FDOS.AL.BCB GAIOC CHARAGUA IYAMBAE SEGÃN CARTA CITE/GAIOC/ZECH NÂ° 003/2025 A LA CUENTA ÃNICA DEL TESORO 3987 LIBRETA NÂ° 00099021001</t>
  </si>
  <si>
    <t>NUMERO DE LIBRETA CUT: 00099021001 OPERACIÓN E75 TRANSFERENCIA DE LA CUENTA FISCAL BUN A LA CUT EN MN TRANSF.FDOS.AL.BCB UNIVERSIDAD TECNICA DE ORURO CITE: DAF. UTO. NÂ°041/2025 CUENTA CUT 3987 LIBRETA NÂ° 00099021001</t>
  </si>
  <si>
    <t>NUMERO DE LIBRETA CUT: 00099021001 OPERACIÓN E75 TRANSFERENCIA DE LA CUENTA FISCAL BUN A LA CUT EN MN TRANSF.FDOS.AL.BCB UNIVERSIDAD SAN FRANCISCO XAVIER DE CHUQUISACA CITE: ADM.FCA.OF. NÂ° 010 CUENTA CUT 3987 LIBRETA NÂ° 00099021001</t>
  </si>
  <si>
    <t>||TRANSFERENCIA DE FONDOS S/G MENSAJE SWIFT NRO. 810 EN ATENCIÓN A NOTA: DGAC/10571/2024 DE F.14/3/2024 (HRE-TGL-4549) ENVIADO POR LA DIRECCIÓN GENERAL DE AERONÁUTICA CIVIL (SECTOR PÚBLICO). DEBITO DE LA LIBRETA 00117012001 DGAC, REPOSICIÓN ÚTILES DE ESCRITORIO</t>
  </si>
  <si>
    <t>||REGULARIZACIÓN DE NUESTRA OPERACIÓN N°1117200 DE F.17/1/2025 EN ATENCIÓN A NOTA DGAC/10571/2024 (HRE-TSO-4549), CORREOS ELECTRÓNICOS ENVIADOS POR LA DGAC Y NAABOL (ORIGINAL CURSA EN COMP. N°1117303) (SECTOR PÚBLICO). DEBITO DE LA LIBRETA 00117012001 DGAC, REPOSICIÓN DE ÚTILES DE ESCRITORIO.</t>
  </si>
  <si>
    <t>00291012002 DEPOSITO DE EFECTIVO, DEPOSITANTE: ALVARO TARQUI DELGADO, CONCEPTO: REPOSICON CREDENCIAL, CUENTA DE DEPOSITO: CUENTA UNICA DEL TESORO</t>
  </si>
  <si>
    <t>00099021001 DEPOSITO DE EFECTIVO, DEPOSITANTE: SIMON VENTURA CONDORI, CONCEPTO: DEVOLUCION DE SALARIO, CUENTA DE DEPOSITO: CUENTA UNICA DEL TESORO/DJBR</t>
  </si>
  <si>
    <t>00015011114 DEPOSITO DE EFECTIVO, DEPOSITANTE: MONICA QUISPE MAMANI, CONCEPTO: PAGO POR DEMASIA DE ENERGIA ELECTRICA (SETAR) TARIJA, CUENTA DE DEPOSITO: CUENTA UNICA DEL TESORO</t>
  </si>
  <si>
    <t>00099021001 DEP.DE CHEQ.AJENOS,RET.DE CAM.,CONCEPTO: DEV SALDO PROY MANEJO INTEGRAL DE MICROCUENCA DE UMAJALSU MUNICIPIO DE SAN PEDRO DE TIQUINA,DEP.: GOB AUTONOMO MCPAL SAN PEDRO DE TIQUINA</t>
  </si>
  <si>
    <t>00099021001 DEP.DE CHEQ.AJENOS,RET.DE CAM.,CONCEPTO: DEV DE HABERES,DEP.: CARLA YUPANQUI SOLIZ , PROCEDENCIA: BANCO UNION S.A., CHEQUE: 213452, FECHA DE EMISION:21/01/2025</t>
  </si>
  <si>
    <t>TRANSFERENCIA DE FONDOS AL EXTERIOR A SOLICITUD DE MINISTERIO DE LA PRESIDENCIA SEGUN SOLICITUD 22462 REF: PAGO DE DIVISAS A JEPPESEN POR SUSCRIPCION ANUAL AL SERVICIO DE BASE DE DATOS DE CARTAS ELECTRONICAS DE NAVEGACION , APROXIMACION, SALIDAS LLEGADAS PARA AERONAVES DEL MINISTERIO DE LA PRESID LIB. 00099021001 TGN-RECURSOS ORDINARIOS (3987)</t>
  </si>
  <si>
    <t>TRANSFERENCIA DE FONDOS AL EXTERIOR A SOLICITUD DE MINISTERIO DE LA PRESIDENCIA SEGUN SOLICITUD 22465 REF: PAGO DE DIVISAS A ROCKWELL COLLINS POR CONCEPTO DE SUSCRIPCION ANUAL DE LA BASE DE DATOS FMS Y SOFTWARE DE AVIONICA SEGUN INVOICE 30985361 INFORME MPR DGAA UA 0946 INF 24 BANK OF AMERICA CUEN LIB. 00099021001 TGN-RECURSOS ORDINARIOS (3987)</t>
  </si>
  <si>
    <t>TRANSFERENCIA DE FONDOS AL EXTERIOR A SOLICITUD DE MINISTERIO DE LA PRESIDENCIA SEGUN SOLICITUD 22464 REF: PAGO DE DIVISAS A ROCKWELLCOLLINS POR LA RENOVACION PARA LA SUSCRIPCION ANUAL DE BASE DE DATOS FMS Y SOFWARE DE AVIONICA PARA LAS AERONAVES DEL MINISTERIO DE LA PRESIDENCIA FAB 047 Y FAB 048, LIB. 00099021001 TGN-RECURSOS ORDINARIOS (3987)</t>
  </si>
  <si>
    <t>VENTA DE DIVISAS CON TRANSFERENCIA DE FONDOS A SOLICITUD DE YACIMIENTOS PETROLIFEROS FISCALES BOLIVIANOS SEGUN SOLICITUD 22451 REF: TRAFIGURA CHILE LIMITADA 6TO POST PAGO SUM HIDR LIQ OCCIDENTE CHILE 2024 OP UPCA 2213 HR GPDI 26756 2024 PROC 646 LIB. 00513012004 LBP-YPFB-UNICOMERCIAL (4030005415/1-2188907)</t>
  </si>
  <si>
    <t>VENTA DE DIVISAS CON TRANSFERENCIA DE FONDOS A SOLICITUD DE YACIMIENTOS PETROLIFEROS FISCALES BOLIVIANOS SEGUN SOLICITUD 22461 REF: TRAFIGURA CHILE LIMITADA 6TO POST PAGO SUM HIDR LIQ OCCIDENTE CHILE 2024 OP UPCA 2213 HR GPDI 26756 2024 PROC 730 LIB. 00513012004 LBP-YPFB-UNICOMERCIAL (4030005415/1-2188907)</t>
  </si>
  <si>
    <t>VENTA DE DIVISAS CON TRANSFERENCIA DE FONDOS A SOLICITUD DE YACIMIENTOS PETROLIFEROS FISCALES BOLIVIANOS SEGUN SOLICITUD 22460 REF: TRAFIGURA CHILE LIMITADA 6TO POST PAGO SUM HIDR LIQ OCCIDENTE CHILE 2024 OP UPCA 2213 HR GPDI 26756 2024 PROC 718 LIB. 00513012004 LBP-YPFB-UNICOMERCIAL (4030005415/1-2188907)</t>
  </si>
  <si>
    <t>VENTA DE DIVISAS CON TRANSFERENCIA DE FONDOS A SOLICITUD DE YACIMIENTOS PETROLIFEROS FISCALES BOLIVIANOS SEGUN SOLICITUD 22458 REF: TRAFIGURA CHILE LIMITADA 6TO POST PAGO SUM HIDR LIQ OCCIDENTE CHILE 2024 OP UPCA 2213 HR GPDI 26756 2024 PROC 717 LIB. 00513012004 LBP-YPFB-UNICOMERCIAL (4030005415/1-2188907)</t>
  </si>
  <si>
    <t>VENTA DE DIVISAS CON TRANSFERENCIA DE FONDOS A SOLICITUD DE YACIMIENTOS PETROLIFEROS FISCALES BOLIVIANOS SEGUN SOLICITUD 22459 REF: TRAFIGURA CHILE LIMITADA 5TO POST PAGO SUM HIDR LIQ OCCIDENTE CHILE 2024 OP UPCA 1941 HR DCIM 19993 2024 PROC 716 LIB. 00513012004 LBP-YPFB-UNICOMERCIAL (4030005415/1-2188907)</t>
  </si>
  <si>
    <t>TRANSFERENCIA DE FONDOS AL EXTERIOR A SOLICITUD DE MINISTERIO DE LA PRESIDENCIA SEGUN SOLICITUD 22463 REF: PAGO DE DIVISAS A CAMP SYSTEMS INTERNATIONAL INC POR RENOVACION DE SUSCRICPION ANUAL AL SERVICIO PROGRAMA COMPUTARIZADO DE MANTENIMIENTO PARA LA AERONAVE DEL MINISTERIO DE LA PRESIDENCIA CON LIB. 00099021001 TGN-RECURSOS ORDINARIOS (3987)</t>
  </si>
  <si>
    <t>PAGO A BID PRÉSTAMO 2460/BL-BO VCTO. 19-01-2025 POR CUENTA DE TGN , NTI. 019601 VALOR 21-01-2025 CAPITAL USD 69.439,65 INTERESES USD 45.028,17 CTA. 3987 CUENTA UNICA DEL TESORO LIB. 00099021001 REF.: COMISIONES BANCARIAS</t>
  </si>
  <si>
    <t>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t>
  </si>
  <si>
    <t>||TRANSFERENCIA DE FONDOS SEGÚN MENSAJE SWIFT N°929 DE LA FECHA Y NOTA CITE: DGAC/10571/2024 (HRE-TGL-4549) DE FECHA 14/03/2024 DE LA DIRECCIÓN GENERAL DE AERONÁUTICA CIVIL. (SECTOR PÚBLICO). DÉBITO DE LA LIBRETA 00117012001 DGAC, REPOSICIÓN DE ÚTILES DE ESCRITORIO.</t>
  </si>
  <si>
    <t>NUMERO DE LIBRETA CUT: 00099021001 OPERACIÓN E75 TRANSFERENCIA DE LA CUENTA FISCAL BUN A LA CUT EN MN TRANSF.FDOS.AL.BCB GOBIERNO AUTONOMO MUNICIPAL DE BELLA FLOR CITE: GAMBF 27/2025 CUENTA CUT 3987 LIBRETA NÂ° 00099021001</t>
  </si>
  <si>
    <t>NUMERO DE LIBRETA CUT: 00099021001 OPERACIÓN E75 TRANSFERENCIA DE LA CUENTA FISCAL BUN A LA CUT EN MN TRANSF.FDOS.AL.BCB GOBIERNO AUTONOMO DEPARTAMENTAL DE ORURO, CITE: GAD-ORU/SDAFP/UF/ATCP/CE-0005/2025 CUENTA CUT 3987 LIBRETA NÂ° 00099021001</t>
  </si>
  <si>
    <t>NUMERO DE LIBRETA CUT: 00099021001 OPERACIÓN E75 TRANSFERENCIA DE LA CUENTA FISCAL BUN A LA CUT EN MN TRANSF.FDOS.AL.BCB GOBIERNO AUTONOMO DEPARTAMENTAL DE ORURO, CITE: GAD-ORU/SDAFP/UF/ATCP/CE-0006/2025 CUENTA CUT 3987 LIBRETA NÂ° 00099021001</t>
  </si>
  <si>
    <t>NUMERO DE LIBRETA CUT: 00099021001 OPERACIÓN E75 TRANSFERENCIA DE LA CUENTA FISCAL BUN A LA CUT EN MN TRANSF.FDOS.AL.BCB GOBIERNO AUTONOMO DEPARTAMENTAL DE ORURO, CITE: GAD-ORU/SDAFP/UF/ATCP/CE-0007/2025 CUENTA CUT 3987 LIBRETA NÂ° 00099021001</t>
  </si>
  <si>
    <t>NUMERO DE LIBRETA CUT: 00099021001 OPERACIÓN E75 TRANSFERENCIA DE LA CUENTA FISCAL BUN A LA CUT EN MN TRANSF.FDOS.AL.BCB GOBIERNO AUTONOMO DEPARTAMENTAL DE ORURO, CITE: GAD-ORU/SDAFP/UF/ATCP/CE-0008/2025 CUENTA CUT 3987 LIBRETA NÂ° 00099021001</t>
  </si>
  <si>
    <t>NUMERO DE LIBRETA CUT: 00099021001 OPERACIÓN E75 TRANSFERENCIA DE LA CUENTA FISCAL BUN A LA CUT EN MN TRANSF.FDOS.AL.BCB GOBIERNO AUTONOMO MUNICIPAL DE NUEVA ESPERANZA CITE: GAMNE.STRIA.DESP. NÂ° 02/2025 CUENTA CUT 3987 LIBRETA NÂ° 00099021001</t>
  </si>
  <si>
    <t>NUMERO DE LIBRETA CUT: 00099021001 OPERACIÓN E75 TRANSFERENCIA DE LA CUENTA FISCAL BUN A LA CUT EN MN TRANSF.FDOS.AL.BCB GOBIERNO AUTONOMO DEPARTAMENTAL DE ORURO, CITE: GAD-ORU/SDAFP/UF/ATCP/CE-0004/2025 CUENTA CUT 3987 LIBRETA NÂ° 00099021001</t>
  </si>
  <si>
    <t>||TRANSFERENCIA DE FONDOS SEGÚN MENSAJE SWIFT N°984,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</si>
  <si>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983 CORREO ELECTRONICO DE LA FECHA Y NOTA CITE DGAC/10571/2024 DE F.14.03.2024 (HRE-TGL-4549) DE LA DIRECCION GENERAL DE AERONAUTICA CIVIL (SECTOR PÚBLICO). DEBITO DE LA LIBRETA 00117012001 DGAC, REPOSICIÓN DE ÚTILES DE ESCRITORIO.</t>
  </si>
  <si>
    <t>00086044201 DEPOSITO DE EFECTIVO, DEPOSITANTE: SISTEMA DE RIEGO OCHOLLUMAYU CUESTA PUNTA BAJA, CONCEPTO: CONTRAPARTE PROGRAMA RUMBO, CUENTA DE DEPOSITO: CUENTA UNICA DEL TESORO</t>
  </si>
  <si>
    <t>00086044201 DEPOSITO DE EFECTIVO, DEPOSITANTE: SISTEMA DE RIEGO COMUNIDAD ESCALANTE, CONCEPTO: CONTRAPARTE PROGRAMA RUMBO, CUENTA DE DEPOSITO: CUENTA UNICA DEL TESORO</t>
  </si>
  <si>
    <t>00086044201 DEPOSITO DE EFECTIVO, DEPOSITANTE: SISTEMA DE RIEGO PUJRU PUJRU, CONCEPTO: CONTRAPARTE PROGRAMA RUMBO, CUENTA DE DEPOSITO: CUENTA UNICA DEL TESORO</t>
  </si>
  <si>
    <t>00086044201 DEPOSITO DE EFECTIVO, DEPOSITANTE: SISTEMA DE MICRORIEGO KASA QOLLPANA, CONCEPTO: CONTRAPARTE PROGRAMA RUMBO, CUENTA DE DEPOSITO: CUENTA UNICA DEL TESORO</t>
  </si>
  <si>
    <t>00086044201 DEPOSITO DE EFECTIVO, DEPOSITANTE: SISTEMA DE MICRORIEGO BANDA RANCHO, CONCEPTO: CONTRAPARTE PROGRAMA RUMBO, CUENTA DE DEPOSITO: CUENTA UNICA DEL TESORO</t>
  </si>
  <si>
    <t>00099021001 DEPOSITO DE EFECTIVO, DEPOSITANTE: RODRIGO JUAN ALIAGA ALVAREZ, CONCEPTO: DEVOLUCION, CUENTA DE DEPOSITO: CUENTA UNICA DEL TESORO</t>
  </si>
  <si>
    <t>00010011102 DEPOSITO DE EFECTIVO, DEPOSITANTE: DELFIN ROMERO AGUILAR, CONCEPTO: REPOSICION DEL AUTOADHESIVO DE SELLO DE SEGURIDAD, CUENTA DE DEPOSITO: CUENTA UNICA DEL TESORO</t>
  </si>
  <si>
    <t>00015011108 DEPOSITO DE EFECTIVO, DEPOSITANTE: JUBILADOS BANCA PRIVADA, CONCEPTO: PAGO FACTURA AGUA POTABLE FACTURA ENERO 2025, CUENTA DE DEPOSITO: CUENTA UNICA DEL TESORO</t>
  </si>
  <si>
    <t>00292012001 DEPOSITO DE EFECTIVO, DEPOSITANTE: IVAN JOSE ANTIÑAPA CHAMIZO, CONCEPTO: ., CUENTA DE DEPOSITO: CUENTA UNICA DEL TESORO</t>
  </si>
  <si>
    <t>00086011109 DEPOSITO DE EFECTIVO, DEPOSITANTE: DAYANA IVANOVA CALASICH MENDOZA, CONCEPTO: REPOSICION DE CREDENCIAL, CUENTA DE DEPOSITO: CUENTA UNICA DEL TESORO</t>
  </si>
  <si>
    <t>00099021001 DEP.DE CHEQ.AJENOS,RET.DE CAM.,CONCEPTO: INCAPACIDADES,DEP.: CAJA NACIONAL DE SALUD, PROCEDENCIA: BANCO UNION S.A., CHEQUE: 38020, FECHA DE EMISION:20/01/2025
DT - 044 - P - 0078</t>
  </si>
  <si>
    <t>00099021001 DEP.DE CHEQ.AJENOS,RET.DE CAM.,CONCEPTO: INCAPACIDADES,DEP.: CAJA NACIONAL DE SALUD, PROCEDENCIA: BANCO UNION S.A., CHEQUE: 38100, FECHA DE EMISION:20/01/2025
DT - 044 - P - 0081</t>
  </si>
  <si>
    <t>PAGO A BID PRÉSTAMO 3181/BL-BO VCTO. 23-01-2025 POR CUENTA DE TGN , NTI. 019594 VALOR 23-01-2025 CAPITAL USD 1.766.666,67 INTERESES USD 1.382.518,96 CTA. 3987 CUENTA UNICA DEL TESORO LIB. 00099021001 REF.: COMISIONES BANCARIAS</t>
  </si>
  <si>
    <t>A:00099021001 Transferencia de recursos a solicitud de la Unidad de Administración e Información Salarial mediante nota CITE: MEFP/VTCP/DGPOT/UAIS/N°7/2025, informe MEFP/VTCP/DGPOT/UAIS/No.3/2025 para la reversión definitiva de las Boletas de Pago solicitadas por el SENASIR consignadas en el comprobante de pago N° 72044 H.R. 2024-59464-R</t>
  </si>
  <si>
    <t>A:00099021001 Transferencia de recursos a solicitud de la Unidad de Administración e Información Salarial mediante nota CITE: MEFP/VTCP/DGPOT/UAIS/N°8/2025, informe MEFP/VTCP/DGPOT/UAIS/No.4/2025 para la reversión definitiva de las Boletas de Pago solicitadas por el SENASIR consignadas en el comprobante de pago N° 72033 H.R. 2024-51800-R</t>
  </si>
  <si>
    <t>A:00099021001 Transferencia de recursos a solicitud de la Unidad de Administración e Información Salarial mediante nota CITE: MEFP/VTCP/DGPOT/UAIS/N°9/2025, informe MEFP/VTCP/DGPOT/UAIS/No.4/2025 para la reversión definitiva de las Boletas de Pago solicitadas por el SENASIR consignadas en el comprobante de pago N° 72034 H.R. 2024-51800-R</t>
  </si>
  <si>
    <t>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t>
  </si>
  <si>
    <t>NUMERO DE LIBRETA CUT: 00086011102 OPERACIÓN E18 TRANSFERENCIA DEL SISTEMA FINANCIERO POR CUENTA DE TERCEROS A LA CUT SOL. ESC. DE REPSOL E&amp;P BOLIVIA S.A.</t>
  </si>
  <si>
    <t>||TRANSFERENCIA DE FONDOS S/G MENSAJE SWIFT NRO. 1061 EN ATENCIÓN A NOTA: DGAC/10571/2024 DE F.14/3/2024 (HRE-TGL-4549) ENVIADO POR LA DIRECCIÓN GENERAL DE AERONÁUTICA CIVIL (SECTOR PÚBLICO). DEBITO DE LA LIBRETA 00117012001 DGAC, REPOSICIÓN ÚTILES DE ESCRITORIO.</t>
  </si>
  <si>
    <t>||TRANSFERENCIA DE FONDOS SEGÚN MENSAJES SWIFT N°999 Y 1062 DE LA FECHA Y NOTA CITE: DGAC/10571/2024 (HRE-TGL-4549) DE FECHA 14/03/2024 DE LA DIRECCIÓN GENERAL DE AERONÁUTICA CIVIL. (SECTOR PÚBLICO). DÉBITO DE LA LIBRETA 00117012001 DGAC, REPOSICIÓN DE ÚTILES DE ESCRITORIO.</t>
  </si>
  <si>
    <t>||TRANSFERENCIA DE FONDOS S/G MENSAJE SWIFT NRO. 1106 EN ATENCIÓN A CORREO ELECTRÓNICO Y NOTA: DGAC/10571/2024 DE F.14/3/2024 (HRE-TGL-4549) ENVIADO POR LA DIRECCIÓN GENERAL DE AERONÁUTICA CIVIL (SECTOR PÚBLICO). DEBITO DE LA LIBRETA 00117012001 DGAC, REPOSICIÓN ÚTILES DE ESCRITORIO.</t>
  </si>
  <si>
    <t>||TRANSFERENCIA DE FONDOS SEGÚN MENSAJE SWIFT N° 1059 DE LA FECHA Y NOTA CITE: DGAC/10571/2024 (HRE-TGL-4549) DE FECHA 14/03/2024 DE LA DIRECCIÓN GENERAL DE AERONÁUTICA CIVIL. (SECTOR PÚBLICO). DÉBITO DE LA LIBRETA 00117012001 DGAC, REPOSICIÓN DE ÚTILES DE ESCRITORIO.</t>
  </si>
  <si>
    <t>||TRANSFERENCIA DE FONDOS S/G MENSAJES SWIFTS NROS. 1047 Y 995 EN ATENCIÓN A NOTA: DGAC/10571/2024 DE F.14/3/2024 (HRE-TGL-4549) ENVIADO POR LA DIRECCIÓN GENERAL DE AERONÁUTICA CIVIL (SECTOR PÚBLICO). DEBITO DE LA LIBRETA 00117012001 DGAC, REPOSICIÓN ÚTILES DE ESCRITORIO.</t>
  </si>
  <si>
    <t>||TRANSFERENCIA DE FONDOS S/G MENSAJES SWIFTS NROS. 997-1049 EN ATENCIÓN A NOTA: DGAC/10571/2024 DE F.14/3/2024 (HRE-TGL-4549) ENVIADO POR LA DIRECCIÓN GENERAL DE AERONÁUTICA CIVIL (SECTOR PÚBLICO). DEBITO DE LA LIBRETA 00117012001 DGAC, REPOSICIÓN ÚTILES DE ESCRITORIO.</t>
  </si>
  <si>
    <t>00046171101 DEPOSITO DE EFECTIVO, DEPOSITANTE: TECNO MEDICAL BOLIVIA, CONCEPTO: DEUDA POR MULTA, CUENTA DE DEPOSITO: CUENTA UNICA DEL TESORO</t>
  </si>
  <si>
    <t>00099021001 DEPOSITO DE EFECTIVO, DEPOSITANTE: CINTIA SUSANA CONTRERAS CALLE, CONCEPTO: MULTA POR ENTREGA FUERA DE PLAZO, CUENTA DE DEPOSITO: CUENTA UNICA DEL TESORO</t>
  </si>
  <si>
    <t>00099021001 DEPOSITO DE EFECTIVO, DEPOSITANTE: NILDA INES MAMANI CHINO, CONCEPTO: DEV. PAGO EN EXCESO, CUENTA DE DEPOSITO: CUENTA UNICA DEL TESORO/DJBR</t>
  </si>
  <si>
    <t>00099021001 DEPOSITO DE EFECTIVO, DEPOSITANTE: CARMEN FEDRA VALVERDE ROSSEL, CONCEPTO: POR ERROR EN C-1 N°1463-4, CUENTA DE DEPOSITO: CUENTA UNICA DEL TESORO/DJBR</t>
  </si>
  <si>
    <t>00099021001 DEPOSITO DE EFECTIVO, DEPOSITANTE: CARMEN FEDRA VALVERDE ROSSEL, CONCEPTO: POR ERROR C-31 N ° 1463-5, CUENTA DE DEPOSITO: CUENTA UNICA DEL TESORO/DJBR</t>
  </si>
  <si>
    <t>00383012001 DEPOSITO DE EFECTIVO, DEPOSITANTE: AGENCIA BOLIVIANA DE CORREOS, CONCEPTO: REGIONAL COCHABAMBA 2-5/12/2024, CUENTA DE DEPOSITO: CUENTA UNICA DEL TESORO</t>
  </si>
  <si>
    <t>00383012001 DEPOSITO DE EFECTIVO, DEPOSITANTE: AGENCIA BOLIVIANA DE CORREOS, CONCEPTO: REGIONAL SUCRE 30/12/2024-04/01/2025, CUENTA DE DEPOSITO: CUENTA UNICA DEL TESORO</t>
  </si>
  <si>
    <t>00383012001 DEPOSITO DE EFECTIVO, DEPOSITANTE: AGENCIA BOLIVIANA DE CORREOS, CONCEPTO: REGIONAL SUCRE6-11/01/2025, CUENTA DE DEPOSITO: CUENTA UNICA DEL TESORO</t>
  </si>
  <si>
    <t>00383012001 DEPOSITO DE EFECTIVO, DEPOSITANTE: AGENCIA BOLIVIANA DE CORREOS, CONCEPTO: REGIONAL BENI 2-12/01/2025, CUENTA DE DEPOSITO: CUENTA UNICA DEL TESORO</t>
  </si>
  <si>
    <t>00383012001 DEPOSITO DE EFECTIVO, DEPOSITANTE: AGENCIA BOLIVIANA DE CORREOS, CONCEPTO: REGIONAL BENI 31/12/2024, CUENTA DE DEPOSITO: CUENTA UNICA DEL TESORO</t>
  </si>
  <si>
    <t>00383012001 DEPOSITO DE EFECTIVO, DEPOSITANTE: AGENCIA BOLIVIANA DE CORREOS, CONCEPTO: REGIONAL BENI 22/11/2024, CUENTA DE DEPOSITO: CUENTA UNICA DEL TESORO</t>
  </si>
  <si>
    <t>00292012001 DEPOSITO DE EFECTIVO, DEPOSITANTE: CARLOS DANIEL ROQUE CHOQUE, CONCEPTO: DEVOLUCION FONDOS MES DE DICIEMBRE, CUENTA DE DEPOSITO: CUENTA UNICA DEL TESORO</t>
  </si>
  <si>
    <t>VENTA DE DIVISAS CON TRANSFERENCIA DE FONDOS A SOLICITUD DE GESTORA PUB.DE LA SEG.SOCIAL DE LARGO PLAZO SEGUN SOLICITUD 22490 REF: CENTESIMO OCTAVO PAGO A HEINSOHN BUSINESS TECHNOLOGY SA POR LA ADQUISICION DEL SOFTWARE PARA LA GESTORA PUBLICA FACTURA FE 39658 5TO PAGO APOTEOSIS ACTA DE RECEPCION Y C LIB. 00595012003 GPSSLP-COMISION POR ADMINISTRACION DEL SIP</t>
  </si>
  <si>
    <t>VENTA DE DIVISAS CON TRANSFERENCIA DE FONDOS A SOLICITUD DE GESTORA PUB.DE LA SEG.SOCIAL DE LARGO PLAZO SEGUN SOLICITUD 22491 REF: CENTESIMO SEPTIMO PAGO A HEINSOHN BUSINESS TECHNOLOGY SA POR LA ADQUISICION DEL SOFTWARE PARA LA GESTORA PUBLICA FACTURA FE 55592 SERVICIO AL CLIENTE ITEM 3 ACTA DE RECE LIB. 00595012003 GPSSLP-COMISION POR ADMINISTRACION DEL SIP</t>
  </si>
  <si>
    <t>VENTA DE DIVISAS CON TRANSFERENCIA DE FONDOS A SOLICITUD DE GESTORA PUB.DE LA SEG.SOCIAL DE LARGO PLAZO SEGUN SOLICITUD 22494 REF: CENTESIMO TERCER PAGO A HEINSOHN BUSINESS TECHNOLOGY SA POR LA ADQUISICION DEL SOFTWARE PARA LA GESTORA PUBLICA FACTURA FE 52081 COBRANZA JUDICIAL ITEM 6 ACTA DE RECEPCI LIB. 00595012003 GPSSLP-COMISION POR ADMINISTRACION DEL SIP</t>
  </si>
  <si>
    <t>VENTA DE DIVISAS CON TRANSFERENCIA DE FONDOS A SOLICITUD DE GESTORA PUB.DE LA SEG.SOCIAL DE LARGO PLAZO SEGUN SOLICITUD 22495 REF: CENTESIMO SEGUNDO PAGO A HEINSOHN BUSINESS TECHNOLOGY SA POR LA ADQUISICION DEL SOFTWARE PARA LA GESTORA PUBLICA FACTURA FE 53876 CC285734 COBRANZA JUDICIAL ACTA DE RECE LIB. 00595012003 GPSSLP-COMISION POR ADMINISTRACION DEL SIP</t>
  </si>
  <si>
    <t>VENTA DE DIVISAS CON TRANSFERENCIA DE FONDOS A SOLICITUD DE GESTORA PUB.DE LA SEG.SOCIAL DE LARGO PLAZO SEGUN SOLICITUD 22496 REF: CENTESIMO PAGO A HEINSOHN BUSINESS TECHNOLOGY SA POR LA ADQUISICION DEL SOFTWARE PARA LA GESTORA PUBLICA FACTURA FE 54668 54669 55591 DETALLE 283336 284351 CC86489 ACTA LIB. 00595012003 GPSSLP-COMISION POR ADMINISTRACION DEL SIP</t>
  </si>
  <si>
    <t>VENTA DE DIVISAS CON TRANSFERENCIA DE FONDOS A SOLICITUD DE GESTORA PUB.DE LA SEG.SOCIAL DE LARGO PLAZO SEGUN SOLICITUD 22497 REF: NONAGESIMO NOVENO PAGO A HEINSOHN BUSINESS TECHNOLOGY SA POR LA ADQUISICION DEL SOFTWARE PARA LA GESTORA PUBLICA FACTURA FE 53008 SERVICIO AL CLIENTE ITEM 4 Y 8 ACTA DE LIB. 00595012003 GPSSLP-COMISION POR ADMINISTRACION DEL SIP</t>
  </si>
  <si>
    <t>VENTA DE DIVISAS CON TRANSFERENCIA DE FONDOS A SOLICITUD DE GESTORA PUB.DE LA SEG.SOCIAL DE LARGO PLAZO SEGUN SOLICITUD 22498 REF: NONAGESIMO OCTAVO PAGO A HEINSOHN BUSINESS TECHNOLOGY SA POR LA ADQUISICION DEL SOFTWARE PARA LA GESTORA PUBLICA FACTURA FE 54619 287295 CAMBIAR LA FORMULA PARA SACAR EL LIB. 00595012003 GPSSLP-COMISION POR ADMINISTRACION DEL SIP</t>
  </si>
  <si>
    <t>VENTA DE DIVISAS CON TRANSFERENCIA DE FONDOS A SOLICITUD DE GESTORA PUB.DE LA SEG.SOCIAL DE LARGO PLAZO SEGUN SOLICITUD 22499 REF: NONAGESIMO SEPTIMO PAGO A HEINSOHN BUSINESS TECHNOLOGY SA POR LA ADQUISICION DEL SOFTWARE PARA LA GESTORA PUBLICA FACTURA FE 55587 55588 CC288374 RECONSTRUCCION DE DATOS LIB. 00595012003 GPSSLP-COMISION POR ADMINISTRACION DEL SIP</t>
  </si>
  <si>
    <t>VENTA DE DIVISAS CON TRANSFERENCIA DE FONDOS A SOLICITUD DE GESTORA PUB.DE LA SEG.SOCIAL DE LARGO PLAZO SEGUN SOLICITUD 22500 REF: NONAGESIMO SEXTO PAGO A HEINSOHN BUSINESS TECHNOLOGY SA POR LA ADQUISICION DEL SOFTWARE PARA LA GESTORA PUBLICA FACTURA FE 55593 ITEM 6 REPORTES SERVICIO AL CLIENTE ACTA LIB. 00595012003 GPSSLP-COMISION POR ADMINISTRACION DEL SIP</t>
  </si>
  <si>
    <t>VENTA DE DIVISAS CON TRANSFERENCIA DE FONDOS A SOLICITUD DE GESTORA PUB.DE LA SEG.SOCIAL DE LARGO PLAZO SEGUN SOLICITUD 22492 REF: CENTESIMO SEXTO PAGO A HEINSOHN BUSINESS TECHNOLOGY SA POR LA ADQUISICION DEL SOFTWARE PARA LA GESTORA PUBLICA FACTURA FE 55601 GESTION DE CUENTAS ITEM 8 ACTA DE RECEPCI LIB. 00595012003 GPSSLP-COMISION POR ADMINISTRACION DEL SIP</t>
  </si>
  <si>
    <t>VENTA DE DIVISAS CON TRANSFERENCIA DE FONDOS A SOLICITUD DE GESTORA PUB.DE LA SEG.SOCIAL DE LARGO PLAZO SEGUN SOLICITUD 22493 REF: CENTESIMO CUARTO PAGO A HEINSOHN BUSINESS TECHNOLOGY SA POR LA ADQUISICION DEL SOFTWARE PARA LA GESTORA PUBLICA FACTURA FE 55601 GESTION DE CUENTAS ITEM 8 ACTA DE RECEPC LIB. 00595012003 GPSSLP-COMISION POR ADMINISTRACION DEL SIP</t>
  </si>
  <si>
    <t>NUMERO DE LIBRETA CUT: 00099021001 OPERACIÓN E75 TRANSFERENCIA DE LA CUENTA FISCAL BUN A LA CUT EN MN TRANSF.FDOS.AL.BCB UNIVERSIDAD MAYOR DE SAN SIMON CITE:TYCP-T 1/25 CUENTA CUT 3987069001 LIBRETA NÂ° 00099021001</t>
  </si>
  <si>
    <t>NUMERO DE LIBRETA CUT: 00099021001 OPERACIÓN E75 TRANSFERENCIA DE LA CUENTA FISCAL BUN A LA CUT EN MN TRANSF.FDOS.AL.BCB GOB. AUTONOMO MCPAL. DE TOTORA CITE:GAMT-CE-DAF-009/2025 CUENTA CUT 3987069001 LIBRETA NÂ° 00099021001</t>
  </si>
  <si>
    <t>TRANSFERENCIA DE FONDOS AL EXTERIOR A SOLICITUD DE MINISTERIO DE RELACIONES EXTERIORES SEGUN SOLICITUD 22477 REF: PROCESO 101 PLANILLA 112404 PAGO DE COSTO DE VIDA A PERSONAL DE EMBAJADAS CORRESPONDIENTE AL MES DE NOVIEMBRE LIB. 00099021001 TGN-RECURSOS ORDINARIOS (3987)</t>
  </si>
  <si>
    <t>TRANSFERENCIA DE FONDOS AL EXTERIOR A SOLICITUD DE MINISTERIO DE RELACIONES EXTERIORES SEGUN SOLICITUD 22476 REF: PROCESO 105 PLANILLA 112406 PAGO DE COSTO DE VIDA AL PERSONAL DE EMBAJADAS Y CONSULADOS CORRESPONDIENTE AL MES DE NOVIEMBRE LIB. 00099021001 TGN-RECURSOS ORDINARIOS (3987)</t>
  </si>
  <si>
    <t>VENTA DE DIVISAS CON TRANSFERENCIA DE FONDOS A SOLICITUD DE MINISTERIO DE RELACIONES EXTERIORES SEGUN SOLICITUD 22472 REF: PROCESO 99 PLANILLA 112402 PAGO DE HABERES AL PERSONAL DE EMBAJADAS Y CONSULADOS CORRESPONDIENTE A NOVIEMBRE LIB. 00099021001 TGN-RECURSOS ORDINARIOS (3987)</t>
  </si>
  <si>
    <t>TRANSFERENCIA DE FONDOS AL EXTERIOR A SOLICITUD DE MINISTERIO DE RELACIONES EXTERIORES SEGUN SOLICITUD 22474 REF: PROCESO 112405 PLANILLA 112405 PAGO DE COSTO DE VIDA A PERSONAL DE EMBAJADAS Y CONSULADOS CORRESPONDIENTE A NOVIEMBRE LIB. 00099021001 TGN-RECURSOS ORDINARIOS (3987)</t>
  </si>
  <si>
    <t>VENTA DE DIVISAS CON TRANSFERENCIA DE FONDOS A SOLICITUD DE MINISTERIO DE RELACIONES EXTERIORES SEGUN SOLICITUD 22473 REF: PROCESO 102 PLANILLA 112405 PAGO DE HABERES A PERSONAL DE EMBAJADAS Y CONSULADOS CORRESPONDIENTE A NOVIEMBRE LIB. 00099021001 TGN-RECURSOS ORDINARIOS (3987)</t>
  </si>
  <si>
    <t>TRANSFERENCIA DE FONDOS AL EXTERIOR A SOLICITUD DE MINISTERIO DE RELACIONES EXTERIORES SEGUN SOLICITUD 22468 REF: PROCESO 95 ENVIO DE RECURSOS PARA GASTOS DE FUNCIONAMIENTO A LAS EMBAJADAS Y REPRESENTACIONES DEL SERVICIO EXTERIOR. LIB. 00099021001 TGN-RECURSOS ORDINARIOS (3987)</t>
  </si>
  <si>
    <t>VENTA DE DIVISAS CON TRANSFERENCIA DE FONDOS A SOLICITUD DE MINISTERIO DE RELACIONES EXTERIORES SEGUN SOLICITUD 22475 REF: PROCESO 104 PLANILLA 112406 PAGO DE HABERES AL PERSONAL DE EMBAJADAS Y CONSULADOS CORRESPONDIENTE AL MES DE NOVIEMBRE LIB. 00099021001 TGN-RECURSOS ORDINARIOS (3987)</t>
  </si>
  <si>
    <t>TRANSFERENCIA DE FONDOS AL EXTERIOR A SOLICITUD DE MINISTERIO DE RELACIONES EXTERIORES SEGUN SOLICITUD 22478 REF: PROCESO 100 PLANILLA 112402 PAGO DE COSTO DE VIDA AL PERSONAL DE EMBAJADAS Y CONSULADOS CORRESPONDIENTE A NOVIEMBRE LIB. 00099021001 TGN-RECURSOS ORDINARIOS (3987)</t>
  </si>
  <si>
    <t>VENTA DE DIVISAS CON TRANSFERENCIA DE FONDOS A SOLICITUD DE MINISTERIO DE RELACIONES EXTERIORES SEGUN SOLICITUD 22469 REF: PROCESO 97 PLANILLA 112401 PAGO DE HABERES AL PERSONAL DE EMBAJADAS Y CONSULADOS CORRESPONDIENTE AL MES DE NOVIEMBRE LIB. 00099021001 TGN-RECURSOS ORDINARIOS (3987)</t>
  </si>
  <si>
    <t>||COMISION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t>
  </si>
  <si>
    <t>||TRANSFERENCIA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t>
  </si>
  <si>
    <t>||TRANSFERENCIA DE FONDOS S/G MENSAJE SWIFT NRO. 1117, CORREO ELECTRONICO DE LA FECHA Y NOTA CITE DGAC/10571/2024 DE F.14.03.2024 (HRE-TGL-4549) DE LA DIRECCION GENERAL DE AERONAUTICA CIVIL (SECTOR PÚBLICO). DEBITO DE LA LIBRETA 00117012001 DGAC, REPOSICIÓN DE ÚTILES DE ESCRITORIO</t>
  </si>
  <si>
    <t>00292012001 DEPOSITO DE EFECTIVO, DEPOSITANTE: ELMER VILLARES APARICIO, CONCEPTO: DEPÓSITO, CUENTA DE DEPOSITO: CUENTA UNICA DEL TESORO</t>
  </si>
  <si>
    <t>00292012001 DEPOSITO DE EFECTIVO, DEPOSITANTE: CESAR INTI TERAN LOAYZA, CONCEPTO: DEPÓSITO,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</si>
  <si>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</si>
  <si>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CARLOS IVAN COSSIO SALVATIERRA, CONCEPTO: DEVOLUCION DE SEPTIEMBRE 2023, CUENTA DE DEPOSITO: CUENTA UNICA DEL TESORO/DJBR</t>
  </si>
  <si>
    <t>00099021001 DEPOSITO DE EFECTIVO, DEPOSITANTE: CARLOS IVAN COSSIO SALVATIERRA, CONCEPTO: DEVOLUCION DUODECIMA DE AGUINALDO 2023, CUENTA DE DEPOSITO: CUENTA UNICA DEL TESORO/DJBR</t>
  </si>
  <si>
    <t>00081011101 DEPOSITO DE EFECTIVO, DEPOSITANTE: SASHA EVELIN PIZO PEREZ, CONCEPTO: REPOSICION DE CREDENCIAL, CUENTA DE DEPOSITO: CUENTA UNICA DEL TESORO</t>
  </si>
  <si>
    <t>00099021001 DEP.DE CHEQ.AJENOS,RET.DE CAM.,CONCEPTO: DEVOLUCION DE SUELDOS Y SALARIOS,DEP.: ALEJANDRA FERNANDEZ NINA , PROCEDENCIA: BANCO UNION S.A., CHEQUE: 213455, FECHA DE EMISION:27/01/2025/DJBR</t>
  </si>
  <si>
    <t>00099021001 DEPOSITO DE EFECTIVO, DEPOSITANTE: MARIA RISELA CASTELLON VELA, CONCEPTO: DEPÓSITO REVERSION TOTAL DE SUELDOS, CUENTA DE DEPOSITO: CUENTA UNICA DEL TESORO/DJBR</t>
  </si>
  <si>
    <t>VENTA DE DIVISAS CON TRANSFERENCIA DE FONDOS A SOLICITUD DE YACIMIENTOS PETROLIFEROS FISCALES BOLIVIANOS SEGUN SOLICITUD 22528 REF: PAGO ARGUS MEDIA INC POR SERV DE INF ESPEC DE PRECIOS PARA PROD DERIVADOS E INDUST COMBUSTIBLE Y FERTILIZANTES FACTURA AMI1045060B LIB. 00513022001 YPFB - "OPERACIONES"</t>
  </si>
  <si>
    <t>VENTA DE DIVISAS CON TRANSFERENCIA DE FONDOS A SOLICITUD DE YACIMIENTOS PETROLIFEROS FISCALES BOLIVIANOS SEGUN SOLICITUD 22527 REF: 1ER PAGO LA TE ANDES SA POR SERV DE LABORATORIO PARA TERMOCRONOLOGIA SEG CONTRATO ULG SCZ 101 2024 Y PODER N 404 2024 LIB. 00513022001 YPFB - "OPERACIONES"</t>
  </si>
  <si>
    <t>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t>
  </si>
  <si>
    <t>||TRANSF.DE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t>
  </si>
  <si>
    <t>||TRANSFERENCIA DE FONDOS S/G MENSAJE SWIFT NRO. 1337, CORREO ELECTRONICO DE LA FECHA Y NOTA CITE DGAC/10571/2024 DE F.14.03.2024 (HRE-TGL-4549) DE LA DIRECCION GENERAL DE AERONAUTICA CIVIL (SECTOR PÚBLICO). DEBITO DE LA LIBRETA 00117012001 DGAC, REPOSICIÓN DE ÚTILES DE ESCRITORIO</t>
  </si>
  <si>
    <t>||TRANSFERENCIA DE FONDOS SEGÚN MENSAJE SWIFT N°1178, CORREO ELECTRÓNICO DE LA FECHA Y NOTA CITE: DGAC/10571/2024 (HRE-TGL-4549) DE FECHA 14/03/2024 DE LA DIRECCIÓN GENERAL DE AERONÁUTICA CIVIL. (SECTOR PÚBLICO). DÉBITO DE LA LIBRETA 00117012001 DGAC, REPOSICIÓN DE ÚTILES DE ESCRITORIO.</t>
  </si>
  <si>
    <t>||TRANSFERENCIA DE FONDOS S/G MENSAJE SWIFTS NROS. 1391 Y 1400 EN ATENCIÓN A NOTA: DGAC/10571/2024 DE F.14/3/2024 (HRE-TGL-4549) ENVIADO POR LA DIRECCIÓN GENERAL DE AERONÁUTICA CIVIL (SECTOR PÚBLICO). DEBITO DE LA LIBRETA 00117012001 DGAC, REPOSICIÓN ÚTILES DE ESCRITORIO.</t>
  </si>
  <si>
    <t>COBRO DE||ÚTILES DE ESCRITORIO POR EL REG. DEL COMP. CONTABLE N°1117687 POR EL 1ER DESEMBOLSO A FAVOR TGN REPRESENTADO POR EL MEFP PARA EL CRÉDITO EXT. GESTIÓN 2025 EN EL MARCO DE LA LEY N°1613 SG. NOTA: MEFP/VTCP/DGCP/UEPS/N°052/2025 DE LA CTA. N° 3987, LIB 00099021001 TGN-RECURSOS ORDINARIOS"</t>
  </si>
  <si>
    <t>00099021001 DEPOSITO DE EFECTIVO, DEPOSITANTE: ROSSMARY BARRERA VINO, CONCEPTO: PAGO CUOTA POR CONVENIO CON SENASIR, CUENTA DE DEPOSITO: CUENTA UNICA DEL TESORO</t>
  </si>
  <si>
    <t>00086044201 DEPOSITO DE EFECTIVO, DEPOSITANTE: SIST. RIEGO ZONA NORTE POCOATA BAJA-ARANI, CONCEPTO: CONTRAPARTE PROGRAMA RUMBO, CUENTA DE DEPOSITO: CUENTA UNICA DEL TESORO</t>
  </si>
  <si>
    <t>00383012001 DEPOSITO DE EFECTIVO, DEPOSITANTE: MENSAJE DE PAZ, CONCEPTO: PAGO SERVICIOS DICIEMBRE, CUENTA DE DEPOSITO: CUENTA UNICA DEL TESORO</t>
  </si>
  <si>
    <t>00099021001 DEPOSITO DE EFECTIVO, DEPOSITANTE: RICHARD VALENTIN QUISBERT LAURA CI 3383211, CONCEPTO: DEPÓSITO MONTO EXCEDENTARIO A LA REMUNERACION MAXIMA - ENERO 2025, CUENTA DE DEPOSITO: CUENTA UNICA DEL TESORO</t>
  </si>
  <si>
    <t>00099021001 DEPOSITO DE EFECTIVO, DEPOSITANTE: SILVANA OJEDA PANOZO CI: 4631448 CH, CONCEPTO: PAGO POR EXCESO DE REFRIGERIO DE 12 DE DICIEMBRE 2023, CUENTA DE DEPOSITO: CUENTA UNICA DEL TESORO</t>
  </si>
  <si>
    <t>00099021001 DEPOSITO DE EFECTIVO, DEPOSITANTE: ARIEL ISIDRO TORREZ GUERRA, CONCEPTO: DEVOLUCION HABER DEL MES DE OCTUBRE 2023, CUENTA DE DEPOSITO: CUENTA UNICA DEL TESORO/DJBR</t>
  </si>
  <si>
    <t>00086044201 DEPOSITO DE EFECTIVO, DEPOSITANTE: SISTEMA DE RIEGO MACHACA, CONCEPTO: CONTRAPARTE PROGRAMA RUMBO, CUENTA DE DEPOSITO: CUENTA UNICA DEL TESORO</t>
  </si>
  <si>
    <t>00086044201 DEPOSITO DE EFECTIVO, DEPOSITANTE: SISTEMA DE RIEGO SINDICATO VILLA ABRA, CONCEPTO: CONTRAPARTE PROGRAMA RUMBO, CUENTA DE DEPOSITO: CUENTA UNICA DEL TESORO</t>
  </si>
  <si>
    <t>00291012002 DEPOSITO DE EFECTIVO, DEPOSITANTE: SANDRA VERONICA ACEBEY QUIROGA, CONCEPTO: DEVOLUCION DE VIATICO, CUENTA DE DEPOSITO: CUENTA UNICA DEL TESORO</t>
  </si>
  <si>
    <t>00086044201 DEPOSITO DE EFECTIVO, DEPOSITANTE: SINDICATO AGRARIO VILLA FLORIDA, CONCEPTO: CONTRAPARTE PROGRAMA RUMBO, CUENTA DE DEPOSITO: CUENTA UNICA DEL TESORO</t>
  </si>
  <si>
    <t>00086044201 DEPOSITO DE EFECTIVO, DEPOSITANTE: SISTEMA DE RIEGO DEL SINDICATO VALLE HERMOSO, CONCEPTO: CONTRAPARTE PROGRAMA RUMBO, CUENTA DE DEPOSITO: CUENTA UNICA DEL TESORO</t>
  </si>
  <si>
    <t>00383012001 DEPOSITO DE EFECTIVO, DEPOSITANTE: AGENCIA BOLIVIANA DE CORREOS, CONCEPTO: REGIONAL LA PAZ 20-25/01/2025, CUENTA DE DEPOSITO: CUENTA UNICA DEL TESORO</t>
  </si>
  <si>
    <t>00099021001 DEP.DE CHEQ.AJENOS,RET.DE CAM.,CONCEPTO: INCAPACIDADES,DEP.: CAJA NACIONAL DE SALUD, PROCEDENCIA: BANCO UNION S.A., CHEQUE: 38132, FECHA DE EMISION:27/01/2025
DT - 065 - P - 0146</t>
  </si>
  <si>
    <t>00099021001 DEP.DE CHEQ.AJENOS,RET.DE CAM.,CONCEPTO: DEPÓSITO,DEP.: CRISTIAN VILACAHUA PIMENTEL , PROCEDENCIA: BANCO UNION S.A., CHEQUE: 213456, FECHA DE EMISION:28/01/2025</t>
  </si>
  <si>
    <t>PAGO A BID PRÉSTAMO 3060/BL-BO VCTO. 28-01-2025 POR CUENTA DE TGN , NTI. 019598 VALOR 28-01-2025 CAPITAL USD 883.236,01 INTERESES USD 560.586,91 CTA. 3987 CUENTA UNICA DEL TESORO LIB. 00099021001 REF.: COMISIONES BANCARIAS</t>
  </si>
  <si>
    <t>NUMERO DE LIBRETA CUT: 00383012001 OPERACIÓN E18 TRANSFERENCIA DEL SISTEMA FINANCIERO POR CUENTA DE TERCEROS A LA CUT PAGO POR CORRESPONDENCIA ORURO ENERO 2025 DE CRECER IFD</t>
  </si>
  <si>
    <t>PAGO A BID PRÉSTAMO 2450/BL-BO VCTO. 28-01-2025 POR CUENTA DE TGN , NTI. 019542 VALOR 28-01-2025 CAPITAL USD 279.430,17 INTERESES USD 171.592,81 CTA. 3987 CUENTA UNICA DEL TESORO LIB. 00099021001 REF.: COMISIONES BANCARIAS</t>
  </si>
  <si>
    <t>||TRANSFERENCIA DE FONDOS S/G MENSAJES SWIFT NROS. 1462 Y 1472 DE LA FECHA Y NOTA CITE DGAC/10571/2024 DE F.14.03.2024 (HRE-TGL-4549) DE LA DIRECCION GENERAL DE AERONAUTICA CIVIL (SECTOR PÚBLICO). DEBITO DE LA LIBRETA 00117012001 DGAC, REPOSICIÓN DE ÚTILES DE ESCRITORIO</t>
  </si>
  <si>
    <t>||TRANSFERENCIA DE FONDOS POR PARTE DEL TGN, PARA REDENCIÓN ANTICIPADA DE BONOS DEL TGN, SEGÚN NOTA MEFP/VTCP/DGCP/UODP/N° 067/2025 DE FECHA 28-01-2025 DEL MINISTERIO DE ECONOMÍA Y FINANZAS PÚBLICAS, LIBRETA 00099021001 TGN - RECURSOS ORDINARIOS  MONEDA NACIONAL LIBRETA 00099021001 TGN - RECURSOS ORDINARIOS  MONEDA NACIONAL</t>
  </si>
  <si>
    <t>||TRANSFERENCIA DE FONDOS SEGÚN MENSAJE SWIFT N°1439, CORREO ELECTRÓNICO DE LA FECHA Y NOTA CITE: DGAC/10571/2024 (HRE-TGL-4549) DE FECHA 14/03/2024 DE LA DIRECCIÓN GENERAL DE AERONÁUTICA CIVIL. (SECTOR PÚBLICO). DÉBITO DE LA LIBRETA 00117012001 DGAC, REPOSICIÓN DE ÚTILES DE ESCRITORIO.</t>
  </si>
  <si>
    <t>TRANSFERENCIA DE FONDOS DE DPTOS.DE ENCAJE LEGAL DEL SISTEMA FINANCIERO A DPTOS.CTES.DEL SECTOR PUBLICO S/G CITE' ACTA DE REUNIÓN M||EFP-BUSA-BCB DE FECHA 28/01/2025, TRANS. EN APLICACIÓN PROCESOS ANEXO 3X DE FECHA:24/01/2025 LOTE NRO:121981. TRANSFERENCIA A FONDOS A LA CUT CTA.:10000021636698</t>
  </si>
  <si>
    <t>TRANSFERENCIA DE FONDOS DE DPTOS.DE ENCAJE LEGAL DEL SISTEMA FINANCIERO A DPTOS.CTES.DEL SECTOR PUBLICO S/G CITE' ACTA DE REUNIÓN M||EFP-BUSA-BCB DE FECHA 28/01/2025, TRANS. EN APLICACIÓN PROCESOS ANEXO 3X DE FECHA:24/01/2025 LOTE NRO:121981. TRANSFERENCIA A FONDOS A LA CUT CTA.:10000026017645</t>
  </si>
  <si>
    <t>TRANSFERENCIA DE FONDOS DE DPTOS.DE ENCAJE LEGAL DEL SISTEMA FINANCIERO A DPTOS.CTES.DEL SECTOR PUBLICO S/G CITE' ACTA DE REUNIÓN M||EFP-BUSA-BCB DE FECHA 28/01/2025, TRANS. EN APLICACIÓN PROCESOS ANEXO 3X DE FECHA:24/01/2025 LOTE NRO:121981. TRANSFERENCIA A FONDOS A LA CUT CTA.:10000028449820</t>
  </si>
  <si>
    <t>TRANSFERENCIA DE FONDOS DE DPTOS.DE ENCAJE LEGAL DEL SISTEMA FINANCIERO A DPTOS.CTES.DEL SECTOR PUBLICO S/G CITE' ACTA DE REUNIÓN M||EFP-BUSA-BCB DE FECHA 28/01/2025, TRANS. EN APLICACIÓN PROCESOS ANEXO 3X DE FECHA:24/01/2025 LOTE NRO:121981. TRANSFERENCIA A FONDOS A LA CUT CTA.:10000028754013</t>
  </si>
  <si>
    <t>TRANSFERENCIA DE FONDOS DE DPTOS.DE ENCAJE LEGAL DEL SISTEMA FINANCIERO A DPTOS.CTES.DEL SECTOR PUBLICO S/G CITE' ACTA DE REUNIÓN M||EFP-BUSA-BCB DE FECHA 28/01/2025, TRANS. EN APLICACIÓN PROCESOS ANEXO 3X DE FECHA:24/01/2025 LOTE NRO:121981. TRANSFERENCIA A FONDOS A LA CUT CTA.:10000041244041</t>
  </si>
  <si>
    <t>00099021001 DEPOSITO DE EFECTIVO, DEPOSITANTE: DANIEL ALIZARES JAEN, CONCEPTO: DEV. RECRUSOS NO EJECUTADOS EN F.A., CUENTA DE DEPOSITO: CUENTA UNICA DEL TESORO</t>
  </si>
  <si>
    <t>00099021001 DEPOSITO DE EFECTIVO, DEPOSITANTE: FREDDY ROJAS SORIA, CONCEPTO: DEV. RECRUSOS NO EJECUTADOS EN F.A., CUENTA DE DEPOSITO: CUENTA UNICA DEL TESORO</t>
  </si>
  <si>
    <t>00383012001 DEPOSITO DE EFECTIVO, DEPOSITANTE: MIGUEL ANGEL CASTRO SALAZAR, CONCEPTO: PAGO CASILLA N°1506N GESTION 2025, CUENTA DE DEPOSITO: CUENTA UNICA DEL TESORO</t>
  </si>
  <si>
    <t>00099021001 DEPOSITO DE EFECTIVO, DEPOSITANTE: REYNALDO ZEBALLOS CALLISAYA, CONCEPTO: DEV. AGUINALDO 2023 ITEM :82505, CUENTA DE DEPOSITO: CUENTA UNICA DEL TESORO</t>
  </si>
  <si>
    <t>00513132001 DEPOSITO DE EFECTIVO, DEPOSITANTE: LUIS FERNANDO VERAZAIN PATIÑO, CONCEPTO: DEVOLUCION POR PAGO EN DEMASIA SERVICIO CONSULTORIA DE LINEA CORRESPONDIENTE A NOVIEMBRE 2024, CUENTA DE DEPOSITO: CUENTA UNICA DEL TESORO</t>
  </si>
  <si>
    <t>00099021001 DEPOSITO DE EFECTIVO, DEPOSITANTE: WENDY SHIRLEY GUISBERT SANCHEZ CI 2684990, CONCEPTO: DEPÓSITO POR EXCEDENTE POR TOPE SALARIAL, CUENTA DE DEPOSITO: CUENTA UNICA DEL TESORO</t>
  </si>
  <si>
    <t>00099021001 DEPOSITO DE EFECTIVO, DEPOSITANTE: CIRO RAUL QUIAPE CALLOCOSI - UPEA, CONCEPTO: DEV. RECURSO CONVENIO INTERINSTITUCIONAL FINANCIAMIENTO N °21 PROY CUENCA PARANI, CUENTA DE DEPOSITO: CUENTA UNICA DEL TESORO</t>
  </si>
  <si>
    <t>00086044201 DEPOSITO DE EFECTIVO, DEPOSITANTE: SIST. RIEGO ZONA NORTE POCOATA BAJA-ARANI, CONCEPTO: CONTRAPARTE PROGRAMA RUMBO-ALUISO ROJAS DESCONZI, CUENTA DE DEPOSITO: CUENTA UNICA DEL TESORO</t>
  </si>
  <si>
    <t>00086044201 DEPOSITO DE EFECTIVO, DEPOSITANTE: SISTEMA DE RIEGO VILLA FLORES-ARANI, CONCEPTO: CONTRAPARTE PROGRAMA RUMBO, CUENTA DE DEPOSITO: CUENTA UNICA DEL TESORO</t>
  </si>
  <si>
    <t>00383012001 DEPOSITO DE EFECTIVO, DEPOSITANTE: RIVECO CONSTRUCCIONES S.R.L., CONCEPTO: PAGO SERVICIOS PERIODO DICIEMBRE GESTION 2024, CUENTA DE DEPOSITO: CUENTA UNICA DEL TESORO</t>
  </si>
  <si>
    <t>00086107013 DEPOSITO DE EFECTIVO, DEPOSITANTE: PABLO CHOQUE CUSI, CONCEPTO: DEV. REFRIGERIO, CUENTA DE DEPOSITO: CUENTA UNICA DEL TESORO</t>
  </si>
  <si>
    <t>00383012001 DEP.DE CHEQ.AJENOS,RET.DE CAM.,CONCEPTO: REEMBOLSO AGENCIA BOLIVIANA DE CORREOS,DEP.: CAJA DE SALUD CORDES , PROCEDENCIA: BANCO UNION S.A., CHEQUE: 45261, FECHA DE EMISION:28/01/2025</t>
  </si>
  <si>
    <t>00099021001 DEP.DE CHEQ.AJENOS,RET.DE CAM.,CONCEPTO: REEMBOLSO MINISTERIO DE MEDIO AMBIENTE Y AGUA,DEP.: CAJA DE SALUD CORDES , PROCEDENCIA: BANCO UNION S.A., CHEQUE: 45243, FECHA DE EMISION:31/12/2024</t>
  </si>
  <si>
    <t>00423012001 DEP.DE CHEQ.AJENOS,RET.DE CAM.,CONCEPTO: CONVENIO INTERINSTITUCIONAL,DEP.: UNIVALLE SA , PROCEDENCIA: BANCO NACIONAL DE BOLIVIA S.A., CHEQUE: 7738, FECHA DE EMISION:24/01/2025</t>
  </si>
  <si>
    <t>00086031101 DEP.DE CHEQ.AJENOS,RET.DE CAM.,CONCEPTO: RECAUDACION SISCO DE OCTUBRE/24,DEP.: SERNAP PN CARRASCO , PROCEDENCIA: BANCO UNION S.A., CHEQUE: 1591, FECHA DE EMISION:16/01/2025</t>
  </si>
  <si>
    <t>00423012001 DEP.DE CHEQ.AJENOS,RET.DE CAM.,CONCEPTO: CONVENIO INTERINSTITUCIONAL,DEP.: UNIVALLE SA , PROCEDENCIA: BANCO NACIONAL DE BOLIVIA S.A., CHEQUE: 7737, FECHA DE EMISION:24/01/2025</t>
  </si>
  <si>
    <t>00086031101 DEP.DE CHEQ.AJENOS,RET.DE CAM.,CONCEPTO: RECAUDACION SISCO DE DICIEMBRE/2024,DEP.: SERNAP PN CARRASCO , PROCEDENCIA: BANCO UNION S.A., CHEQUE: 1590, FECHA DE EMISION:31/12/2024</t>
  </si>
  <si>
    <t>00291012008 DEP.DE CHEQ.AJENOS,RET.DE CAM.,CONCEPTO: GIRO DEL INTERIOR,DEP.: GUIDO CAMPOS VILLANUEVA , PROCEDENCIA: BANCO UNION S.A., CHEQUE: 213461, FECHA DE EMISION:29/01/2025</t>
  </si>
  <si>
    <t>NUMERO DE LIBRETA CUT: 00099021001 OPERACIÓN E75 TRANSFERENCIA DE LA CUENTA FISCAL BUN A LA CUT EN MN TRANSF.FDOS.AL.BCB UNIVERSIDAD AUTONOMA JUAN MISAEL SARACHO, CITE: UNIV.SGAF.FIN.OF.04/2025 CUENTA CUT 3987 LIBRETA NÂ° 00099021001</t>
  </si>
  <si>
    <t>NUMERO DE LIBRETA CUT: 00099021001 OPERACIÓN E75 TRANSFERENCIA DE LA CUENTA FISCAL BUN A LA CUT EN MN TRANSF.FDOS.AL.BCB UNIVERSIDAD AUTONOMA JUAN MISAEL SARACHO, CITE: UNIV.SGAF.FIN.OF.05/2025 CUENTA CUT 3987 LIBRETA NÂ° 00099021001</t>
  </si>
  <si>
    <t>||TRANSFERENCIA DE FONDOS S/G MENSAJES SWIFT NROS. 1533 Y 1538 DE LA FECHA Y NOTA CITE DGAC/10571/2024 DE F.14.03.2024 (HRE-TGL-4549) DE LA DIRECCION GENERAL DE AERONAUTICA CIVIL (SECTOR PÚBLICO). DEBITO DE LA LIBRETA 00117012001 DGAC, REPOSICIÓN DE ÚTILES DE ESCRITORIO.</t>
  </si>
  <si>
    <t>||COMISION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t>
  </si>
  <si>
    <t>||TRANSFERENCIA DE FONDOS S/G MENSAJE SWIFT NRO. 1509 EN ATENCIÓN A NOTA: DGAC/10571/2024 DE F.14/3/2024 (HRE-TGL-4549) ENVIADO POR LA DIRECCIÓN GENERAL DE AERONÁUTICA CIVIL (SECTOR PÚBLICO). DEBITO DE LA LIBRETA 00117012001 DGAC, REPOSICIÓN ÚTILES DE ESCRITORIO.</t>
  </si>
  <si>
    <t>||TRANSFERENCIA DE FONDOS SEGÚN MENSAJE SWIFT N°1520,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</si>
  <si>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1545, CORREO ELECTRONICO DE LA FECHA Y NOTA CITE DGAC/10571/2024 DE F.14.03.2024 (HRE-TGL-4549) DE LA DIRECCION GENERAL DE AERONAUTICA CIVIL (SECTOR PÚBLICO). DEBITO DE LA LIBRETA 00117012001 DGAC, REPOSICIÓN DE ÚTILES DE ESCRITORIO.</t>
  </si>
  <si>
    <t>||TRANSFERENCIA DE FONDOS S/G MENSAJE SWIFT NRO. 1554 DE LA FECHA Y NOTA CITE DGAC/10571/2024 DE F.14.03.2024 (HRE-TGL-4549) DE LA DIRECCION GENERAL DE AERONAUTICA CIVIL (SECTOR PÚBLICO). DEBITO DE LA LIBRETA 00117012001 DGAC, REPOSICIÓN DE ÚTILES DE ESCRITORIO.</t>
  </si>
  <si>
    <t>||TRANSFERENCIA DE FONDOS S/G MENSAJE SWIFT NRO. 1555, DE LA FECHA Y NOTA CITE DGAC/10571/2024 DE F.14.03.2024 (HRE-TGL-4549) DE LA DIRECCION GENERAL DE AERONAUTICA CIVIL (SECTOR PÚBLICO). DEBITO DE LA LIBRETA 00117012001 DGAC, REPOSICIÓN DE ÚTILES DE ESCRITORIO</t>
  </si>
  <si>
    <t>||TRANSF.DE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t>
  </si>
  <si>
    <t>00046171101 DEPOSITO DE EFECTIVO, DEPOSITANTE: IMPORTADORA COMERCIAL MEDITEC, CONCEPTO: SANCION JURIDICA, CUENTA DE DEPOSITO: CUENTA UNICA DEL TESORO</t>
  </si>
  <si>
    <t>00383012001 DEPOSITO DE EFECTIVO, DEPOSITANTE: ARTES ELECTRONICAS SRL, CONCEPTO: PAGO MES DICIEMBRE 2024, CUENTA DE DEPOSITO: CUENTA UNICA DEL TESORO</t>
  </si>
  <si>
    <t>00099021001 DEPOSITO DE EFECTIVO, DEPOSITANTE: MARINEZ CASTILLO LLUITO, CONCEPTO: DEVOLUCION, CUENTA DE DEPOSITO: CUENTA UNICA DEL TESORO</t>
  </si>
  <si>
    <t>00099021001 DEPOSITO DE EFECTIVO, DEPOSITANTE: CARLOS FRANCISCO SARAVIA QUISBERT, CONCEPTO: DEVOLUCION DE PAGO EN EXCESO, CUENTA DE DEPOSITO: CUENTA UNICA DEL TESORO/DJBR</t>
  </si>
  <si>
    <t>00099021001 DEPOSITO DE EFECTIVO, DEPOSITANTE: PAULINO LLANOS CRUZ, CONCEPTO: COMPRA DE GRANOS DE TRIGO, CUENTA DE DEPOSITO: CUENTA UNICA DEL TESORO</t>
  </si>
  <si>
    <t>00099021001 DEPOSITO DE EFECTIVO, DEPOSITANTE: JHASMANI LOPEZ RIVERA, CONCEPTO: DEV. EXAMEN PREOCUPACIONAL GESTION 2023, CUENTA DE DEPOSITO: CUENTA UNICA DEL TESORO/DJBR</t>
  </si>
  <si>
    <t>00099021001 DEP.DE CHEQ.AJENOS,RET.DE CAM.,CONCEPTO: DEV. PASAJES AEREOS,DEP.: BOA , PROCEDENCIA: BANCO UNION S.A., CHEQUE: 19300, FECHA DE EMISION:24/01/2025</t>
  </si>
  <si>
    <t>00526012001 DEP.DE CHEQ.AJENOS,RET.DE CAM.,CONCEPTO: CAMPAÑA BONO NAVIDEÑO 2024,DEP.: BOLIVIA TV , PROCEDENCIA: BANCO UNION S.A., CHEQUE: 16988, FECHA DE EMISION:29/01/2025</t>
  </si>
  <si>
    <t>00163012001 DEP.DE CHEQ.AJENOS,RET.DE CAM.,CONCEPTO: POR TELEFONIA EN EXCESO GESTION 2024,DEP.: AGENCIA NACIONAL DE HIDROCARBUROS , PROCEDENCIA: BANCO UNION S.A., CHEQUE: 7826, FECHA DE EMISION:23/01/2025</t>
  </si>
  <si>
    <t>TRANSFERENCIA RECIBIDA DEL EXTERIOR SEGÚN MENSAJES SWIFT Nos. 1598-1600 (REM.EXT.) DE FECHA 30-01-2025 POR DESEMBOLSO DE BIRF PRÉSTAMO 8552-BO 47 LIBRETA N° 00291012002 ABC-RECURSOS PROPIOS REF.: UTILES DE ESCRITORIO</t>
  </si>
  <si>
    <t>||TRANSFERENCIA DE FONDOS S/G MENSAJES SWIFT NROS. 1610 CORREO ELECTRONICO DE LA FECHA Y NOTA CITE DGAC/DAF/FIN/NE-0008/25 DE F.29.01.2025 (HRE-TGL-1866) DE LA DIRECCION GENERAL DE AERONAUTICA CIVIL (SECTOR PÚBLICO). DEBITO DE LA LIBRETA 00117012001 DGAC, REPOSICIÓN DE ÚTILES DE ESCRITORIO.</t>
  </si>
  <si>
    <t>00099021001 DEPOSITO DE EFECTIVO, DEPOSITANTE: ANDREA DE LOS ANGELES OLIVERA RODRIGUEZ, CONCEPTO: DEVOLUCION DE AGUINALDO, CUENTA DE DEPOSITO: CUENTA UNICA DEL TESORO/DJBR</t>
  </si>
  <si>
    <t>00015011108 DEPOSITO DE EFECTIVO, DEPOSITANTE: ROLANDO FABIO ULAQUE ZEBALLOS, CONCEPTO: REMANENTE DEL SERVICIO DE AGUA POTABLE DE LA DISTRITAL DE MIGRACION PANDO- DICIEMBRE /2024, CUENTA DE DEPOSITO: CUENTA UNICA DEL TESORO</t>
  </si>
  <si>
    <t>00099021001 DEPOSITO DE EFECTIVO, DEPOSITANTE: TOMAS CORI QUISPE, CONCEPTO: DEVOLUCION Y DEPÓSITO DE PAGO EN EXCESO DE AGUINALDO 2024, CUENTA DE DEPOSITO: CUENTA UNICA DEL TESORO</t>
  </si>
  <si>
    <t>00099021001 DEPOSITO DE EFECTIVO, DEPOSITANTE: KEVIN BRANDON QUISBERT YAPU, CONCEPTO: PAGO POR EXCESO DE REFRIGERIO DE 19,22 DE ABRIL DE 2024, CUENTA DE DEPOSITO: CUENTA UNICA DEL TESORO/DJBR</t>
  </si>
  <si>
    <t>00383012001 DEPOSITO DE EFECTIVO, DEPOSITANTE: COLLECTION SRL, CONCEPTO: NOTA DE COBRANZA - PERIODO DICIEMBRE GESTION 2024 AGENCIA BOLIVIANA DE CORREOS, CUENTA DE DEPOSITO: CUENTA UNICA DEL TESORO</t>
  </si>
  <si>
    <t>00383012001 DEPOSITO DE EFECTIVO, DEPOSITANTE: AGENCIA BOLIVIANA DE CORREOS, CONCEPTO: REGIONAL SUCRE 13-18/01/2025, CUENTA DE DEPOSITO: CUENTA UNICA DEL TESORO</t>
  </si>
  <si>
    <t>00383012001 DEPOSITO DE EFECTIVO, DEPOSITANTE: AGENCIA BOLIVIANA DE CORREOS, CONCEPTO: REGIONAL COCHABAMBA 6-31/12/2024, CUENTA DE DEPOSITO: CUENTA UNICA DEL TESORO</t>
  </si>
  <si>
    <t>00383012001 DEPOSITO DE EFECTIVO, DEPOSITANTE: AGENCIA BOLIVIANA DE CORREOS, CONCEPTO: REGIONAL ORURO 5, 20, 30 Y 31/12/2024, CUENTA DE DEPOSITO: CUENTA UNICA DEL TESORO</t>
  </si>
  <si>
    <t>00383012001 DEPOSITO DE EFECTIVO, DEPOSITANTE: AGENCIA BOLIVIANA DE CORREOS, CONCEPTO: REGIONAL SANTA CRUZ 1-16/11/2024, CUENTA DE DEPOSITO: CUENTA UNICA DEL TESORO</t>
  </si>
  <si>
    <t>00383012001 DEPOSITO DE EFECTIVO, DEPOSITANTE: AGENCIA BOLIVIANA DE CORREOS, CONCEPTO: REGIONAL BENI 13/12/24 Y 13-21/01/2025, CUENTA DE DEPOSITO: CUENTA UNICA DEL TESORO</t>
  </si>
  <si>
    <t>00383012001 DEPOSITO DE EFECTIVO, DEPOSITANTE: AGENCIA BOLIVIANA DE CORREOS, CONCEPTO: REGIONAL PANDO 1-9/11/2024, CUENTA DE DEPOSITO: CUENTA UNICA DEL TESORO</t>
  </si>
  <si>
    <t>00383012001 DEPOSITO DE EFECTIVO, DEPOSITANTE: AGENCIA BOLIVIANA DE CORREOS, CONCEPTO: REGIONAL SANTA CRUZ 18-30/11/2024, CUENTA DE DEPOSITO: CUENTA UNICA DEL TESORO</t>
  </si>
  <si>
    <t>00383012001 DEPOSITO DE EFECTIVO, DEPOSITANTE: AGENCIA BOLIVIANA DE CORREOS, CONCEPTO: SAFI UNION S.A. DICIEMBRE/2024, CUENTA DE DEPOSITO: CUENTA UNICA DEL TESORO</t>
  </si>
  <si>
    <t>00383012001 DEPOSITO DE EFECTIVO, DEPOSITANTE: AGENCIA BOLIVIANA DE CORREOS, CONCEPTO: VISION MUNDIAL ENERO/2025, CUENTA DE DEPOSITO: CUENTA UNICA DEL TESORO</t>
  </si>
  <si>
    <t>00383012001 DEPOSITO DE EFECTIVO, DEPOSITANTE: AGENCIA BOLIVIANA DE CORREOS, CONCEPTO: REGIONAL SUCRE 20-25/01/2025, CUENTA DE DEPOSITO: CUENTA UNICA DEL TESORO</t>
  </si>
  <si>
    <t>00383012001 DEPOSITO DE EFECTIVO, DEPOSITANTE: AGENCIA BOLIVIANA DE CORREOS, CONCEPTO: VISION MUNDIAL NOV-DIC/2024, CUENTA DE DEPOSITO: CUENTA UNICA DEL TESORO</t>
  </si>
  <si>
    <t>00383012001 DEPOSITO DE EFECTIVO, DEPOSITANTE: AGENCIA BOLIVIANA DE CORREOS, CONCEPTO: CAJA DE SALUD DE LA BANCA PRIVADA DICIEMBRE/2024, CUENTA DE DEPOSITO: CUENTA UNICA DEL TESORO</t>
  </si>
  <si>
    <t>00383012001 DEPOSITO DE EFECTIVO, DEPOSITANTE: AGENCIA BOLIVIANA DE CORREOS, CONCEPTO: REGIONAL COCHABAMBA 2-14/01/2025, CUENTA DE DEPOSITO: CUENTA UNICA DEL TESORO</t>
  </si>
  <si>
    <t>00526012001 DEPOSITO DE EFECTIVO, DEPOSITANTE: BOLIVIA TV, CONCEPTO: DEVOLUCION DE FONDOS NO UTILIZADOS DE HR. 10453, CUENTA DE DEPOSITO: CUENTA UNICA DEL TESORO</t>
  </si>
  <si>
    <t>00099021001 DEPOSITO DE EFECTIVO, DEPOSITANTE: SANDY IVANA MAMANI HUMEREZ, CONCEPTO: DEV. POR FONDOS NO EJECUTADOS EN F.A., CUENTA DE DEPOSITO: CUENTA UNICA DEL TESORO/DJBR</t>
  </si>
  <si>
    <t>A:00099021001 DEVOLUCIÓN DEUDA AL TGN POR PARTE DEL SR. GUILLERMO ARAMAYO HERRERA CORRESPONDIENTE AL MES DE DICIEMBRE/2024. S/G. INF. SENASIR/UAF/INF N° 152/2025, DE FECHA 28/01/2025.</t>
  </si>
  <si>
    <t>A:00099021001 GAD DE TARIJA, TRANSFERENCIA DE RECUPERACIONES SEGÚN NOTA GEF-LCR-JSZ-0074-NOT/25 POR CONCEPTO DE PAGO DE INTERES DE ACUERDO A CONTRATO DE FIDEICOMISO “PROGRAMA APOYO A LA EJECUCION DE LA INVERSION PUBLICA” (AEIP) FIRMADO ENTRE MINISTERIO DE PLANIFICACION Y EL FNDR.</t>
  </si>
  <si>
    <t>A:00046024102 Débito Automático al GAD Beni (GAD-BEN) a favor del Ministerio de Salud y Deportes (MIN-SD), por incumplimiento de las obligaciones establecidas en el Parágrafo III del Artículo 10 de la Ley N° 3302 de 16 de diciembre de 2005, vigente por el inciso a) de la Disposición Final Segunda de la Ley N° 1613 del Presupuesto General del Estado – Gestión 2025, publicada el 01 de enero de 2025, para el pago del “Viático de Vacunación” correspondiente a la gestión 2020.</t>
  </si>
  <si>
    <t>NUMERO DE LIBRETA CUT: 00383012001 OPERACIÓN E18 TRANSFERENCIA DEL SISTEMA FINANCIERO POR CUENTA DE TERCEROS A LA CUT SOL.ESC.SAVE THE CHILDREN INTERNACIONAL</t>
  </si>
  <si>
    <t>NUMERO DE LIBRETA CUT: 00099021001 OPERACIÓN E75 TRANSFERENCIA DE LA CUENTA FISCAL BUN A LA CUT EN MN TRANSF.FDOS.AL.BCB GAMSRS CITE-NÂ°017/2025 A LA CUENTA ÃNICA DEL TESORO 3987 LIBRETA NÂ° 00099021001</t>
  </si>
  <si>
    <t>||TRANSFERENCIA DE FONDOS S/G MENSAJES SWIFTS NROS. 1646-1653 EN ATENCIÓN A NOTA: DGAC/DAF/FIN/NE-0008/25 DE F.29/1/2025 (HRE-TGL-1866) ENVIADO POR LA DIRECCIÓN GENERAL DE AERONÁUTICA CIVIL (SECTOR PÚBLICO). DEBITO DE LA LIBRETA 00117012001 DGAC, REPOSICIÓN ÚTILES DE ESCRITORIO.</t>
  </si>
  <si>
    <t>||TRANSFERENCIA DE FONDOS S/G MENSAJES SWIFTS NROS. 1618-1619 EN ATENCIÓN A NOTA: DGAC/DAF/FIN/NE-0008/25 (HRE-TGL-2025-1866) ENVIADO POR LA DIRECCIÓN GENERAL DE AERONÁUTICA CIVIL (SECTOR PÚBLICO). DEBITO DE LA LIBRETA 00117012001 DGAC, REPOSICIÓN ÚTILES DE ESCRITORIO.</t>
  </si>
  <si>
    <t>||TRANSFERENCIA DE FONDOS S/G MENSAJES SWIFT NROS. 1644 Y 1651 DE LA FECHA Y NOTA CITE DGAC/DAF/FIN/NE-00008/25 DE F.29.01.2025 (HRE-TGL-1866) DE LA DIRECCION GENERAL DE AERONAUTICA CIVIL (SECTOR PÚBLICO). DEBITO DE LA LIBRETA 00117012001 DGAC, REPOSICIÓN DE ÚTILES DE ESCRITORIO.</t>
  </si>
  <si>
    <t>PAGO A BID PRÉSTAMO 3487/BL-BO VCTO. 06-01-2025 POR CUENTA DE TGN , NTI. 019592 VALOR 06-01-2025 CAPITAL USD 2.327.020,41 INTERESES USD 1.832.360,56 CTA. 5970 CUENTA UNICA DEL TESORO DOLARES AMERICANOS LIB. 00099021001</t>
  </si>
  <si>
    <t>AJUSTE COMPLEMENTARIO POR REVALORIZACION SALDOS DE ACTIVOS DE RESERVA Y OBLIGACIONES MONEDA EXTRANJERA (DOLARES) Saldo MO = -28668868.78 ;Bs/Mo: 6.86000000000 ;Saldo Bs: -196668439.84</t>
  </si>
  <si>
    <t>PAGO A CAF PRÉSTAMO CFA012050 VCTO. 07-01-2025 POR CUENTA DE TGN , NTI. 019562 VALOR 07-01-2025 INTERESES USD 472.288,45 COMISIONES USD 56.037,45 CTA. 5970 CUENTA UNICA DEL TESORO DOLARES AMERICANOS LIB. 00099021001</t>
  </si>
  <si>
    <t>AJUSTE COMPLEMENTARIO POR REVALORIZACION SALDOS DE ACTIVOS DE RESERVA Y OBLIGACIONES MONEDA EXTRANJERA (DOLARES) Saldo MO = -16020341.82 ;Bs/Mo: 6.86000000000 ;Saldo Bs: -109899544.90</t>
  </si>
  <si>
    <t>REGULARIZACION DE TRANSFERENCIA DEL EXTERIOR SEGUN SWIFT NO.298 DE FECHA 08/01/2025 ORDENANTE: YPF EXPLORACIÓN + PRODUCCIÓN DE FERMIN PERALTA TORRES REF.: ATS OF 25/01/07 FECHA VALOR 7/01/2025 LIB. 00513012005 YPFB-OPERACIONES EXTRAORDINARIAS USD</t>
  </si>
  <si>
    <t>AJUSTE COMPLEMENTARIO POR REVALORIZACION SALDOS DE ACTIVOS DE RESERVA Y OBLIGACIONES MONEDA EXTRANJERA (DOLARES) Saldo MO = -16151048.64 ;Bs/Mo: 6.86000000000 ;Saldo Bs: -110796193.68</t>
  </si>
  <si>
    <t>AJUSTE COMPLEMENTARIO POR REVALORIZACION SALDOS DE ACTIVOS DE RESERVA Y OBLIGACIONES MONEDA EXTRANJERA (DOLARES) Saldo MO = -16210890.33 ;Bs/Mo: 6.86000000000 ;Saldo Bs: -111206707.67</t>
  </si>
  <si>
    <t>AJUSTE COMPLEMENTARIO POR REVALORIZACION SALDOS DE ACTIVOS DE RESERVA Y OBLIGACIONES MONEDA EXTRANJERA (DOLARES) Saldo MO = -16220873.89 ;Bs/Mo: 6.86000000000 ;Saldo Bs: -111275194.88</t>
  </si>
  <si>
    <t>TRANSFERENCIA DEL EXTERIOR SEGUN SWIFT NO.537 DE FECHA 13/01/2025 ORDENANTE: BOTRADING SA (ASUNCIÓN PARAGUAY) REF.: YPFB OP FIN EXT GARANTIA SERIEDAD PROPUESTA PAC4783 SUMINISTRO HIDROCARBUROS LIQ 2025, FECHA VALOR 13/01/2025 LIB. 00513012005 YPFB-OPERACIONES EXTRAORDINARIAS USD</t>
  </si>
  <si>
    <t>AJUSTE COMPLEMENTARIO POR REVALORIZACION SALDOS DE ACTIVOS DE RESERVA Y OBLIGACIONES MONEDA EXTRANJERA (DOLARES) Saldo MO = -16810913.73 ;Bs/Mo: 6.86000000000 ;Saldo Bs: -115322868.20</t>
  </si>
  <si>
    <t>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t>
  </si>
  <si>
    <t>AJUSTE COMPLEMENTARIO POR REVALORIZACION SALDOS DE ACTIVOS DE RESERVA Y OBLIGACIONES MONEDA EXTRANJERA (DOLARES) Saldo MO = -17028204.04 ;Bs/Mo: 6.86000000000 ;Saldo Bs: -116813479.73</t>
  </si>
  <si>
    <t>PAGO A BID PRÉSTAMO 4710/BL-BO VCTO. 15-01-2025 POR CUENTA DE TGN , NTI. 019545 VALOR 15-01-2025 INTERESES USD 64.202,94 COMISIONES USD 163.522,43 CTA. 5970 CUENTA UNICA DEL TESORO DOLARES AMERICANOS LIB. 00099021001</t>
  </si>
  <si>
    <t>PAGO A IDA PRÉSTAMO 5745-BO VCTO. 15-01-2025 POR CUENTA DE TGN , NTI. 019538 VALOR 15-01-2025 CAPITAL USD 189.489,71 INTERESES USD 19.688,94 CTA. 5970 CUENTA UNICA DEL TESORO DOLARES AMERICANOS LIB. 00099021001</t>
  </si>
  <si>
    <t>PAGO A BID PRÉSTAMO 3536/BL-BO VCTO. 15-01-2025 POR CUENTA DE TGN , NTI. 019591 VALOR 15-01-2025 CAPITAL USD 1.009.271,45 INTERESES USD 750.847,21 CTA. 5970 CUENTA UNICA DEL TESORO DOLARES AMERICANOS LIB. 00099021001</t>
  </si>
  <si>
    <t>PAGO A BID PRÉSTAMO 3797/BL-BO VCTO. 15-01-2025 POR CUENTA DE TGN , NTI. 019596 VALOR 15-01-2025 CAPITAL USD 115.139,92 INTERESES USD 150.266,15 CTA. 5970 CUENTA UNICA DEL TESORO DOLARES AMERICANOS LIB. 00099021001</t>
  </si>
  <si>
    <t>PAGO A IDA PRÉSTAMO 5592-BO VCTO. 15-01-2025 POR CUENTA DE TGN, SEGUN NOTA MEFP/VTCP/DGCP/UODP/No 042/2025 DEL 14-01-2025, NTI. 019534 VALOR 15-01-2025 CAPITAL USD 1.406.435,73 CTA. 5970 CUENTA UNICA DEL TESORO DOLARES AMERICANOS LIB. 00099021001</t>
  </si>
  <si>
    <t>PAGO A BID PRÉSTAMO 5376/OC-BO VCTO. 15-01-2025 POR CUENTA DE TGN , NTI. 019641 VALOR 15-01-2025 INTERESES USD 7.132.957,11 COMISIONES USD 598.956,98 CTA. 5970 CUENTA UNICA DEL TESORO DOLARES AMERICANOS LIB. 00099021001</t>
  </si>
  <si>
    <t>PAGO A BID PRÉSTAMO 3797/BL-BO VCTO. 15-01-2025 POR CUENTA DE TGN , NTI. 019597 VALOR 15-01-2025 INTERESES USD 1.219,59 CTA. 5970 CUENTA UNICA DEL TESORO DOLARES AMERICANOS LIB. 00099021001</t>
  </si>
  <si>
    <t>AJUSTE COMPLEMENTARIO POR REVALORIZACION SALDOS DE ACTIVOS DE RESERVA Y OBLIGACIONES MONEDA EXTRANJERA (DOLARES) Saldo MO = -64378.40 ;Bs/Mo: 6.86000000000 ;Saldo Bs: -441635.80</t>
  </si>
  <si>
    <t>REGULARIZACION DE TRANSFERENCIA DEL EXTERIOR SEGUN SWIFT NO.337 DE FECHA 17/01/2025 ORDENANTE: YPFB ENERGIA DO BRASIL LTDA (BR/RIO DE JANEIRO) REF.: YPFB GARANTIA POR SUMINISTRO DE GAS NATURAL FECHA VALOR 7/01/2025 LIB. 00513012005 YPFB-OPERACIONES EXTRAORDINARIAS USD</t>
  </si>
  <si>
    <t>TRANSFERENCIA RECIBIDA DEL EXTERIOR SEGÚN MENSAJES SWIFT Nos. 804-803 (REM.EXT.) DE FECHA 17-01-2025 POR DESEMBOLSO DE FONPLATA PRÉSTAMO BOL 36/2023 ROC/5568425017FS//URI/DESEMB. NRO. 2 LIBRETA N° 00291034305 ABC-USD-MEJ. Y AMP. A 8 CARRILES CARRET.LP-OR.TR.SENKATA-APA</t>
  </si>
  <si>
    <t>AJUSTE COMPLEMENTARIO POR REVALORIZACION SALDOS DE ACTIVOS DE RESERVA Y OBLIGACIONES MONEDA EXTRANJERA (DOLARES) Saldo MO = -209361563.63 ;Bs/Mo: 6.86000000000 ;Saldo Bs: -1436220326.51</t>
  </si>
  <si>
    <t>AJUSTE COMPLEMENTARIO POR REVALORIZACION SALDOS DE ACTIVOS DE RESERVA Y OBLIGACIONES MONEDA EXTRANJERA (DOLARES) Saldo MO = -209031535.85 ;Bs/Mo: 6.86000000000 ;Saldo Bs: -1433956335.94</t>
  </si>
  <si>
    <t>PAGO A BID PRÉSTAMO 2460/BL-BO VCTO. 19-01-2025 POR CUENTA DE TGN , NTI. 019601 VALOR 21-01-2025 CAPITAL USD 69.439,65 INTERESES USD 45.028,17 CTA. 5970 CUENTA UNICA DEL TESORO DOLARES AMERICANOS LIB. 00099021001</t>
  </si>
  <si>
    <t>PAGO A EXIMBANK CHINA POPUL PRÉSTAMO PBC 2016 (22) 410 VCTO. 21-01-2025 POR CUENTA DE TGN , NTI. 019581 VALOR 21-01-2025 CAPITAL USD 10.752.500,00 INTERESES USD 2.636.621,62 CTA. 5970 CUENTA UNICA DEL TESORO DOLARES AMERICANOS LIB. 00099021001 REF. COMISION DEL BANQUERO</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</si>
  <si>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</si>
  <si>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t>
  </si>
  <si>
    <t>PAGO A EXIMBANK CHINA POPUL PRÉSTAMO PBC 2015 (08) 350 VCTO. 21-01-2025 POR CUENTA DE TGN , NTI. 019608 VALOR 21-01-2025 CAPITAL USD 27.355.555,56 INTERESES USD 4.284.346,57 COMISIONES USD 62.557,38 CTA. 5970 CUENTA UNICA DEL TESORO DOLARES AMERICANOS LIB. 00099021001 REF. COMISION DEL BANQUERO</t>
  </si>
  <si>
    <t>PAGO A EXIMBANK CHINA POPUL PRÉSTAMO PBC 2016 (38) 426 VCTO. 21-01-2025 POR CUENTA DE TGN , NTI. 019580 VALOR 21-01-2025 CAPITAL USD 20.122.742,04 INTERESES USD 4.619.559,18 CTA. 5970 CUENTA UNICA DEL TESORO DOLARES AMERICANOS LIB. 00099021001 REF. COMISION DEL BANQUERO</t>
  </si>
  <si>
    <t>AJUSTE COMPLEMENTARIO POR REVALORIZACION SALDOS DE ACTIVOS DE RESERVA Y OBLIGACIONES MONEDA EXTRANJERA (DOLARES) Saldo MO = -115302530.18 ;Bs/Mo: 6.86000000000 ;Saldo Bs: -790975357.01</t>
  </si>
  <si>
    <t>PAGO A BID PRÉSTAMO 3181/BL-BO VCTO. 23-01-2025 POR CUENTA DE TGN , NTI. 019594 VALOR 23-01-2025 CAPITAL USD 1.766.666,67 INTERESES USD 1.382.518,96 CTA. 5970 CUENTA UNICA DEL TESORO DOLARES AMERICANOS LIB. 00099021001</t>
  </si>
  <si>
    <t>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t>
  </si>
  <si>
    <t>AJUSTE COMPLEMENTARIO POR REVALORIZACION SALDOS DE ACTIVOS DE RESERVA Y OBLIGACIONES MONEDA EXTRANJERA (DOLARES) Saldo MO = -110401010.44 ;Bs/Mo: 6.86000000000 ;Saldo Bs: -757350931.61</t>
  </si>
  <si>
    <t>AJUSTE COMPLEMENTARIO POR REVALORIZACION SALDOS DE ACTIVOS DE RESERVA Y OBLIGACIONES MONEDA EXTRANJERA (DOLARES) Saldo MO = -110418973.47 ;Bs/Mo: 6.86000000000 ;Saldo Bs: -757474158.01</t>
  </si>
  <si>
    <t>AJUSTE COMPLEMENTARIO POR REVALORIZACION SALDOS DE ACTIVOS DE RESERVA Y OBLIGACIONES MONEDA EXTRANJERA (DOLARES) Saldo MO = -146452243.23 ;Bs/Mo: 6.86000000000 ;Saldo Bs: -1004662388.55</t>
  </si>
  <si>
    <t>PAGO A BID PRÉSTAMO 3060/BL-BO VCTO. 28-01-2025 POR CUENTA DE TGN , NTI. 019598 VALOR 28-01-2025 CAPITAL USD 883.236,01 INTERESES USD 560.586,91 CTA. 5970 CUENTA UNICA DEL TESORO DOLARES AMERICANOS LIB. 00099021001</t>
  </si>
  <si>
    <t>PAGO A BID PRÉSTAMO 2450/BL-BO VCTO. 28-01-2025 POR CUENTA DE TGN , NTI. 019542 VALOR 28-01-2025 CAPITAL USD 279.430,17 INTERESES USD 171.592,81 CTA. 5970 CUENTA UNICA DEL TESORO DOLARES AMERICANOS LIB. 00099021001</t>
  </si>
  <si>
    <t>AJUSTE COMPLEMENTARIO POR REVALORIZACION SALDOS DE ACTIVOS DE RESERVA Y OBLIGACIONES MONEDA EXTRANJERA (DOLARES) Saldo MO = -102712063.56 ;Bs/Mo: 6.86000000000 ;Saldo Bs: -704604756.03</t>
  </si>
  <si>
    <t>AJUSTE COMPLEMENTARIO POR REVALORIZACION SALDOS DE ACTIVOS DE RESERVA Y OBLIGACIONES MONEDA EXTRANJERA (DOLARES) Saldo MO = -102861386.25 ;Bs/Mo: 6.86000000000 ;Saldo Bs: -705629109.67</t>
  </si>
  <si>
    <t>TRANSFERENCIA RECIBIDA DEL EXTERIOR SEGÚN MENSAJES SWIFT Nos. 1598-1600 (REM.EXT.) DE FECHA 30-01-2025 POR DESEMBOLSO DE BIRF PRÉSTAMO 8552-BO 47 LIBRETA N° 00291014371 ABC-USD-8552-BO.PROY. DESARROLLO DE CAPACIDADES EN EL SECTOR VIAL</t>
  </si>
  <si>
    <t>AJUSTE COMPLEMENTARIO POR REVALORIZACION SALDOS DE ACTIVOS DE RESERVA Y OBLIGACIONES MONEDA EXTRANJERA (DOLARES) Saldo MO = -104469276.56 ;Bs/Mo: 6.86000000000 ;Saldo Bs: -716659237.21</t>
  </si>
  <si>
    <t>00576012002</t>
  </si>
  <si>
    <t>De: 00576012002 A:00132142001 Transferencia de recursos a solicitud de la Empresa Pública Nacional Estratégica Cartones de Bolivia dependiente del Servicio de Desarrollo de las Empresas Públicas Productivas – SEDEM mediante notas CITE: SEDE</t>
  </si>
  <si>
    <t>00132142001</t>
  </si>
  <si>
    <t>De: 00099021001 A:00086107011 Transferencia de Recursos a solicitud de la Unidad de Coordinación de Programa Piloto de Resiliencia Climática dependiente del Ministerio de Medio Ambiente y Agua mediante nota CITE: UCP-PPRC-UADM-0001-CAR/25 (</t>
  </si>
  <si>
    <t>00086107011</t>
  </si>
  <si>
    <t>De: 00086011109 A:00066011102 Débito Automático (DA) según CITE: MPD/VIPFE/DGPP/UP-NE 2385/2024, Inf. Legal MPD/VIPFE/DGPP/UP-INF 0885/2024 e Inf. Técnico MPD/VIPFE/DGPP/UP-INF 0865/2024 y la nota de la DGAJ del MEFP que recomienda la viabi</t>
  </si>
  <si>
    <t>De: 00287102007 A:00099021001 Transferencia de recursos a favor del Tesoro General de la Nación a solicitud del Fondo Nacional de Inversión Productiva y Social mediante nota CITE: FPS/GFA/UFI/TES/TRL/0013/2025 por concepto de multas, corre</t>
  </si>
  <si>
    <t>De: 00099021001 A:00291034302 Transferencia de recursos a solicitud de la Administradora Boliviana de Carreteras mediante nota CITE: ABC/GNA/SAF/ATE/2025-0066 (operación bimonetaria), para el pago a beneficiarios (TC 6,86) H.R 2025-02056-R.</t>
  </si>
  <si>
    <t>00291034302</t>
  </si>
  <si>
    <t>De: 00099021001 A:00291034305 Transferencia de recursos a solicitud de la Administradora Boliviana de Carreteras mediante nota CITE: ABC/GNA/SAF/ATE/2025-0066 (operación bimonetaria), para el pago a beneficiarios (TC 6,86) H.R 2025-02056-R.</t>
  </si>
  <si>
    <t>00291034305</t>
  </si>
  <si>
    <t>De: 00099021001 A:00291034303 Transferencia de recursos a solicitud de la Administradora Boliviana de Carreteras mediante nota CITE: ABC/GNA/SAF/ATE/2025-0066 (operación bimonetaria), para el pago a beneficiarios (TC 6,86) H.R 2025-02056-R.</t>
  </si>
  <si>
    <t>00291034303</t>
  </si>
  <si>
    <t>De: 00389012001 A:00099021001 Transferencia de recursos a solicitud de la Dirección General de Administración y Finanzas Territoriales mediante nota interna CITE: MEFP/VTCP/DGAFT/USCFT/N°9/2025, por concepto de recuperaciones de la deuda em</t>
  </si>
  <si>
    <t>00046024103</t>
  </si>
  <si>
    <t>De: 00046024103 A:00099021001 Transferencia de recursos a solicitud del Ministerio de Salud y Deportes (MSyD) mediante nota CITE: MSyD/DGAA/UF/TES/CE/22/2025 Informes Técnicos MSyD/DGAA/UF/TES/IT/6/2025, MSyD/VGSNS/PTLS/IT/20/2025 del MSyD</t>
  </si>
  <si>
    <t>00046024403</t>
  </si>
  <si>
    <t>De: 00046024403 A:00099021001 Transferencia de recursos a solicitud del Ministerio de Salud y Deportes (MSyD) mediante nota CITE: MSyD/DGAA/UF/TES/CE/22/2025 Informes Técnicos MSyD/DGAA/UF/TES/IT/6/2025, MSyD/VGSNS/PTLS/IT/20/2025 del MSyD</t>
  </si>
  <si>
    <t>00086014407</t>
  </si>
  <si>
    <t>De: 00086014407 A:00099021001 Transferencia de Recursos a solicitud del Ministerio de Medio Ambiente y Agua mediante nota CITE: MMAYA/DGAA N°025/2025, por concepto de deposito erróneo, correspondiente a saldos no ejecutados del Proyecto Ma</t>
  </si>
  <si>
    <t>De: 00099021001 A:00066047003 Transferencia de recursos a solicitud del Ministerio de Planificación del Desarrollo mediante nota CITE: MPD/VIPFE/DGPP/UP-NE 0140/2025 (operación bimonetaria) destinados al financiamiento de Estudios de Diseño</t>
  </si>
  <si>
    <t>De: 00099021001 A:00348018003 Transferencia de recursos a solicitud de la Autoridad Plurinacional de la Madre Tierra dependiente del Ministerio de Medio Ambiente y Agua mediante nota CITE: APMT/DAF/CAR/0034/25 (operación bimonetaria), para</t>
  </si>
  <si>
    <t>De: 00389012001 A:00099021001 Transferencia de recursos a solicitud de la Dirección General de Administración y Finanzas Territoriales mediante nota interna CITE: MEFP/VTCP/DGAFT/USCFT/N°28/2025, por concepto de actualización del cronograma</t>
  </si>
  <si>
    <t>De: 00086107002 A:00099021001 Transferencia de Recursos a solicitud de la Unidad de Coordinación de Programa Piloto de Resiliencia Climática dependiente del Ministerio de Medio Ambiente y Agua mediante nota CITE: UCP-PPRC-UADM-0001-CAR/25 (</t>
  </si>
  <si>
    <t>00291034301</t>
  </si>
  <si>
    <t>De: 00291034301 A:00099021001 Transferencia de recursos a solicitud de la Administradora Boliviana de Carreteras mediante nota CITE: ABC/GNA/SAF/ATE/2025-0066 (operación bimonetaria), para el pago a beneficiarios (TC 6,86) H.R 2025-02056-R.</t>
  </si>
  <si>
    <t>00291034304</t>
  </si>
  <si>
    <t>De: 00291034304 A:00099021001 Transferencia de recursos a solicitud de la Administradora Boliviana de Carreteras mediante nota CITE: ABC/GNA/SAF/ATE/2025-0066 (operación bimonetaria), para el pago a beneficiarios (TC 6,86) H.R 2025-02056-R.</t>
  </si>
  <si>
    <t>De: 00291034302 A:00099021001 Transferencia de recursos a solicitud de la Administradora Boliviana de Carreteras mediante nota CITE: ABC/GNA/SAF/ATE/2025-0066 (operación bimonetaria), para el pago a beneficiarios (TC 6,86) H.R 2025-02056-R.</t>
  </si>
  <si>
    <t>De: 00348018001 A:00099021001 Transferencia de recursos a solicitud de la Autoridad Plurinacional de la Madre Tierra dependiente del Ministerio de Medio Ambiente y Agua mediante nota CITE: APMT/DAF/CAR/0034/25 (operación bimonetaria), para</t>
  </si>
  <si>
    <t>De: 00066047001 A:00099021001 Transferencia de recursos a solicitud del Ministerio de Planificación del Desarrollo mediante nota CITE: MPD/VIPFE/DGPP/UP-NE 0140/2025 (operación bimonetaria) destinados al financiamiento de Estudios de Diseño</t>
  </si>
  <si>
    <t>10000009603619</t>
  </si>
  <si>
    <t xml:space="preserve">MIN. EDUCACION - ESFM SIMON BOLIVAR </t>
  </si>
  <si>
    <t>10000004669377</t>
  </si>
  <si>
    <t>MIN.EDUCACION - ENSAF</t>
  </si>
  <si>
    <t>10000028891146</t>
  </si>
  <si>
    <t>MINISTERIO DE EDUCACIÓN -ESFM ÁNGEL MENDOZA JUSTINIANO - CUENTA RECAUDADORA</t>
  </si>
  <si>
    <t>10000029113482</t>
  </si>
  <si>
    <t>MIN. EDU. - ESFM ENRIQUE FINOT - RECAUDADORA</t>
  </si>
  <si>
    <t>10000029699276</t>
  </si>
  <si>
    <t>MINISTERIO DE EDUCACIÓN - ESFM CLARA PARADA DE PINTO</t>
  </si>
  <si>
    <t>10000052403420</t>
  </si>
  <si>
    <t>ESFM SIMON BOLIVAR CORORO</t>
  </si>
  <si>
    <t>10000052462939</t>
  </si>
  <si>
    <t>MIN. EDUCACION - ESFM RIBERALTA</t>
  </si>
  <si>
    <t>10000052457873</t>
  </si>
  <si>
    <t>MINISTERIO DE EDUCACIÓN - MIN.EDUCACION -ESFM MULTIETNICA INDIGENA DE CONCEPCION</t>
  </si>
  <si>
    <t>10000052456172</t>
  </si>
  <si>
    <t>MINISTERIO DE EDUCACIÓN - ESFM "RAFAEL CHAVEZ ORTIZ" - PORTACHUELO</t>
  </si>
  <si>
    <t>10000051920342</t>
  </si>
  <si>
    <t>MIN. EDUCACIÓN - ESFM PLURIÉTNICA DEL ORIENTE Y CHACO - RECAUDADORA</t>
  </si>
  <si>
    <t>10000003575830</t>
  </si>
  <si>
    <t>MSD - BONO MADRE NIÑO-NIÑA JUANA AZURDUY</t>
  </si>
  <si>
    <t>10000006036425</t>
  </si>
  <si>
    <t xml:space="preserve">MTEPS - INGRESOS </t>
  </si>
  <si>
    <t>10000004737067</t>
  </si>
  <si>
    <t>MTEPS - DIRECCION GENERAL DE SERVICIO CIVIL</t>
  </si>
  <si>
    <t>10000030955576</t>
  </si>
  <si>
    <t>SEDEM-ECEBOL-RECAUDADORA GESTIÓN OPERATIVA</t>
  </si>
  <si>
    <t>10000053838444</t>
  </si>
  <si>
    <t>AAPS - MULTAS Y SANCIONES</t>
  </si>
  <si>
    <t>10000005989336</t>
  </si>
  <si>
    <t>AUTORIDAD DE FISCALIZACION Y CONTROL DE PENSIONES Y SEGUROS - APS</t>
  </si>
  <si>
    <t>10000028449820</t>
  </si>
  <si>
    <t>ASUSS - CUENTA CORRIENTE FISCAL - RECAUDADORA</t>
  </si>
  <si>
    <t>10000046351502</t>
  </si>
  <si>
    <t>EMAPA - VENTA DE PRODUCTOS</t>
  </si>
  <si>
    <t>4456069001</t>
  </si>
  <si>
    <t xml:space="preserve">TRANSFERENCIAS -SIN </t>
  </si>
  <si>
    <t>5123069001</t>
  </si>
  <si>
    <t xml:space="preserve">TGN-RECAUDACION AUTORIDAD DE IMPUGNACION TRIBUTARIA </t>
  </si>
  <si>
    <t>6461069001</t>
  </si>
  <si>
    <t xml:space="preserve">SIN-REGALIAS MINERAS INGRESOS PROPIOS </t>
  </si>
  <si>
    <t>TRL 
Débito</t>
  </si>
  <si>
    <t>TRL
Crédito</t>
  </si>
  <si>
    <t>NTE - DEBITO</t>
  </si>
  <si>
    <t>NTE - CREDITO</t>
  </si>
  <si>
    <t>TRC</t>
  </si>
  <si>
    <t>Archivo de Ordenes de Transferencias Bancarias mediante SPT</t>
  </si>
  <si>
    <t>ARC Archivo de Ordenes de Transferencias Bancarias mediante SPT</t>
  </si>
  <si>
    <t>• Corresponden a transferencias realizadas a través del Sistema de Pagos del Tesoro (SPT) por entidades de niveles subnacionales.</t>
  </si>
  <si>
    <t>• Se regularizan en el SIGEP mediante comprobantes presupuestarios C-21's por el reconocimiento del ingreso o para la reversión de comprobantes de pago C-31's.</t>
  </si>
  <si>
    <t>O22558960002</t>
  </si>
  <si>
    <t>O22558970002</t>
  </si>
  <si>
    <t>O22559140002</t>
  </si>
  <si>
    <t>O22559190002</t>
  </si>
  <si>
    <t>O22559200002</t>
  </si>
  <si>
    <t>O22559720002</t>
  </si>
  <si>
    <t>B22557390002</t>
  </si>
  <si>
    <t>B22557480002</t>
  </si>
  <si>
    <t>B22557490002</t>
  </si>
  <si>
    <t>B22558250002</t>
  </si>
  <si>
    <t>B22558350002</t>
  </si>
  <si>
    <t>B22558320002</t>
  </si>
  <si>
    <t>B22558330002</t>
  </si>
  <si>
    <t>B22558340002</t>
  </si>
  <si>
    <t>B22558360002</t>
  </si>
  <si>
    <t>J06268680002</t>
  </si>
  <si>
    <t>J06268670002</t>
  </si>
  <si>
    <t>J06268690002</t>
  </si>
  <si>
    <t>J06268700002</t>
  </si>
  <si>
    <t>J06268710002</t>
  </si>
  <si>
    <t>G30154020002</t>
  </si>
  <si>
    <t>G30155740003</t>
  </si>
  <si>
    <t>Q21642900002</t>
  </si>
  <si>
    <t>O22561910002</t>
  </si>
  <si>
    <t>O22563190002</t>
  </si>
  <si>
    <t>O22563420002</t>
  </si>
  <si>
    <t>O22563390002</t>
  </si>
  <si>
    <t>O22563410002</t>
  </si>
  <si>
    <t>O22563430002</t>
  </si>
  <si>
    <t>O22563460002</t>
  </si>
  <si>
    <t>O22564170002</t>
  </si>
  <si>
    <t>O22564270002</t>
  </si>
  <si>
    <t>O22564280002</t>
  </si>
  <si>
    <t>B22562280002</t>
  </si>
  <si>
    <t>B22562310002</t>
  </si>
  <si>
    <t>B22562340002</t>
  </si>
  <si>
    <t>B22563450002</t>
  </si>
  <si>
    <t>B22563470002</t>
  </si>
  <si>
    <t>Q21648850002</t>
  </si>
  <si>
    <t>S11186420003</t>
  </si>
  <si>
    <t>O22566240002</t>
  </si>
  <si>
    <t>O22566280002</t>
  </si>
  <si>
    <t>O22566440002</t>
  </si>
  <si>
    <t>O22566550002</t>
  </si>
  <si>
    <t>O22566570002</t>
  </si>
  <si>
    <t>O22566720002</t>
  </si>
  <si>
    <t>O22566750002</t>
  </si>
  <si>
    <t>O22566760002</t>
  </si>
  <si>
    <t>O22566770002</t>
  </si>
  <si>
    <t>O22566800002</t>
  </si>
  <si>
    <t>O22566840002</t>
  </si>
  <si>
    <t>O22566990002</t>
  </si>
  <si>
    <t>O22567050002</t>
  </si>
  <si>
    <t>O22567140002</t>
  </si>
  <si>
    <t>O22567190002</t>
  </si>
  <si>
    <t>O22567440002</t>
  </si>
  <si>
    <t>B22566730002</t>
  </si>
  <si>
    <t>J06269430002</t>
  </si>
  <si>
    <t>J06269440002</t>
  </si>
  <si>
    <t>J06269460002</t>
  </si>
  <si>
    <t>J06269490002</t>
  </si>
  <si>
    <t>J06269520002</t>
  </si>
  <si>
    <t>J06269540002</t>
  </si>
  <si>
    <t>J06269550002</t>
  </si>
  <si>
    <t>J06269560002</t>
  </si>
  <si>
    <t>J06272980002</t>
  </si>
  <si>
    <t>J06272990002</t>
  </si>
  <si>
    <t>J06273000002</t>
  </si>
  <si>
    <t>J06273010002</t>
  </si>
  <si>
    <t>S11187370003</t>
  </si>
  <si>
    <t>S11186990003</t>
  </si>
  <si>
    <t>O22570670002</t>
  </si>
  <si>
    <t>O22570700002</t>
  </si>
  <si>
    <t>O22570940002</t>
  </si>
  <si>
    <t>O22571090002</t>
  </si>
  <si>
    <t>O22571100002</t>
  </si>
  <si>
    <t>O22571380002</t>
  </si>
  <si>
    <t>O22571440002</t>
  </si>
  <si>
    <t>B22570560002</t>
  </si>
  <si>
    <t>G30211420003</t>
  </si>
  <si>
    <t>Q21666790002</t>
  </si>
  <si>
    <t>Q21666780002</t>
  </si>
  <si>
    <t>Q21666820002</t>
  </si>
  <si>
    <t>S11188410003</t>
  </si>
  <si>
    <t>O22573790002</t>
  </si>
  <si>
    <t>O22573800002</t>
  </si>
  <si>
    <t>O22573820002</t>
  </si>
  <si>
    <t>O22573830002</t>
  </si>
  <si>
    <t>O22573840002</t>
  </si>
  <si>
    <t>O22573890002</t>
  </si>
  <si>
    <t>O22573850002</t>
  </si>
  <si>
    <t>O22573870002</t>
  </si>
  <si>
    <t>O22573880002</t>
  </si>
  <si>
    <t>O22573900002</t>
  </si>
  <si>
    <t>O22573980002</t>
  </si>
  <si>
    <t>O22574280002</t>
  </si>
  <si>
    <t>O22574670002</t>
  </si>
  <si>
    <t>O22574680002</t>
  </si>
  <si>
    <t>O22575780002</t>
  </si>
  <si>
    <t>B22574020002</t>
  </si>
  <si>
    <t>B22574620002</t>
  </si>
  <si>
    <t>B22574650002</t>
  </si>
  <si>
    <t>Q21671510002</t>
  </si>
  <si>
    <t>Q21671310002</t>
  </si>
  <si>
    <t>J06276650002</t>
  </si>
  <si>
    <t>J06276660002</t>
  </si>
  <si>
    <t>J06276670002</t>
  </si>
  <si>
    <t>O22578500002</t>
  </si>
  <si>
    <t>O22579160002</t>
  </si>
  <si>
    <t>O22579190002</t>
  </si>
  <si>
    <t>O22579410002</t>
  </si>
  <si>
    <t>O22579420002</t>
  </si>
  <si>
    <t>O22579430002</t>
  </si>
  <si>
    <t>O22579470002</t>
  </si>
  <si>
    <t>O22579930002</t>
  </si>
  <si>
    <t>O22579950002</t>
  </si>
  <si>
    <t>O22579960002</t>
  </si>
  <si>
    <t>O22579970002</t>
  </si>
  <si>
    <t>O22579980002</t>
  </si>
  <si>
    <t>O22579990002</t>
  </si>
  <si>
    <t>O22580010002</t>
  </si>
  <si>
    <t>B22578640002</t>
  </si>
  <si>
    <t>B22578650002</t>
  </si>
  <si>
    <t>B22578660002</t>
  </si>
  <si>
    <t>B22578670002</t>
  </si>
  <si>
    <t>B22578690002</t>
  </si>
  <si>
    <t>B22578710002</t>
  </si>
  <si>
    <t>O22580200002</t>
  </si>
  <si>
    <t>G30247370002</t>
  </si>
  <si>
    <t>Q21680500002</t>
  </si>
  <si>
    <t>Q21680530002</t>
  </si>
  <si>
    <t>G30248990003</t>
  </si>
  <si>
    <t>S11190230001</t>
  </si>
  <si>
    <t>O22582010002</t>
  </si>
  <si>
    <t>O22582300002</t>
  </si>
  <si>
    <t>O22583180002</t>
  </si>
  <si>
    <t>O22583190002</t>
  </si>
  <si>
    <t>O22583200002</t>
  </si>
  <si>
    <t>O22583220002</t>
  </si>
  <si>
    <t>O22583230002</t>
  </si>
  <si>
    <t>B22582480002</t>
  </si>
  <si>
    <t>B22582620002</t>
  </si>
  <si>
    <t>B22582630002</t>
  </si>
  <si>
    <t>B22582650002</t>
  </si>
  <si>
    <t>J06278960002</t>
  </si>
  <si>
    <t>J06278970002</t>
  </si>
  <si>
    <t>S11190610003</t>
  </si>
  <si>
    <t>S11190980002</t>
  </si>
  <si>
    <t>S11190990001</t>
  </si>
  <si>
    <t>O22585640002</t>
  </si>
  <si>
    <t>O22585810002</t>
  </si>
  <si>
    <t>O22585850002</t>
  </si>
  <si>
    <t>O22586070002</t>
  </si>
  <si>
    <t>O22586870002</t>
  </si>
  <si>
    <t>O22586900002</t>
  </si>
  <si>
    <t>O22587270002</t>
  </si>
  <si>
    <t>O22587280002</t>
  </si>
  <si>
    <t>O22587300002</t>
  </si>
  <si>
    <t>O22587310002</t>
  </si>
  <si>
    <t>O22587330002</t>
  </si>
  <si>
    <t>O22587350002</t>
  </si>
  <si>
    <t>O22587360002</t>
  </si>
  <si>
    <t>O22587370002</t>
  </si>
  <si>
    <t>B22586010002</t>
  </si>
  <si>
    <t>B22586240002</t>
  </si>
  <si>
    <t>B22586320002</t>
  </si>
  <si>
    <t>B22586340002</t>
  </si>
  <si>
    <t>B22586380002</t>
  </si>
  <si>
    <t>J06279820002</t>
  </si>
  <si>
    <t>J06279830002</t>
  </si>
  <si>
    <t>Q21695930002</t>
  </si>
  <si>
    <t>J06280420002</t>
  </si>
  <si>
    <t>J06280430002</t>
  </si>
  <si>
    <t>J06280460002</t>
  </si>
  <si>
    <t>J06280470002</t>
  </si>
  <si>
    <t>J06280480002</t>
  </si>
  <si>
    <t>J06280490002</t>
  </si>
  <si>
    <t>J06280500002</t>
  </si>
  <si>
    <t>J06280520002</t>
  </si>
  <si>
    <t>J06281340002</t>
  </si>
  <si>
    <t>J06281350002</t>
  </si>
  <si>
    <t>S11191880003</t>
  </si>
  <si>
    <t>S11192320002</t>
  </si>
  <si>
    <t>S11192240003</t>
  </si>
  <si>
    <t>S11192340001</t>
  </si>
  <si>
    <t>O22589900002</t>
  </si>
  <si>
    <t>O22590000002</t>
  </si>
  <si>
    <t>O22590580002</t>
  </si>
  <si>
    <t>O22590670002</t>
  </si>
  <si>
    <t>O22590680002</t>
  </si>
  <si>
    <t>O22591900002</t>
  </si>
  <si>
    <t>Q21702260002</t>
  </si>
  <si>
    <t>J06281730002</t>
  </si>
  <si>
    <t>J06281740002</t>
  </si>
  <si>
    <t>J06281750002</t>
  </si>
  <si>
    <t>J06281760002</t>
  </si>
  <si>
    <t>Q21703970002</t>
  </si>
  <si>
    <t>S11193370003</t>
  </si>
  <si>
    <t>S11193380003</t>
  </si>
  <si>
    <t>S11193420003</t>
  </si>
  <si>
    <t>S11193440003</t>
  </si>
  <si>
    <t>S11193670003</t>
  </si>
  <si>
    <t>O22594560002</t>
  </si>
  <si>
    <t>O22594850002</t>
  </si>
  <si>
    <t>O22595320002</t>
  </si>
  <si>
    <t>O22595700002</t>
  </si>
  <si>
    <t>O22595490002</t>
  </si>
  <si>
    <t>O22595650002</t>
  </si>
  <si>
    <t>O22596040002</t>
  </si>
  <si>
    <t>B22594000002</t>
  </si>
  <si>
    <t>B22594020002</t>
  </si>
  <si>
    <t>B22594910002</t>
  </si>
  <si>
    <t>B22594930002</t>
  </si>
  <si>
    <t>O22596060002</t>
  </si>
  <si>
    <t>O22596070002</t>
  </si>
  <si>
    <t>O22596080002</t>
  </si>
  <si>
    <t>O22596100002</t>
  </si>
  <si>
    <t>O22596110002</t>
  </si>
  <si>
    <t>O22596120002</t>
  </si>
  <si>
    <t>O22596140002</t>
  </si>
  <si>
    <t>O22596170002</t>
  </si>
  <si>
    <t>Q21710220002</t>
  </si>
  <si>
    <t>Q21710240002</t>
  </si>
  <si>
    <t>Q21710250002</t>
  </si>
  <si>
    <t>Q21711560002</t>
  </si>
  <si>
    <t>Q21711570002</t>
  </si>
  <si>
    <t>S11194500003</t>
  </si>
  <si>
    <t>O22598450002</t>
  </si>
  <si>
    <t>O22598480002</t>
  </si>
  <si>
    <t>O22599860002</t>
  </si>
  <si>
    <t>O22599880002</t>
  </si>
  <si>
    <t>O22599890002</t>
  </si>
  <si>
    <t>O22599900002</t>
  </si>
  <si>
    <t>O22599910002</t>
  </si>
  <si>
    <t>O22599930002</t>
  </si>
  <si>
    <t>O22599950002</t>
  </si>
  <si>
    <t>O22599970002</t>
  </si>
  <si>
    <t>O22600010002</t>
  </si>
  <si>
    <t>O22599980002</t>
  </si>
  <si>
    <t>O22599990002</t>
  </si>
  <si>
    <t>O22600000002</t>
  </si>
  <si>
    <t>O22600110002</t>
  </si>
  <si>
    <t>O22600160002</t>
  </si>
  <si>
    <t>B22598310002</t>
  </si>
  <si>
    <t>B22598330002</t>
  </si>
  <si>
    <t>B22598650002</t>
  </si>
  <si>
    <t>Q21719280002</t>
  </si>
  <si>
    <t>G30337420002</t>
  </si>
  <si>
    <t>G30337430002</t>
  </si>
  <si>
    <t>G30337440002</t>
  </si>
  <si>
    <t>G30337450002</t>
  </si>
  <si>
    <t>O22602380002</t>
  </si>
  <si>
    <t>O22602770002</t>
  </si>
  <si>
    <t>O22603250002</t>
  </si>
  <si>
    <t>O22603490002</t>
  </si>
  <si>
    <t>O22603500002</t>
  </si>
  <si>
    <t>O22603510002</t>
  </si>
  <si>
    <t>O22603520002</t>
  </si>
  <si>
    <t>O22603540002</t>
  </si>
  <si>
    <t>O22604270002</t>
  </si>
  <si>
    <t>O22604360002</t>
  </si>
  <si>
    <t>B22602140002</t>
  </si>
  <si>
    <t>B22602620002</t>
  </si>
  <si>
    <t>B22602650002</t>
  </si>
  <si>
    <t>B22602780002</t>
  </si>
  <si>
    <t>B22602820002</t>
  </si>
  <si>
    <t>B22602830002</t>
  </si>
  <si>
    <t>J06284850002</t>
  </si>
  <si>
    <t>J06284870002</t>
  </si>
  <si>
    <t>J06284880002</t>
  </si>
  <si>
    <t>J06284890002</t>
  </si>
  <si>
    <t>J06284900002</t>
  </si>
  <si>
    <t>J06284910002</t>
  </si>
  <si>
    <t>J06284920002</t>
  </si>
  <si>
    <t>Q21726690002</t>
  </si>
  <si>
    <t>Q21726700002</t>
  </si>
  <si>
    <t>Q21726710002</t>
  </si>
  <si>
    <t>Q21726720002</t>
  </si>
  <si>
    <t>Q21726740002</t>
  </si>
  <si>
    <t>Q21726750002</t>
  </si>
  <si>
    <t>Q21726770002</t>
  </si>
  <si>
    <t>Q21726780002</t>
  </si>
  <si>
    <t>S11196410002</t>
  </si>
  <si>
    <t>S11196420001</t>
  </si>
  <si>
    <t>G30357460003</t>
  </si>
  <si>
    <t>G30359250002</t>
  </si>
  <si>
    <t>G30359270002</t>
  </si>
  <si>
    <t>G30359280002</t>
  </si>
  <si>
    <t>G30359290002</t>
  </si>
  <si>
    <t>G30359580002</t>
  </si>
  <si>
    <t>S11196280003</t>
  </si>
  <si>
    <t>O22606180002</t>
  </si>
  <si>
    <t>O22606480002</t>
  </si>
  <si>
    <t>O22606530002</t>
  </si>
  <si>
    <t>O22607200002</t>
  </si>
  <si>
    <t>O22607190002</t>
  </si>
  <si>
    <t>O22607220002</t>
  </si>
  <si>
    <t>O22607240002</t>
  </si>
  <si>
    <t>O22608110002</t>
  </si>
  <si>
    <t>O22608130002</t>
  </si>
  <si>
    <t>G30364150003</t>
  </si>
  <si>
    <t>G30364160003</t>
  </si>
  <si>
    <t>Q21730240002</t>
  </si>
  <si>
    <t>Q21734060002</t>
  </si>
  <si>
    <t>Q21735040002</t>
  </si>
  <si>
    <t>G30377580071</t>
  </si>
  <si>
    <t>G30377600004</t>
  </si>
  <si>
    <t>S11197840003</t>
  </si>
  <si>
    <t>O22610130002</t>
  </si>
  <si>
    <t>O22610830002</t>
  </si>
  <si>
    <t>O22611340002</t>
  </si>
  <si>
    <t>O22611360002</t>
  </si>
  <si>
    <t>O22611970002</t>
  </si>
  <si>
    <t>O22612000002</t>
  </si>
  <si>
    <t>O22612010002</t>
  </si>
  <si>
    <t>O22612040002</t>
  </si>
  <si>
    <t>O22612190002</t>
  </si>
  <si>
    <t>O22612340002</t>
  </si>
  <si>
    <t>O22612390002</t>
  </si>
  <si>
    <t>O22612550002</t>
  </si>
  <si>
    <t>B22610720002</t>
  </si>
  <si>
    <t>B22610870002</t>
  </si>
  <si>
    <t>B22610900002</t>
  </si>
  <si>
    <t>B22611160002</t>
  </si>
  <si>
    <t>B22611180002</t>
  </si>
  <si>
    <t>Q21745270002</t>
  </si>
  <si>
    <t>S11198300001</t>
  </si>
  <si>
    <t>G30391800003</t>
  </si>
  <si>
    <t>S11198290004</t>
  </si>
  <si>
    <t>S11198780003</t>
  </si>
  <si>
    <t>S11198840003</t>
  </si>
  <si>
    <t>O22615060002</t>
  </si>
  <si>
    <t>O22615900002</t>
  </si>
  <si>
    <t>O22616240002</t>
  </si>
  <si>
    <t>O22617090002</t>
  </si>
  <si>
    <t>B22614820002</t>
  </si>
  <si>
    <t>B22614980002</t>
  </si>
  <si>
    <t>B22614990002</t>
  </si>
  <si>
    <t>B22615000002</t>
  </si>
  <si>
    <t>B22615030002</t>
  </si>
  <si>
    <t>G30400240003</t>
  </si>
  <si>
    <t>S11199260002</t>
  </si>
  <si>
    <t>G30401900004</t>
  </si>
  <si>
    <t>S11199270001</t>
  </si>
  <si>
    <t>S11199280001</t>
  </si>
  <si>
    <t>S11199290001</t>
  </si>
  <si>
    <t>S11199660003</t>
  </si>
  <si>
    <t>S11199390001</t>
  </si>
  <si>
    <t>S11199390003</t>
  </si>
  <si>
    <t>S11199740003</t>
  </si>
  <si>
    <t>O22620140002</t>
  </si>
  <si>
    <t>O22621090002</t>
  </si>
  <si>
    <t>O22621100002</t>
  </si>
  <si>
    <t>O22621130002</t>
  </si>
  <si>
    <t>B22619630002</t>
  </si>
  <si>
    <t>B22619880002</t>
  </si>
  <si>
    <t>B22619830002</t>
  </si>
  <si>
    <t>B22619850002</t>
  </si>
  <si>
    <t>B22619870002</t>
  </si>
  <si>
    <t>B22619910002</t>
  </si>
  <si>
    <t>O22621240002</t>
  </si>
  <si>
    <t>G30420660001</t>
  </si>
  <si>
    <t>Q21758430002</t>
  </si>
  <si>
    <t>S11200750003</t>
  </si>
  <si>
    <t>S11201010003</t>
  </si>
  <si>
    <t>S11200850003</t>
  </si>
  <si>
    <t>G30423650003</t>
  </si>
  <si>
    <t>S11203630001</t>
  </si>
  <si>
    <t>S11203630003</t>
  </si>
  <si>
    <t>S11204130003</t>
  </si>
  <si>
    <t>S11204320003</t>
  </si>
  <si>
    <t>O22623260002</t>
  </si>
  <si>
    <t>O22624320002</t>
  </si>
  <si>
    <t>O22624380002</t>
  </si>
  <si>
    <t>O22624390002</t>
  </si>
  <si>
    <t>O22624420002</t>
  </si>
  <si>
    <t>J06287470002</t>
  </si>
  <si>
    <t>J06287480002</t>
  </si>
  <si>
    <t>J06287490002</t>
  </si>
  <si>
    <t>J06287530002</t>
  </si>
  <si>
    <t>J06287500002</t>
  </si>
  <si>
    <t>J06287510002</t>
  </si>
  <si>
    <t>J06287520002</t>
  </si>
  <si>
    <t>J06287540002</t>
  </si>
  <si>
    <t>J06287550002</t>
  </si>
  <si>
    <t>J06287560002</t>
  </si>
  <si>
    <t>J06287570002</t>
  </si>
  <si>
    <t>J06287580002</t>
  </si>
  <si>
    <t>J06287590002</t>
  </si>
  <si>
    <t>J06287600002</t>
  </si>
  <si>
    <t>J06287630002</t>
  </si>
  <si>
    <t>J06287610002</t>
  </si>
  <si>
    <t>J06287620002</t>
  </si>
  <si>
    <t>J06287640002</t>
  </si>
  <si>
    <t>J06287650002</t>
  </si>
  <si>
    <t>J06287660002</t>
  </si>
  <si>
    <t>J06287670002</t>
  </si>
  <si>
    <t>J06287680002</t>
  </si>
  <si>
    <t>J06287690002</t>
  </si>
  <si>
    <t>J06287700002</t>
  </si>
  <si>
    <t>J06287710002</t>
  </si>
  <si>
    <t>J06287720002</t>
  </si>
  <si>
    <t>J06287730002</t>
  </si>
  <si>
    <t>J06287740002</t>
  </si>
  <si>
    <t>J06287780002</t>
  </si>
  <si>
    <t>J06287750002</t>
  </si>
  <si>
    <t>J06287760002</t>
  </si>
  <si>
    <t>J06287770002</t>
  </si>
  <si>
    <t>J06287790002</t>
  </si>
  <si>
    <t>J06287800002</t>
  </si>
  <si>
    <t>J06287810002</t>
  </si>
  <si>
    <t>J06287820002</t>
  </si>
  <si>
    <t>J06287830002</t>
  </si>
  <si>
    <t>G30441610003</t>
  </si>
  <si>
    <t>S11206080001</t>
  </si>
  <si>
    <t>S11206080003</t>
  </si>
  <si>
    <t>S11206170001</t>
  </si>
  <si>
    <t>S11206200003</t>
  </si>
  <si>
    <t>S11206230001</t>
  </si>
  <si>
    <t>S11206280003</t>
  </si>
  <si>
    <t>S11206310003</t>
  </si>
  <si>
    <t>S11206330003</t>
  </si>
  <si>
    <t>S11206290003</t>
  </si>
  <si>
    <t>O22629440002</t>
  </si>
  <si>
    <t>O22629490002</t>
  </si>
  <si>
    <t>O22629850002</t>
  </si>
  <si>
    <t>O22630300002</t>
  </si>
  <si>
    <t>O22630320002</t>
  </si>
  <si>
    <t>O22630330002</t>
  </si>
  <si>
    <t>O22630450002</t>
  </si>
  <si>
    <t>B22627530002</t>
  </si>
  <si>
    <t>B22628550002</t>
  </si>
  <si>
    <t>B22628560002</t>
  </si>
  <si>
    <t>B22628580002</t>
  </si>
  <si>
    <t>G30450220004</t>
  </si>
  <si>
    <t>G30450220001</t>
  </si>
  <si>
    <t>S11207220003</t>
  </si>
  <si>
    <t>G30458650002</t>
  </si>
  <si>
    <t>G30458660002</t>
  </si>
  <si>
    <t>Q21776660002</t>
  </si>
  <si>
    <t>Q21776880002</t>
  </si>
  <si>
    <t>Q21778450002</t>
  </si>
  <si>
    <t>S11207580003</t>
  </si>
  <si>
    <t>S11207610003</t>
  </si>
  <si>
    <t>S11207620003</t>
  </si>
  <si>
    <t>O22633280002</t>
  </si>
  <si>
    <t>O22633780002</t>
  </si>
  <si>
    <t>O22633800002</t>
  </si>
  <si>
    <t>O22634210002</t>
  </si>
  <si>
    <t>O22634270002</t>
  </si>
  <si>
    <t>O22634350002</t>
  </si>
  <si>
    <t>O22634370002</t>
  </si>
  <si>
    <t>B22633720002</t>
  </si>
  <si>
    <t>J06288870002</t>
  </si>
  <si>
    <t>J06288880002</t>
  </si>
  <si>
    <t>J06288890002</t>
  </si>
  <si>
    <t>J06288900002</t>
  </si>
  <si>
    <t>J06288910002</t>
  </si>
  <si>
    <t>J06288920002</t>
  </si>
  <si>
    <t>J06288930002</t>
  </si>
  <si>
    <t>J06288940002</t>
  </si>
  <si>
    <t>J06288950002</t>
  </si>
  <si>
    <t>J06288960002</t>
  </si>
  <si>
    <t>J06288970002</t>
  </si>
  <si>
    <t>J06288980002</t>
  </si>
  <si>
    <t>J06288990002</t>
  </si>
  <si>
    <t>J06289000002</t>
  </si>
  <si>
    <t>J06289010002</t>
  </si>
  <si>
    <t>J06289020002</t>
  </si>
  <si>
    <t>Q21783500002</t>
  </si>
  <si>
    <t>Q21783530002</t>
  </si>
  <si>
    <t>Q21783540002</t>
  </si>
  <si>
    <t>G30475540002</t>
  </si>
  <si>
    <t>G30477300003</t>
  </si>
  <si>
    <t>G30477320003</t>
  </si>
  <si>
    <t>G30477310003</t>
  </si>
  <si>
    <t>S11209830003</t>
  </si>
  <si>
    <t>J06289660002</t>
  </si>
  <si>
    <t>J06289680002</t>
  </si>
  <si>
    <t>J06289690002</t>
  </si>
  <si>
    <t>J06289700002</t>
  </si>
  <si>
    <t>J06289730002</t>
  </si>
  <si>
    <t>J06289740002</t>
  </si>
  <si>
    <t>J06289750002</t>
  </si>
  <si>
    <t>J06289760002</t>
  </si>
  <si>
    <t>J06289770002</t>
  </si>
  <si>
    <t>J06289780002</t>
  </si>
  <si>
    <t>J06289790002</t>
  </si>
  <si>
    <t>J06289830002</t>
  </si>
  <si>
    <t>J06289800002</t>
  </si>
  <si>
    <t>J06289810002</t>
  </si>
  <si>
    <t>J06289820002</t>
  </si>
  <si>
    <t>J06289840002</t>
  </si>
  <si>
    <t>J06289850002</t>
  </si>
  <si>
    <t>J06289860002</t>
  </si>
  <si>
    <t>J06289870002</t>
  </si>
  <si>
    <t>J06289880002</t>
  </si>
  <si>
    <t>J06289890002</t>
  </si>
  <si>
    <t>J06289900002</t>
  </si>
  <si>
    <t>J06289910002</t>
  </si>
  <si>
    <t>J06289920002</t>
  </si>
  <si>
    <t>J06289930002</t>
  </si>
  <si>
    <t>J06289940002</t>
  </si>
  <si>
    <t>J06289950002</t>
  </si>
  <si>
    <t>J06289960002</t>
  </si>
  <si>
    <t>J06289970002</t>
  </si>
  <si>
    <t>J06289980002</t>
  </si>
  <si>
    <t>J06289990002</t>
  </si>
  <si>
    <t>S11209840003</t>
  </si>
  <si>
    <t>S11209990003</t>
  </si>
  <si>
    <t>O22638450002</t>
  </si>
  <si>
    <t>O22638820002</t>
  </si>
  <si>
    <t>O22638830002</t>
  </si>
  <si>
    <t>O22639360002</t>
  </si>
  <si>
    <t>O22639470002</t>
  </si>
  <si>
    <t>O22640200002</t>
  </si>
  <si>
    <t>O22640210002</t>
  </si>
  <si>
    <t>O22640240002</t>
  </si>
  <si>
    <t>O22640250002</t>
  </si>
  <si>
    <t>O22640260002</t>
  </si>
  <si>
    <t>O22640270002</t>
  </si>
  <si>
    <t>O22640290002</t>
  </si>
  <si>
    <t>O22640320002</t>
  </si>
  <si>
    <t>O22640450002</t>
  </si>
  <si>
    <t>O22640520002</t>
  </si>
  <si>
    <t>O22640480002</t>
  </si>
  <si>
    <t>O22640500002</t>
  </si>
  <si>
    <t>O22640530002</t>
  </si>
  <si>
    <t>O22640580002</t>
  </si>
  <si>
    <t>O22640590002</t>
  </si>
  <si>
    <t>O22640610002</t>
  </si>
  <si>
    <t>B22638420002</t>
  </si>
  <si>
    <t>B22638430002</t>
  </si>
  <si>
    <t>B22638730002</t>
  </si>
  <si>
    <t>B22639050002</t>
  </si>
  <si>
    <t>B22639090002</t>
  </si>
  <si>
    <t>B22639110002</t>
  </si>
  <si>
    <t>S11210840002</t>
  </si>
  <si>
    <t>G30492250002</t>
  </si>
  <si>
    <t>S11211740003</t>
  </si>
  <si>
    <t>S11211070004</t>
  </si>
  <si>
    <t>S11211170001</t>
  </si>
  <si>
    <t>S11211300004</t>
  </si>
  <si>
    <t>S11211330001</t>
  </si>
  <si>
    <t>S11211400004</t>
  </si>
  <si>
    <t>S11211420001</t>
  </si>
  <si>
    <t>S11211470004</t>
  </si>
  <si>
    <t>S11211620001</t>
  </si>
  <si>
    <t>S11211800003</t>
  </si>
  <si>
    <t>S11210920001</t>
  </si>
  <si>
    <t>00099021001 DEPOSITO DE EFECTIVO, DEPOSITANTE: CAMARA DE SENADORES, CONCEPTO: DEVOLUCION DE PAGO EN EXCESO PREVENTIVO N°2186, CUENTA DE DEPOSITO: CUENTA UNICA DEL TESORO</t>
  </si>
  <si>
    <t>00099021001 DEPOSITO DE EFECTIVO, DEPOSITANTE: CAMARA DE SENADORES, CONCEPTO: DEVOLUCION DE PAGO EN EXCESO PREVENTIVO N°2249, CUENTA DE DEPOSITO: CUENTA UNICA DEL TESORO</t>
  </si>
  <si>
    <t>00526012001 DEPOSITO DE EFECTIVO, DEPOSITANTE: DAVID OSCAR LAURA MAMANI, CONCEPTO: DEVOLUCION FONDOS EN AVANCE BOLIVIA TV, CUENTA DE DEPOSITO: CUENTA UNICA DEL TESORO</t>
  </si>
  <si>
    <t>00041031107 DEPOSITO DE EFECTIVO, DEPOSITANTE: WENDY YHOVANA CARBAJAL HUANCA, CONCEPTO: DEVOLUCION POR GASTOS PASAJES, CUENTA DE DEPOSITO: CUENTA UNICA DEL TESORO</t>
  </si>
  <si>
    <t>00041031107 DEPOSITO DE EFECTIVO, DEPOSITANTE: WENDY YHOVANA CARBAJAL HUANCA, CONCEPTO: DEVOLUCION POR GASTOS PEAJES, CUENTA DE DEPOSITO: CUENTA UNICA DEL TESORO</t>
  </si>
  <si>
    <t>00383012001 DEPOSITO DE EFECTIVO, DEPOSITANTE: FAMAC LTDA, CONCEPTO: PERIODO DICIEMBRE 2024, CUENTA DE DEPOSITO: CUENTA UNICA DEL TESORO</t>
  </si>
  <si>
    <t>00292012001 DEP.DE CHEQ.AJENOS,RET.DE CAM.,CONCEPTO: DEPÓSITO REGIONAL BENI PANDO,DEP.: VIAS BOLIVIA , PROCEDENCIA: BANCO UNION S.A., CHEQUE: 86, FECHA DE EMISION:24/01/2025</t>
  </si>
  <si>
    <t>00015011108 DEP.DE CHEQ.AJENOS,RET.DE CAM.,CONCEPTO: DEP. A LA CUT,DEP.: MINISTERIO DE GOBIERNO , PROCEDENCIA: BANCO UNION S.A., CHEQUE: 52520, FECHA DE EMISION:28/01/2025</t>
  </si>
  <si>
    <t>00015011108 DEP.DE CHEQ.AJENOS,RET.DE CAM.,CONCEPTO: DEP. A LA CUT,DEP.: MINISTERIO DE GOBIERNO , PROCEDENCIA: BANCO UNION S.A., CHEQUE: 52519, FECHA DE EMISION:28/01/2025</t>
  </si>
  <si>
    <t>00099021001 DEP.DE CHEQ.AJENOS,RET.DE CAM.,CONCEPTO: DEVOLUCION SALDOS,DEP.: ALIANZAS RURALES , PROCEDENCIA: BANCO UNION S.A., CHEQUE: 365, FECHA DE EMISION:30/01/2025</t>
  </si>
  <si>
    <t>00099021001 DEP.DE CHEQ.AJENOS,RET.DE CAM.,CONCEPTO: DEVOLUCION SALDOS,DEP.: ALIANZAS RURALES , PROCEDENCIA: BANCO UNION S.A., CHEQUE: 361, FECHA DE EMISION:16/01/2025</t>
  </si>
  <si>
    <t>00099021001 DEP.DE CHEQ.AJENOS,RET.DE CAM.,CONCEPTO: DEVOLUCION SALDOS,DEP.: ALIANZAS RURALES , PROCEDENCIA: BANCO UNION S.A., CHEQUE: 362, FECHA DE EMISION:21/01/2025</t>
  </si>
  <si>
    <t>00291012008 DEP.DE CHEQ.AJENOS,RET.DE CAM.,CONCEPTO: DEPÓSITO,DEP.: JHONNY CARLOS QUINTELA AYALA , PROCEDENCIA: BANCO UNION S.A., CHEQUE: 213468, FECHA DE EMISION:03/02/2025</t>
  </si>
  <si>
    <t>00099021001 DEP.DE CHEQ.AJENOS,RET.DE CAM.,CONCEPTO: DEVOLUCION SALDOS,DEP.: ALIANZAS RURALES , PROCEDENCIA: BANCO UNION S.A., CHEQUE: 363, FECHA DE EMISION:21/01/2025</t>
  </si>
  <si>
    <t>00291012008 DEP.DE CHEQ.AJENOS,RET.DE CAM.,CONCEPTO: DEPÓSITO,DEP.: JHONNY CARLOS QUINTELA AYALA , PROCEDENCIA: BANCO UNION S.A., CHEQUE: 213469, FECHA DE EMISION:03/02/2025</t>
  </si>
  <si>
    <t>A:00862012001 GAD DE TARIJA, TRANSFERENCIA DE RECUPERACIONES SEGÚN NOTA GEF-LCR-JSZ-0074-NOT/25 POR CONCEPTO DE REMUNERACIÓN POR ADMINISTRACION DE FIDEICOMISO QUE CORRESPONDEN AL FNDR DE ACUERDO A CONTRATO DE FIDEICOMISO “PROGRAMA APOYO A LA EJECUCION DE LA INVERSION PUBLICA” (AEIP).</t>
  </si>
  <si>
    <t>A:00099021001 GAD DE TARIJA, TRANSFERENCIA DE RECUPERACIONES SEGÚN NOTA GEF-LCR-JSZ-0075-NOT/25 POR CONCEPTO DE PAGO DE INTERES DE ACUERDO A CONTRATO DE FIDEICOMISO “PROYECTOS DE INVERSION PUBLICA” (PIP).</t>
  </si>
  <si>
    <t>A:00862012001 GAD DE TARIJA, TRANSFERENCIA DE RECUPERACIONES SEGÚN NOTA GEF-LCR-JSZ-0075-NOT/25 POR CONCEPTO DE REMUNERACION POR ADMINISTRACION DE FIDEICOMISO QUE CORRESPONDE AL FNDR DE ACUERDO A CONTRATO DE FIDEICOMISO “PROYECTOS DE INVERSION PUBLICA” (PIP).</t>
  </si>
  <si>
    <t>PAGO PRÉSTAMO IDA 2134-BO VCTO. 01-02-2025 POR CUENTA DE BANCO DE DESARROLLO , VALOR 03-02-2025 CAPITAL BS 524.823,23 INTERESES BS 57.730,57 LIBRETA NRO. 00099021001 - TNG - RECURSOS ORDINARIOS - ALIVIO MDRI</t>
  </si>
  <si>
    <t>TRANSFERENCIA DE FONDOS AL EXTERIOR A SOLICITUD DE MINISTERIO DE LA PRESIDENCIA SEGUN SOLICITUD 22595 REF: PAGO DE DIVISAS A LA EMPRESA SAFRAN POR CONCEPTO DE ADQUISICION DE RUEDA LIBRE PARA LA AERONAVE DEL MINISTERIO DE LA PRESIDENCIA CON MATICULA FAB 755 EN CALIDAD DE CAMBIO DE ESTANDAR, SEGUN IN LIB. 00099021001 TGN-RECURSOS ORDINARIOS (3987)</t>
  </si>
  <si>
    <t>00099021001 DEPOSITO DE EFECTIVO, DEPOSITANTE: LUIS ALBERTO ZUÑIGA ROJAS, CONCEPTO: DEV. PASAJES AEREOS, CUENTA DE DEPOSITO: CUENTA UNICA DEL TESORO/DJBR</t>
  </si>
  <si>
    <t>00234012001 DEPOSITO DE EFECTIVO, DEPOSITANTE: JAVIER TAQUILA CUAQUIRA, CONCEPTO: DEVOLUCION DE VIATICOS C-31 N°150, CUENTA DE DEPOSITO: CUENTA UNICA DEL TESORO</t>
  </si>
  <si>
    <t>00099021001 DEPOSITO DE EFECTIVO, DEPOSITANTE: CALLISAYA RODRIGUEZ GLORIA MAGDALENA, CONCEPTO: DEV. PASAJE AEREO NO UTILIZADOS -TRAMO SER-LPB, CUENTA DE DEPOSITO: CUENTA UNICA DEL TESORO</t>
  </si>
  <si>
    <t>00099021001 DEPOSITO DE EFECTIVO, DEPOSITANTE: MARIA ESTELA MACHACA LEANDRO, CONCEPTO: DEVOLUCION DE SUELDO JULIO 2024, CUENTA DE DEPOSITO: CUENTA UNICA DEL TESORO/DJBR</t>
  </si>
  <si>
    <t>00234012001 DEPOSITO DE EFECTIVO, DEPOSITANTE: FRANKLIN EDWIN PEREZ LOZANO, CONCEPTO: DEVOLUCION DE VIATICOS C-31 N°150, CUENTA DE DEPOSITO: CUENTA UNICA DEL TESORO</t>
  </si>
  <si>
    <t>00234012001 DEPOSITO DE EFECTIVO, DEPOSITANTE: JUDITH PRISCILA GUTIERREZ MACHICADO, CONCEPTO: DEVOLUCION DE VIATICOS C-31 N°150, CUENTA DE DEPOSITO: CUENTA UNICA DEL TESORO</t>
  </si>
  <si>
    <t>00383012001 DEPOSITO DE EFECTIVO, DEPOSITANTE: AGENCIA BOLIVIANA DE CORREOS, CONCEPTO: REGIONAL LA PAZ 27-31/01/2025, CUENTA DE DEPOSITO: CUENTA UNICA DEL TESORO</t>
  </si>
  <si>
    <t>00099021001 DEPOSITO DE EFECTIVO, DEPOSITANTE: LUIS FRANCISCO ORELLANA ESPINOZA, CONCEPTO: SALDO CONSTRUCCION, CUENTA DE DEPOSITO: CUENTA UNICA DEL TESORO</t>
  </si>
  <si>
    <t>00099021001 DEPOSITO DE EFECTIVO, DEPOSITANTE: LUIS FRANCISCO ORELLANA ESPINOZA, CONCEPTO: COSTO TERRENO SEGUN CUADRO COMIBOL, CUENTA DE DEPOSITO: CUENTA UNICA DEL TESORO</t>
  </si>
  <si>
    <t>00099021001 DEP.DE CHEQ.AJENOS,RET.DE CAM.,CONCEPTO: DEV. PASAJES - FREDDY VELASQUEZ APARICIO,DEP.: CAMARA DE DIPUTADOS , PROCEDENCIA: BANCO UNION S.A., CHEQUE: 3006, FECHA DE EMISION:03/02/2025</t>
  </si>
  <si>
    <t>00099021001 DEP.DE CHEQ.AJENOS,RET.DE CAM.,CONCEPTO: DEV PASAJES- ENRIQUE GUTIERREZ TELLEZ,DEP.: CAMARA DE DIPUTADOS , PROCEDENCIA: BANCO UNION S.A., CHEQUE: 3005, FECHA DE EMISION:03/02/2025</t>
  </si>
  <si>
    <t>00099021001 DEP.DE CHEQ.AJENOS,RET.DE CAM.,CONCEPTO: DEV. PASAJES- REINALDO NINA CACERES,DEP.: CAMARA DE DIPUTADOS , PROCEDENCIA: BANCO UNION S.A., CHEQUE: 3004, FECHA DE EMISION:03/02/2025</t>
  </si>
  <si>
    <t>00081011108 DEP.DE CHEQ.AJENOS,RET.DE CAM.,CONCEPTO: RECUPERACION DE ACREENCIAS NUREJ 2019 4904,DEP.: NINNET DIVY ESPEJO ANDRADE , PROCEDENCIA: BANCO UNION S.A., CHEQUE: 24196, FECHA DE EMISION:07/01/2025</t>
  </si>
  <si>
    <t>00081011108 DEP.DE CHEQ.AJENOS,RET.DE CAM.,CONCEPTO: RECUPERACION DE ACREENCIAS NUREJ 2011 25978,DEP.: NINNET DIVY ESPEJO ANDRADE , PROCEDENCIA: BANCO UNION S.A., CHEQUE: 24212, FECHA DE EMISION:10/01/2025</t>
  </si>
  <si>
    <t>NUMERO DE LIBRETA CUT: 00291012002 OPERACIÓN E18 TRANSFERENCIA DEL SISTEMA FINANCIERO POR CUENTA DE TERCEROS A LA CUT TRANSFERENCIA POR RECLAMACION NO. SPP-000096 POLIZA SPP-033474 BENEFICIARIO ADMINISTRADORA BOLIVIANA DE CARRETERAS</t>
  </si>
  <si>
    <t>||TRANSFERENCIA DE FONDOS S/G MENSAJE SWIFT NRO. 1754 EN ATENCIÓN A NOTA: DGAC/DAF/FIN/NE-0008/25 (HRE-TGL-2025-1866) ENVIADO POR LA DIRECCIÓN GENERAL DE AERONÁUTICA CIVIL (SECTOR PÚBLICO). DEBITO DE LA LIBRETA 00117012001 DGAC, REPOSICIÓN ÚTILES DE ESCRITORIO.</t>
  </si>
  <si>
    <t>00086044201 DEPOSITO DE EFECTIVO, DEPOSITANTE: SISTEMA DE RIEGO COMBUYO, CONCEPTO: CONTRAPARTE PROY. SISIN TPP 00860000190, CUENTA DE DEPOSITO: CUENTA UNICA DEL TESORO</t>
  </si>
  <si>
    <t>00086044201 DEPOSITO DE EFECTIVO, DEPOSITANTE: SISTEMA DE RIEGO CHAUPISUYO, CONCEPTO: CONTRAPARTE PROY. SISIN TPP-00860000201, CUENTA DE DEPOSITO: CUENTA UNICA DEL TESORO</t>
  </si>
  <si>
    <t>00086044201 DEPOSITO DE EFECTIVO, DEPOSITANTE: SISTEMA DE RIEGO CHACA MAYU CHINCHIRI, CONCEPTO: CONTRAPARTE PROY. SISIN 00860000195, CUENTA DE DEPOSITO: CUENTA UNICA DEL TESORO</t>
  </si>
  <si>
    <t>00133012001 DEPOSITO DE EFECTIVO, DEPOSITANTE: ARON ESPINOZA OLIVER, CONCEPTO: SALDO SEMBRANDO ESPERANZA, CUENTA DE DEPOSITO: CUENTA UNICA DEL TESORO</t>
  </si>
  <si>
    <t>00086044201 DEPOSITO DE EFECTIVO, DEPOSITANTE: SISTEMA DE RIEGO PIRHUAS, CONCEPTO: CONTRAPARTE PROY. SISIN 00860000185, CUENTA DE DEPOSITO: CUENTA UNICA DEL TESORO</t>
  </si>
  <si>
    <t>00086044201 DEPOSITO DE EFECTIVO, DEPOSITANTE: SISTEMA DE RIEGO CERRILLO, CONCEPTO: CONTRAPARTE PROY. SISIN 00860000203, CUENTA DE DEPOSITO: CUENTA UNICA DEL TESORO</t>
  </si>
  <si>
    <t>00015011108 DEPOSITO DE EFECTIVO, DEPOSITANTE: MINISTERIO DE GOBIERNO, CONCEPTO: DEV. RECURSOS, CUENTA DE DEPOSITO: CUENTA UNICA DEL TESORO</t>
  </si>
  <si>
    <t>00291012002 DEPOSITO DE EFECTIVO, DEPOSITANTE: DRINA ISABEL CHOQUE DEL CARPIO, CONCEPTO: EXTRAVIO DE CREDENCIAL, CUENTA DE DEPOSITO: CUENTA UNICA DEL TESORO</t>
  </si>
  <si>
    <t>00099021001 DEPOSITO DE EFECTIVO, DEPOSITANTE: RODRIGO AMILCAR HUANCA BALDIVIEZO, CONCEPTO: DEVOLUCION DE PAGO EN EXCESO, CUENTA DE DEPOSITO: CUENTA UNICA DEL TESORO/DJBR</t>
  </si>
  <si>
    <t>00081011101 DEPOSITO DE EFECTIVO, DEPOSITANTE: WILFREDO EDGAR RAMIREZ CHOQUE, CONCEPTO: DEPÓSITO EXTRAVIO CREDENCIAL, CUENTA DE DEPOSITO: CUENTA UNICA DEL TESORO</t>
  </si>
  <si>
    <t>00099021001 DEPOSITO DE EFECTIVO, DEPOSITANTE: VICENTE JERRY RIVEROS MORN, CONCEPTO: DEVOLUCION, CUENTA DE DEPOSITO: CUENTA UNICA DEL TESORO</t>
  </si>
  <si>
    <t>00099021001 DEPOSITO DE EFECTIVO, DEPOSITANTE: JAIME ROCHA BALDERRAMA, CONCEPTO: PAGO DE TERRENO, CUENTA DE DEPOSITO: CUENTA UNICA DEL TESORO</t>
  </si>
  <si>
    <t>00086044201 DEPOSITO DE EFECTIVO, DEPOSITANTE: SISTEMA DE RIEGO MACHACAMARCA, CONCEPTO: CONTRAPARTE PROY. SISIN TPP 00860000192, CUENTA DE DEPOSITO: CUENTA UNICA DEL TESORO</t>
  </si>
  <si>
    <t>00081011101 DEPOSITO DE EFECTIVO, DEPOSITANTE: PEGGY NERY BARRIENTOS SAN MILLAN, CONCEPTO: DEPÓSITO POR EXTRAVIO DE CREDENCIAL MOPSV, CUENTA DE DEPOSITO: CUENTA UNICA DEL TESORO</t>
  </si>
  <si>
    <t>00015011108 DEP.DE CHEQ.AJENOS,RET.DE CAM.,CONCEPTO: DEP A LA CUT,DEP.: MINISTERIO DE GOBIERNO , PROCEDENCIA: BANCO UNION S.A., CHEQUE: 2364, FECHA DE EMISION:31/01/2025</t>
  </si>
  <si>
    <t>A:00099021001 GAM DE COBIJA, TRANSFERENCIA DE RECUPERACIONES SEGÚN NOTA GEF-LCR-DYF-0085-NOT/25 POR CONCEPTO DE PAGO DE CAPITAL E INTERES DE ACUERDO A CONTRATO DE FIDEICOMISO “ACCESOS SEGUROS VIVIR BIEN” (ASVB).</t>
  </si>
  <si>
    <t>A:00099021001 GAM DE VILLAMONTES, TRANSFERENCIA DE RECUPERACIONES SEGÚN NOTA GEF-LCR-DYF-0027-NOT/25 POR CONCEPTO DE PAGO DE CAPITAL E INTERES DE ACUERDO A CONTRATO DE FIDEICOMISO “ACCESOS SEGUROS VIVIR BIEN” (ASVB).</t>
  </si>
  <si>
    <t>A:00099021001 GAD DE ORURO, TRANSFERENCIA DE RECUPERACIONES SEGÚN NOTA GEF-LCR-DYF-0027-NOT/25 POR CONCEPTO DE PAGO DE CAPITAL E INTERES DE ACUERDO A CONTRATO DE FIDEICOMISO “ACCESOS SEGUROS VIVIR BIEN” (ASVB).</t>
  </si>
  <si>
    <t>A:00099021001 GAD DE COCHABAMBA, TRANSFERENCIA DE RECUPERACIONES SEGÚN NOTA GEF-LCR-DYF-0027-NOT/25 POR CONCEPTO DE PAGO DE CAPITAL E INTERES DE ACUERDO A CONTRATO DE FIDEICOMISO “ACCESOS SEGUROS VIVIR BIEN” (ASVB).</t>
  </si>
  <si>
    <t>A:00099021001 GAM DE COBIJA, TRANSFERENCIA DE RECUPERACIONES SEGÚN NOTA GEF-LCR-DYF-0081-NOT/25 POR CONCEPTO DE PAGO DE INTERES DE ACUERDO A CONTRATO DE FIDEICOMISO “ACCESOS SEGUROS VIVIR BIEN” (ASVB).</t>
  </si>
  <si>
    <t>A:00099021001 GAD DE CHUQUISACA, TRANSFERENCIA DE RECUPERACIONES SEGÚN NOTA GEF-LCR-DYF-0027-NOT/25 POR CONCEPTO DE PAGO DE CAPITAL E INTERES DE ACUERDO A CONTRATO DE FIDEICOMISO “ACCESOS SEGUROS VIVIR BIEN” (ASVB).</t>
  </si>
  <si>
    <t>A:00099021001 GAM DE SANTA CRUZ, TRANSFERENCIA DE RECUPERACIONES SEGÚN NOTA GEF-LCR-DYF-0027-NOT/25 POR CONCEPTO DE PAGO DE CAPITAL E INTERES DE ACUERDO A CONTRATO DE FIDEICOMISO “ACCESOS SEGUROS VIVIR BIEN” (ASVB).</t>
  </si>
  <si>
    <t>REGISTRO DE DEVOLUCIÓN DE RECURSOS NO EJECUTADOS EMERGENTE DE LA GESTIÓN 2024 DE LA TRANSFERENCIA DE RECURSOS CONTRAPARTE FONADIN (PAPSIII) DEL PROY. CONSTRUCCION 4 AULAS U.E. IMAMBLAYA MUNICIPIO YANACACHI DE ACUERDO A CONVENIO FONADIN/CONV/PAPS III/068/2022 FIRMADO CON EL FONDO NACIONAL DE DESARROLLO INTEGRAL (FONADIN) Y EL MUNICIPIO DE YANACACHI, DEPOSITO REALIZADO A CCF Nº 3987 CUENTA UNICA DEL TESORO LIBRETA Nº 00099021001 TGN RECURSOS ORDINARIOS POR AJUSTE DE SALDO.</t>
  </si>
  <si>
    <t>REGISTRO DE DEVOLUCIÓN DE RECURSOS NO EJECUTADOS EMERGENTE DE LA GESTIÓN 2024 DE LA TRANSFERENCIA DE RECURSOS CONTRAPARTE FONADIN (PAPSIII) DEL PROYECTO CONST. TINGLADO Y GRADERIAS U.E. FELIX ERNESTO MOSCOSO MUNICIPIO YANACACHI DE ACUERDO A CONVENIO FONADIN/CONV/PAPS III/067/2022 FIRMADO CON EL FONDO NACIONAL DE DESARROLLO INTEGRAL(FONADIN) Y EL MUNICIPIO DE YANACACHI, DEPOSITO REALIZADO A CCF Nº 3987 CUENTA UNICA DEL TESORO LIBRETA Nº 00099021001 TGN RECURSOS ORDINARIOS POR</t>
  </si>
  <si>
    <t>REGISTRO DE DEVOLUCIÓN DE RECURSOS NO EJECUTADOS EMERGENTE DE LA GESTIÓN 2024 DE LA TRANSFERENCIA DE RECURSOS CONTRAPARTE FONADIN (PAPSIII) DEL PROYECTO MEJORAMIENTO DE LA PRODUCCION APICOLA EN EL MUNICIPIO DE YANACACHI DE ACUERDO A CONVENIO FONADIN/CONV/PAPS III/035/2023 FIRMADO CON EL FONDO NACIONAL DE DESARROLLO INTEGRAL(FONADIN) Y EL MUNICIPIO DE YANACACHI, DEPOSITO REALIZADO A CCF Nº 3987 CUENTA UNICA DEL TESORO LIBRETA Nº 00099021001 TGN RECURSOS ORDINARIOS</t>
  </si>
  <si>
    <t>REGISTRO DE DEVOLUCIÓN DE RECURSOS NO EJECUTADOS EMERGENTE DE LA GESTION 2024 DE LA TRANSFERENCIA DE RECURSOS CONTRAPARTE FONADIN (PAPS III) DEL PROY. CONSTRUCCION AULAS U.E. HUAYRAPATA NUCLEO MACHACAMARCA MUNICIPIO YANACACHI, DE ACUERDO A CONVENIO FONADIN/CONV/PAPS III/066/2022 FIRMADO CON EL FONDO NACIONAL DE DESARROLLO INTEGRAL (FONADIN) Y EL MUNICIPIO DE YANACACHI, DEPOSITO REALIZADO A CCF Nº 3987 CUENTA UNICA DEL TESORO LIBRETA Nº 00099021001 TGN RECURSOS ORDINARIOS POR AJUSTE DE SALDO.</t>
  </si>
  <si>
    <t>||TRANSFERENCIA DE FONDOS S/G MENSAJE SWIFT NRO. 1851, DE LA FECHA Y NOTA CITE DGAC/DAF/FIN/NE-0008/25 DE F.29.01.2025 (HRE-TGL-1866) DE LA DIRECCION GENERAL DE AERONAUTICA CIVIL (SECTOR PÚBLICO). DEBITO DE LA LIBRETA 00117012001 DGAC, REPOSICIÓN DE ÚTILES DE ESCRITORIO</t>
  </si>
  <si>
    <t>||TRANSFERENCIA DE FONDOS S/G MENSAJES SWIFT NROS. 1795 Y 1794 DE LA FECHA Y NOTA CITE DGAC/DAF/FIN/NE-008/25 DE F.29.01.2025 (HRE-TGL-1866) DE LA DIRECCION GENERAL DE AERONAUTICA CIVIL (SECTOR PÚBLICO). DEBITO DE LA LIBRETA 00117012001 DGAC, REPOSICIÓN DE ÚTILES DE ESCRITORIO.</t>
  </si>
  <si>
    <t>00234012001 DEPOSITO DE EFECTIVO, DEPOSITANTE: GENARO HECTOR CUSI QUISPE, CONCEPTO: DEV. AL C-31 N°214 DEVENGADO POR CONCEPTO VIATICOS, CUENTA DE DEPOSITO: CUENTA UNICA DEL TESORO</t>
  </si>
  <si>
    <t>00086044201 DEPOSITO DE EFECTIVO, DEPOSITANTE: SISTEMA DE RIEGO PUCARA, CONCEPTO: CONTRAPARTE PROGRAMA RUMBO, CUENTA DE DEPOSITO: CUENTA UNICA DEL TESORO</t>
  </si>
  <si>
    <t>00099021001 DEPOSITO DE EFECTIVO, DEPOSITANTE: NOEMI CELINA MENDOZA SARCO, CONCEPTO: DEV. PASAJE AEREO AISEM/DAF/CE/00005/25, CUENTA DE DEPOSITO: CUENTA UNICA DEL TESORO</t>
  </si>
  <si>
    <t>00086044201 DEPOSITO DE EFECTIVO, DEPOSITANTE: SIST. RIEGO ZONA NORTE POCOATA BAJA - ARANI, CONCEPTO: CONTRAPARTE PROGRAMA RUMBO, CUENTA DE DEPOSITO: CUENTA UNICA DEL TESORO</t>
  </si>
  <si>
    <t>00086044201 DEPOSITO DE EFECTIVO, DEPOSITANTE: SIST. RIEGO GUEVARA, CONCEPTO: CONTRAPARTE PROGRAMA RUMBO, CUENTA DE DEPOSITO: CUENTA UNICA DEL TESORO</t>
  </si>
  <si>
    <t>00234014201 DEPOSITO DE EFECTIVO, DEPOSITANTE: JHAIMAR SEDOV CASTRO MARTINEZ, CONCEPTO: DEVOLUCION DE VIATICOS C-31 N°187, CUENTA DE DEPOSITO: CUENTA UNICA DEL TESORO</t>
  </si>
  <si>
    <t>00234014201 DEPOSITO DE EFECTIVO, DEPOSITANTE: JHAIMAR SEDOV CASTRO MARTINEZ, CONCEPTO: DEVOLUCION DE VIATICOS C-31 N°152, CUENTA DE DEPOSITO: CUENTA UNICA DEL TESORO</t>
  </si>
  <si>
    <t>00292012001 DEP.DE CHEQ.AJENOS,RET.DE CAM.,CONCEPTO: INDEMNIZACION - VIAS BOLIVIA,DEP.: UNIBIENES SEGUROS Y REASEGUROS PATRIMONIALES S.A. , PROCEDENCIA: BANCO UNION S.A., CHEQUE: 6313, FECHA DE EMISION:04/02/2025</t>
  </si>
  <si>
    <t>TRANSFERENCIA RECIBIDA DEL EXTERIOR SEGÚN MENSAJES SWIFT Nos. 1881-1885 (REM.EXT.) DE FECHA 06-02-2025 POR DESEMBOLSO DE IDA PRÉSTAMO 5745-BO 23 LIBRETA N° 00291012002 ABC-RECURSOS PROPIOS REF.: UTILES DE ESCRITORIO</t>
  </si>
  <si>
    <t>NUMERO DE LIBRETA CUT: 00099021001 OPERACIÓN E75 TRANSFERENCIA DE LA CUENTA FISCAL BUN A LA CUT EN MN TRANSF.FDOS.AL.BCB GOB. AUTONOMO MCPAL. DE BOLIVAR CITE: GAMB-MAE NO 32/2025 CUENTA CUT 3987 LIBRETA NÂ° 00099021001</t>
  </si>
  <si>
    <t>NUMERO DE LIBRETA CUT: 00099021001 OPERACIÓN E75 TRANSFERENCIA DE LA CUENTA FISCAL BUN A LA CUT EN MN TRANSF.FDOS.AL.BCB GOB. AUTONOMO MCPAL. DE TAPACARI CITE: G.A.M.T. NÂ°029/2025 CUENTA CUT 3987069001 LIBRETA NÂ° 00099021001</t>
  </si>
  <si>
    <t>NUMERO DE LIBRETA CUT: 00099021001 OPERACIÓN E75 TRANSFERENCIA DE LA CUENTA FISCAL BUN A LA CUT EN MN TRANSF.FDOS.AL.BCB GOB. AUTONOMO MCPAL. DE VILLA TUNARI CITE: G.A.M.V.T. NÂ° 101/2025 CUENTA CUT 3987 LIBRETA NÂ° 00099021001</t>
  </si>
  <si>
    <t>||TRANSFERENCIA DE FONDOS SEGÚN MENSAJE SWIFT N°1859, CORREO ELECTRÓNICO DE LA FECHA Y NOTA CITE: DGAC/DAF/FIN/NE-0008/25 (HRE-TGL-1866) DE FECHA 29/01/2025 DE LA DIRECCIÓN GENERAL DE AERONÁUTICA CIVIL. (SECTOR PÚBLICO). DÉBITO DE LA LIBRETA 00117012001 DGAC, REPOSICIÓN DE ÚTILES DE ESCRITORIO.</t>
  </si>
  <si>
    <t>00099021001 DEPOSITO DE EFECTIVO, DEPOSITANTE: BUSTAMANTE GROVER, CONCEPTO: PAGO EXCESO BONO REFRIGERIO 02/04/2024, CUENTA DE DEPOSITO: CUENTA UNICA DEL TESORO/DJBR</t>
  </si>
  <si>
    <t>00099021001 DEPOSITO DE EFECTIVO, DEPOSITANTE: LAURA BOBARIN DAVID, CONCEPTO: PAGO EXCESO BONO REFRIGERIO 01/04/2024, CUENTA DE DEPOSITO: CUENTA UNICA DEL TESORO/DJBR</t>
  </si>
  <si>
    <t>00099021001 DEPOSITO DE EFECTIVO, DEPOSITANTE: CHURA TICONA JESUS REYNALDO, CONCEPTO: PAGO EXCESO BONO REFRIGERIO 03/05/2024, CUENTA DE DEPOSITO: CUENTA UNICA DEL TESORO/DJBR</t>
  </si>
  <si>
    <t>00099021001 DEPOSITO DE EFECTIVO, DEPOSITANTE: TOLA LIZARAZU JOSE LUIS, CONCEPTO: PAGO EXCESO BONO REFRIGERIO 02,03/05/2024, CUENTA DE DEPOSITO: CUENTA UNICA DEL TESORO/DJBR</t>
  </si>
  <si>
    <t>00099021001 DEPOSITO DE EFECTIVO, DEPOSITANTE: PEREZ MENDOZA LIZETH ANGELA, CONCEPTO: PAGO EXCESO BONO REFRIGERIO 24/06/2024, CUENTA DE DEPOSITO: CUENTA UNICA DEL TESORO/DJBR</t>
  </si>
  <si>
    <t>00099021001 DEPOSITO DE EFECTIVO, DEPOSITANTE: CHAMBI FLORES EDHIT CAROLA, CONCEPTO: PAGO EXCESO BONO REFRIGERIO 15/05/2024, CUENTA DE DEPOSITO: CUENTA UNICA DEL TESORO/DJBR</t>
  </si>
  <si>
    <t>00099021001 DEPOSITO DE EFECTIVO, DEPOSITANTE: SORIA ECHAZU JESUS ANTONIO, CONCEPTO: PAGO EXCESO BONO REFRIGERIO 17/04/2024, CUENTA DE DEPOSITO: CUENTA UNICA DEL TESORO/DJBR</t>
  </si>
  <si>
    <t>00099021001 DEPOSITO DE EFECTIVO, DEPOSITANTE: ZAMBRANA GUZMAN ENZO MILANI, CONCEPTO: PAGO EXCESO BONO REFRIGERIO 18/04/2024, CUENTA DE DEPOSITO: CUENTA UNICA DEL TESORO/DJBR</t>
  </si>
  <si>
    <t>00099021001 DEPOSITO DE EFECTIVO, DEPOSITANTE: VALDA FERNANDEZ VLADIMIR NELSON, CONCEPTO: PAGO EXCESO BONO REFRIGERIO 16,19/04/2024, CUENTA DE DEPOSITO: CUENTA UNICA DEL TESORO/DJBR</t>
  </si>
  <si>
    <t>00099021001 DEPOSITO DE EFECTIVO, DEPOSITANTE: YUCRA AREVALO ALEX, CONCEPTO: PAGO EXCESO BONO REFRIGERIO 06/06/2024, CUENTA DE DEPOSITO: CUENTA UNICA DEL TESORO/DJBR</t>
  </si>
  <si>
    <t>00081011101 DEPOSITO DE EFECTIVO, DEPOSITANTE: DANIELA GONZALES ENCINAS, CONCEPTO: REPOSICION DE CREDENCIAL, CUENTA DE DEPOSITO: CUENTA UNICA DEL TESORO</t>
  </si>
  <si>
    <t>00099021001 DEPOSITO DE EFECTIVO, DEPOSITANTE: LOURDES ALIAGA ZAPATA, CONCEPTO: DOBLE PERCEPCION MES FEBRERO/2025, CUENTA DE DEPOSITO: CUENTA UNICA DEL TESORO</t>
  </si>
  <si>
    <t>00086044201 DEPOSITO DE EFECTIVO, DEPOSITANTE: ALEX MARTIN QUINTANILLA MAMANI, CONCEPTO: CONTRAPARTE MUNICIPIO SICASICA, CUENTA DE DEPOSITO: CUENTA UNICA DEL TESORO</t>
  </si>
  <si>
    <t>00086044201 DEPOSITO DE EFECTIVO, DEPOSITANTE: AURORA QUINTANILLA MAMANI, CONCEPTO: CONTRAPARTE - MUNICIPIO DE SICASICA, CUENTA DE DEPOSITO: CUENTA UNICA DEL TESORO</t>
  </si>
  <si>
    <t>00099021001 DEPOSITO DE EFECTIVO, DEPOSITANTE: ZALLES MAMANI BRYAN, CONCEPTO: DEVOLUCION DE PASAJE AEREO NO UTILIZADO - TRAMO TJA-SER, CUENTA DE DEPOSITO: CUENTA UNICA DEL TESORO/DJBR</t>
  </si>
  <si>
    <t>00132032001 DEP.DE CHEQ.AJENOS,RET.DE CAM.,CONCEPTO: DEV. POR MULTAS TRANSPORTE CAÑAHUMA,DEP.: SEDEM - ECEBOL , PROCEDENCIA: BANCO UNION S.A., CHEQUE: 883, FECHA DE EMISION:03/02/2025</t>
  </si>
  <si>
    <t>00383012001 DEP.DE CHEQ.AJENOS,RET.DE CAM.,CONCEPTO: REEMBOLSO AGENCIA BOLIVIANA DE CORREOS,DEP.: CAJA DE SALUD CORDES , PROCEDENCIA: BANCO UNION S.A., CHEQUE: 45496, FECHA DE EMISION:29/01/2025</t>
  </si>
  <si>
    <t>00081011101 DEP.DE CHEQ.AJENOS,RET.DE CAM.,CONCEPTO: REEMBOLSO MIN. DE OBRAS PUBLICAS,DEP.: CAJA DE SALUD CORDES , PROCEDENCIA: BANCO UNION S.A., CHEQUE: 45516, FECHA DE EMISION:30/01/2025</t>
  </si>
  <si>
    <t>NUMERO DE LIBRETA CUT: 00099021001 OPERACIÓN E75 TRANSFERENCIA DE LA CUENTA FISCAL BUN A LA CUT EN MN TRANSF.FDOS.AL.BCB GOBIERNO AUTONOMO MUNICIPAL DE POROMA, CITE: OF.GAMP EXT. NÂ° 24/2025 CUENTA CUT 3987 LIBRETA NÂ° 00099021001</t>
  </si>
  <si>
    <t>NUMERO DE LIBRETA CUT: 00283012001 OPERACIÓN E18 TRANSFERENCIA DEL SISTEMA FINANCIERO POR CUENTA DE TERCEROS A LA CUT SOL. ESC. DE SOCIEDAD JENNEFER SRL</t>
  </si>
  <si>
    <t>A:00862012001 GAM DE COBIJA, TRANSFERENCIA DE RECUPERACIONES SEGÚN NOTA GEF-LCR-JSZ-0090-NOT/25 POR CONCEPTO DE REMUNERACIÓN POR ADMINISTRACION DE FIDEICOMISO QUE CORRESPONDEN AL FNDR DE ACUERDO A CONTRATO DE FIDEICOMISO “PROGRAMA APOYO A LA EJECUCION DE LA INVERSION PUBLICA” (AEIP).</t>
  </si>
  <si>
    <t>A:00099021001 GAM DE COBIJA, TRANSFERENCIA DE RECUPERACIONES SEGÚN NOTA GEF-LCR-JSZ-0090-NOT/25 POR CONCEPTO DE PAGO DE INTERES DE ACUERDO A CONTRATO DE FIDEICOMISO “PROGRAMA APOYO A LA EJECUCION DE LA INVERSION PUBLICA” (AEIP) FIRMADO ENTRE MINISTERIO DE PLANIFICACION Y EL FNDR.</t>
  </si>
  <si>
    <t>A:00099021001 Transferencia de recursos a solicitud del Fondo de Desarrollo del Sistema Financiero y de Apoyo al Sector Público mediante nota CITE: FSF-DAA-NE-396/2025 Informe CITE: FSF-DFGC-INF-143/2025 correspondiente a recuperaciones de cartera recursos de capital gestiones 2021 al 2023 H.R. 2025-05084-R</t>
  </si>
  <si>
    <t>00081011101 DEPOSITO DE EFECTIVO, DEPOSITANTE: JUAN CARLOS ACHA MAMANI, CONCEPTO: PERDIDA DE CREDENCIAL, CUENTA DE DEPOSITO: CUENTA UNICA DEL TESORO</t>
  </si>
  <si>
    <t>00099021001 DEPOSITO DE EFECTIVO, DEPOSITANTE: RENE GONZALO GOSALVEZ SOLOGUREN, CONCEPTO: DEVOLUCION DE PASAJE 10/12/2024 LPZ-SCZ 181-0300307599, CUENTA DE DEPOSITO: CUENTA UNICA DEL TESORO/DJBR</t>
  </si>
  <si>
    <t>00099021001 DEPOSITO DE EFECTIVO, DEPOSITANTE: RENE GONZALO GOSALVEZ SOLOGUREN, CONCEPTO: DEVOLUCION DE PASAJE 10/12/2024 SCZ-LPZ 181-0300307600, CUENTA DE DEPOSITO: CUENTA UNICA DEL TESORO/DJBR</t>
  </si>
  <si>
    <t>00047081101 DEPOSITO DE EFECTIVO, DEPOSITANTE: DAVID SANTIAGO AUZA TORREZ, CONCEPTO: DEV. PARCIAL SUELDO 10/2024, CUENTA DE DEPOSITO: CUENTA UNICA DEL TESORO</t>
  </si>
  <si>
    <t>00047081101 DEPOSITO DE EFECTIVO, DEPOSITANTE: DAVID SANTIAGO AUZA TORREZ, CONCEPTO: DEV. PARCIAL SUELDO 11/2024, CUENTA DE DEPOSITO: CUENTA UNICA DEL TESORO</t>
  </si>
  <si>
    <t>00047081101 DEPOSITO DE EFECTIVO, DEPOSITANTE: DAVID SANTIAGO AUZA TORREZ, CONCEPTO: DEV. PARCIAL SUELDO 12/2024, CUENTA DE DEPOSITO: CUENTA UNICA DEL TESORO</t>
  </si>
  <si>
    <t>00099021001 DEPOSITO DE EFECTIVO, DEPOSITANTE: MANUEL ARANDIA ARDUZ, CONCEPTO: COSTO DE TERRENO, CUENTA DE DEPOSITO: CUENTA UNICA DEL TESORO</t>
  </si>
  <si>
    <t>00099021001 DEPOSITO DE EFECTIVO, DEPOSITANTE: VILLAGOMEZ CLAROS DABEIBA, CONCEPTO: PAGO EXCESO BONO REFRIGERIO 12/04/2024, CUENTA DE DEPOSITO: CUENTA UNICA DEL TESORO/DJBR</t>
  </si>
  <si>
    <t>00099021001 DEPOSITO DE EFECTIVO, DEPOSITANTE: INSUMOS BOLIVIA, CONCEPTO: DEVOLUCION DE FONDOS, CUENTA DE DEPOSITO: CUENTA UNICA DEL TESORO</t>
  </si>
  <si>
    <t>00099021001 DEPOSITO DE EFECTIVO, DEPOSITANTE: CAYOJA VARGAS ARIEL BLAS, CONCEPTO: PAGO EXCESO BONO REFRIGERIO 19/04/2024, CUENTA DE DEPOSITO: CUENTA UNICA DEL TESORO/DJBR</t>
  </si>
  <si>
    <t>00099021001 DEPOSITO DE EFECTIVO, DEPOSITANTE: CESPEDES QUEVEDO GILDA ANGELICA, CONCEPTO: PAGO EXCESO BONO REFRIGERIO 03/05/2024, CUENTA DE DEPOSITO: CUENTA UNICA DEL TESORO/DJBR</t>
  </si>
  <si>
    <t>00099021001 DEPOSITO DE EFECTIVO, DEPOSITANTE: VARGAS MORALES GIOVANA, CONCEPTO: PAGO EXCESO BONO REFRIGERIO 14/06/2024, CUENTA DE DEPOSITO: CUENTA UNICA DEL TESORO/DJBR</t>
  </si>
  <si>
    <t>00099021001 DEPOSITO DE EFECTIVO, DEPOSITANTE: VILLAGOMEZ CLAROS DABEIBA, CONCEPTO: PAGO EXCESO BONO REFRIGERIO 20/06/2024, CUENTA DE DEPOSITO: CUENTA UNICA DEL TESORO/DJBR</t>
  </si>
  <si>
    <t>00099021001 DEPOSITO DE EFECTIVO, DEPOSITANTE: HUAYNOCA FUENTES PATRICIO, CONCEPTO: PAGO EXCESO BONO REFRIGERIO 13/05/2024, CUENTA DE DEPOSITO: CUENTA UNICA DEL TESORO/DJBR</t>
  </si>
  <si>
    <t>00099021001 DEP.DE CHEQ.AJENOS,RET.DE CAM.,CONCEPTO: DEVOLUCION,DEP.: ABEL LOPEZ ARRUETA , PROCEDENCIA: BANCO UNION S.A., CHEQUE: 213475, FECHA DE EMISION:10/02/2025</t>
  </si>
  <si>
    <t>00099021001 DEP.DE CHEQ.AJENOS,RET.DE CAM.,CONCEPTO: DEVOLUCION,DEP.: ABEL LOPEZ ARRUETA , PROCEDENCIA: BANCO UNION S.A., CHEQUE: 213476, FECHA DE EMISION:10/02/2025</t>
  </si>
  <si>
    <t>00099021001 DEP.DE CHEQ.AJENOS,RET.DE CAM.,CONCEPTO: DEVOLUCION,DEP.: ABEL LOPEZ ARRUETA , PROCEDENCIA: BANCO UNION S.A., CHEQUE: 213477, FECHA DE EMISION:10/02/2025</t>
  </si>
  <si>
    <t>00099021001 DEP.DE CHEQ.AJENOS,RET.DE CAM.,CONCEPTO: DEVOLUCION,DEP.: ABEL LOPEZ ARRUETA , PROCEDENCIA: BANCO UNION S.A., CHEQUE: 213479, FECHA DE EMISION:10/02/2025</t>
  </si>
  <si>
    <t>00099021001 DEP.DE CHEQ.AJENOS,RET.DE CAM.,CONCEPTO: DEVOLUCION,DEP.: ABEL LOPEZ ARRUETA , PROCEDENCIA: BANCO UNION S.A., CHEQUE: 213480, FECHA DE EMISION:10/02/2025</t>
  </si>
  <si>
    <t>00099021001 DEP.DE CHEQ.AJENOS,RET.DE CAM.,CONCEPTO: DEVOLUCION,DEP.: ABEL LOPEZ ARRUETA , PROCEDENCIA: BANCO UNION S.A., CHEQUE: 213481, FECHA DE EMISION:10/02/2025</t>
  </si>
  <si>
    <t>00086044201 DEPOSITO DE EFECTIVO, DEPOSITANTE: GROVER QUINTANILLA MAMANI, CONCEPTO: CONTRAPARTE MUNICIPIO SICA SICA, CUENTA DE DEPOSITO: CUENTA UNICA DEL TESORO</t>
  </si>
  <si>
    <t>PAGO PRÉSTAMO BID BID 939-SF-BO VCTO. 08-02-2025 POR CUENTA DE BANCO DE DESARROLLO , VALOR 10-02-2025 CAPITAL BS 3.423.057,33 INTERESES BS 413.245,18 LIBRETA NRO.00099021001 TGN-RECURSOS ORDINARIOS (3987)-ALIVIO MDRI</t>
  </si>
  <si>
    <t>NUMERO DE LIBRETA CUT: 00099021001 OPERACIÓN E75 TRANSFERENCIA DE LA CUENTA FISCAL BUN A LA CUT EN MN TRANSF.FDOS.AL.BCB GOB. AUTONOMO MCPAL. DE TACOPAYA CITE: G.A.M.T./NÂ° 021/2025 CUENTA CUT 3987069001 LIBRETA NÂ° 00099021001</t>
  </si>
  <si>
    <t>NUMERO DE LIBRETA CUT: 00099021001 OPERACIÓN E75 TRANSFERENCIA DE LA CUENTA FISCAL BUN A LA CUT EN MN TRANSF.FDOS.AL.BCB GOBIERNO AUTONOMO MUNICIPAL DE TARACO CITE: GAMT/MAE/SRM/NÂ° 048/2025 CUENTA CUT 3987 LIBRETA NÂ° 00099021001</t>
  </si>
  <si>
    <t>PAGO PRÉSTAMO BID 914-SF-BO-1 VCTO. 08-02-2025 POR CUENTA DE FNDR SEGÚN NOTA COD.LIQ. 019656 DE FECHA 07-02-2025, VALOR 10-02-2025 CAPITAL USD 6.431,37 INTERESES USD 8.953,26 LIBRETA NRO.00099021001 TGN-RECURSOS ORDINARIOS - 3987 - ALIVIO MDRI</t>
  </si>
  <si>
    <t>COBRO DE||ÚTILES DE ESCRITORIO SG. CORREO ADJ. POR EL REGISTRO DEL COMPROBANTE CONTABLE N°1119022 DE PAGO PARCIAL DE INTERESES PARA LA CUOTA CON VENCIMIENTO DE FECHA 10/2/2025 DE EASBA SG. RD N°180/2013, CONT. SANO N°400/2013, MODIF Y DOC. ADJ. DE LA LIB. 00586012001 "EASBA - OTROS RECURSOS ESPECÍFICOS" POR COBRO DE ÚTILES DE ESCRITORIO</t>
  </si>
  <si>
    <t>00099021001 DEPOSITO DE EFECTIVO, DEPOSITANTE: ARIEL ROCABADO URZAGASTE, CONCEPTO: REVERSION, CUENTA DE DEPOSITO: CUENTA UNICA DEL TESORO</t>
  </si>
  <si>
    <t>00222012001 DEPOSITO DE EFECTIVO, DEPOSITANTE: MAX HUACANI TICONA, CONCEPTO: DEVOLUCION DE SALDO FONDO EN AVANCE, CUENTA DE DEPOSITO: CUENTA UNICA DEL TESORO</t>
  </si>
  <si>
    <t>00283012003 DEPOSITO DE EFECTIVO, DEPOSITANTE: ANACHURI AGUILERA PEDRO ALEJANDRO, CONCEPTO: DEVOLUCION VIATICOS HR DF2024/303, CUENTA DE DEPOSITO: CUENTA UNICA DEL TESORO</t>
  </si>
  <si>
    <t>00283012003 DEPOSITO DE EFECTIVO, DEPOSITANTE: ENRIQUEZ QUISPE JOSE LUCIO, CONCEPTO: DEVOLUCION VIATICOS HR DF2024/303, CUENTA DE DEPOSITO: CUENTA UNICA DEL TESORO</t>
  </si>
  <si>
    <t>00283012003 DEPOSITO DE EFECTIVO, DEPOSITANTE: QUISBERT ROMERO JOSEPH GARY, CONCEPTO: DEVOLUCION VIATICOS HR DF2024/303, CUENTA DE DEPOSITO: CUENTA UNICA DEL TESORO</t>
  </si>
  <si>
    <t>00283012003 DEPOSITO DE EFECTIVO, DEPOSITANTE: TORONI LAPACA ROGER, CONCEPTO: DEVOLUCION VIATICOS HR DF2024/303, CUENTA DE DEPOSITO: CUENTA UNICA DEL TESORO</t>
  </si>
  <si>
    <t>00283012003 DEPOSITO DE EFECTIVO, DEPOSITANTE: ESCOBAR CHURA ERNESTO WILLY, CONCEPTO: DEVOLUCION VIATICOS HR DF2024/303, CUENTA DE DEPOSITO: CUENTA UNICA DEL TESORO</t>
  </si>
  <si>
    <t>00253014105 DEP.DE CHEQ.AJENOS,RET.DE CAM.,CONCEPTO: PROYECTO DE AGUA POTABLE MALLASA FASE I,DEP.: GAM MECAPACA , PROCEDENCIA: BANCO UNION S.A., CHEQUE: 1851, FECHA DE EMISION:11/02/2025</t>
  </si>
  <si>
    <t>00099021001 DEP.DE CHEQ.AJENOS,RET.DE CAM.,CONCEPTO: DEVOLUCION POR TOPE SALARIAL ENERO 2025,DEP.: ABEL LOPEZ ARRUETA , PROCEDENCIA: BANCO UNION S.A., CHEQUE: 213490, FECHA DE EMISION:11/02/2025</t>
  </si>
  <si>
    <t>00099021001 DEP.DE CHEQ.AJENOS,RET.DE CAM.,CONCEPTO: DEV DE SUELDO DIC 2024,DEP.: LIZBETH TERCEROS PEREZ , PROCEDENCIA: BANCO UNION S.A., CHEQUE: 213491, FECHA DE EMISION:11/02/2025/DJBR</t>
  </si>
  <si>
    <t>00099021001 DEP.DE CHEQ.AJENOS,RET.DE CAM.,CONCEPTO: DEPÓSITO,DEP.: MARIA TERESA RUIZ NAVAJAS , PROCEDENCIA: BANCO UNION S.A., CHEQUE: 213493, FECHA DE EMISION:11/02/2025</t>
  </si>
  <si>
    <t>A:00099021001 GAM DE VILLA MOJOCOYA, TRANSFERENCIA DE RECUPERACIONES SEGÚN NOTA INTERNA GEF-LCR-DYF-0101-NOT/25, POR CONCEPTO DE INTERESES (REPROGRAMACION) DE ACUERDO A CONTRATO DE FIDEICOMISO “FINANCIMIENTO DE APOYO A LA REACTIVACION DE LA INVERSION PUBLICA” (FARIP) FIRMADO ENTRE EL MPD Y EL FNDR.</t>
  </si>
  <si>
    <t>A:00862012001 GAM DE VILLA MOJOCOYA, TRANSFERENCIA DE RECUPERACIONES SEGÚN NOTA INTERNA GEF-LCR-DYF-0101-NOT/25, POR CONCEPTO DE REMUNERACION DE ADMINISTRACION QUE CORRESPONDE AL FNDR DE ACUERDO A CONTRATO DE FIDEICOMISO “FINANCIMIENTO DE APOYO A LA REACTIVACION DE LA INVERSION PUBLICA” (FARIP).</t>
  </si>
  <si>
    <t>||TRANSFERENCIA DE FONDOS S/G MENSAJES SWIFTS NROS. 2003-2004 EN ATENCIÓN A NOTA: DGAC/DAF/FIN/NE-0008/25 DE F.29/1/2025 (HRE-TGL-1866) ENVIADO POR LA DIRECCIÓN GENERAL DE AERONÁUTICA CIVIL (SECTOR PÚBLICO). DEBITO DE LA LIBRETA 00117012001 DGAC, REPOSICIÓN ÚTILES DE ESCRITORIO.</t>
  </si>
  <si>
    <t>||REGULARIZACION DE RECURSOS PENDIENTES DE APLICACIÓN DEL COMP 1118664 DE FECHA 4/2/2025 REGISTRADO POR EL DPTO.DE OPERACIONES DE INVERSION EN ATENCIÓN A NOTA MDRYT/INIAF/DAF/UFIN/N°30/2025 DE LA FECHA ENVIADO POR EL INSTITUTO NACIONAL DE INNOVACION AGROPECUARIA Y FORESTAL A LA LIB. 222018012 INIAF-KOLFACI TECNOLOGÍAS P/MEJORAR PRODUCCIÓN CACAO Y ARROZ</t>
  </si>
  <si>
    <t>COBRO DE||ÚTILES DE ESCRITORIO POR REG. DE COMP. CONTABLE N°1119098 DE LA FECHA, SG. NOTA MDRYT/INIAF/DAF/UFIN/N°30/2025 DE LA FECHA ENVIADO POR EL INSTITUTO NACIONAL DE INNOVACION AGROPECUARIA Y FORESTAL. COBRO ÚTILES DE ESCRITORIO DE LA LIB 00222012001 INIAF- A NIVEL NACIONAL</t>
  </si>
  <si>
    <t>00099021001 DEPOSITO DE EFECTIVO, DEPOSITANTE: HUAYNOCA FUENTES PATRICIO, CONCEPTO: PAGO EXCESO BONO REFRIGERIO 13/MAYO/2024, CUENTA DE DEPOSITO: CUENTA UNICA DEL TESORO/DJBR</t>
  </si>
  <si>
    <t>00291012002 DEPOSITO DE EFECTIVO, DEPOSITANTE: MARCELO ALEXANDER BUSTILLOS MENDOZA, CONCEPTO: REPOSICION DE CREDENCIAL, CUENTA DE DEPOSITO: CUENTA UNICA DEL TESORO</t>
  </si>
  <si>
    <t>00010011101 DEPOSITO DE EFECTIVO, DEPOSITANTE: PAKEX S.R.L., CONCEPTO: DEVOLUCION DE SALDO POR DEMASIA, CUENTA DE DEPOSITO: CUENTA UNICA DEL TESORO</t>
  </si>
  <si>
    <t>00020021102 DEPOSITO DE EFECTIVO, DEPOSITANTE: JUAN CARLOS PAZ MENDOZA, CONCEPTO: PAGO DE SERVICIOS ( ENERGIA ELECTRICA), CUENTA DE DEPOSITO: CUENTA UNICA DEL TESORO</t>
  </si>
  <si>
    <t>00383012001 DEPOSITO DE EFECTIVO, DEPOSITANTE: AGENCIA BOLIVIANA DE CORREOS, CONCEPTO: REGIONAL LA PAZ 3-7/02/2025, CUENTA DE DEPOSITO: CUENTA UNICA DEL TESORO</t>
  </si>
  <si>
    <t>00383012001 DEPOSITO DE EFECTIVO, DEPOSITANTE: AGENCIA BOLIVIANA DE CORREOS, CONCEPTO: DEV. PAGO ATT, CUENTA DE DEPOSITO: CUENTA UNICA DEL TESORO</t>
  </si>
  <si>
    <t>00383012001 DEPOSITO DE EFECTIVO, DEPOSITANTE: AGENCIA BOLIVIANA DE CORREOS, CONCEPTO: REGIONAL COCHABAMBA 15-16/01/2025, CUENTA DE DEPOSITO: CUENTA UNICA DEL TESORO</t>
  </si>
  <si>
    <t>00383012001 DEPOSITO DE EFECTIVO, DEPOSITANTE: AGENCIA BOLIVIANA DE CORREOS, CONCEPTO: SAFI UNION S.A. DICIEMBRE 2024, CUENTA DE DEPOSITO: CUENTA UNICA DEL TESORO</t>
  </si>
  <si>
    <t>00383012001 DEPOSITO DE EFECTIVO, DEPOSITANTE: AGENCIA BOLIVIANA DE CORREOS, CONCEPTO: REGIONAL POTOSI 01-31/12/2024, CUENTA DE DEPOSITO: CUENTA UNICA DEL TESORO</t>
  </si>
  <si>
    <t>00383012001 DEPOSITO DE EFECTIVO, DEPOSITANTE: AGENCIA BOLIVIANA DE CORREOS, CONCEPTO: REGIONAL TARIJA 2-31/01/2025, CUENTA DE DEPOSITO: CUENTA UNICA DEL TESORO</t>
  </si>
  <si>
    <t>00383012001 DEPOSITO DE EFECTIVO, DEPOSITANTE: AGENCIA BOLIVIANA DE CORREOS, CONCEPTO: REGIONAL ORURO 2-11/01/2025, CUENTA DE DEPOSITO: CUENTA UNICA DEL TESORO</t>
  </si>
  <si>
    <t>00383012001 DEPOSITO DE EFECTIVO, DEPOSITANTE: AGENCIA BOLIVIANA DE CORREOS, CONCEPTO: REGIONAL BENI 24-31/01/2025, CUENTA DE DEPOSITO: CUENTA UNICA DEL TESORO</t>
  </si>
  <si>
    <t>00383012001 DEPOSITO DE EFECTIVO, DEPOSITANTE: AGENCIA BOLIVIANA DE CORREOS, CONCEPTO: REGIONAL SUCRE 27/01-01/02/2025, CUENTA DE DEPOSITO: CUENTA UNICA DEL TESORO</t>
  </si>
  <si>
    <t>00383012001 DEPOSITO DE EFECTIVO, DEPOSITANTE: AGENCIA BOLIVIANA DE CORREOS, CONCEPTO: REGIONAL COCHABAMBA 1-4/02/2025, CUENTA DE DEPOSITO: CUENTA UNICA DEL TESORO</t>
  </si>
  <si>
    <t>00099021001 DEP.DE CHEQ.AJENOS,RET.DE CAM.,CONCEPTO: INCAPACIDAD TEMPORAL,DEP.: ADMINISTRADORA BOLIVIANA DE CARRETERAS , PROCEDENCIA: BANCO UNION S.A., CHEQUE: 4327, FECHA DE EMISION:11/02/2025</t>
  </si>
  <si>
    <t>00099021001 DEP.DE CHEQ.AJENOS,RET.DE CAM.,CONCEPTO: REVERSION,DEP.: JOSE GABRIEL URRUTIA ZELADA , PROCEDENCIA: BANCO UNION S.A., CHEQUE: 213495, FECHA DE EMISION:12/02/2025</t>
  </si>
  <si>
    <t>00099021001 DEP.DE CHEQ.AJENOS,RET.DE CAM.,CONCEPTO: DEVOLUCION DE RECURSOS AL TGN, POR DEBITO AUTOMATICO AL FPS,DEP.: AISEM , PROCEDENCIA: BANCO UNION S.A., CHEQUE: 582, FECHA DE EMISION:10/02/2025</t>
  </si>
  <si>
    <t>00099021001 DEP.DE CHEQ.AJENOS,RET.DE CAM.,CONCEPTO: DEVOLUCION DE PASAJE AEREO DIANA GARCIA VEGA - AISEM,DEP.: AISEM , PROCEDENCIA: BANCO UNION S.A., CHEQUE: 584, FECHA DE EMISION:10/02/2025</t>
  </si>
  <si>
    <t>00099021001 DEP.DE CHEQ.AJENOS,RET.DE CAM.,CONCEPTO: DEVOLUCION DE VIATICOS DIANA GARCIA VEGA - AISEM,DEP.: AISEM , PROCEDENCIA: BANCO UNION S.A., CHEQUE: 583, FECHA DE EMISION:10/02/2025</t>
  </si>
  <si>
    <t>A:00862012001 GAM VILLA MOJOCOYA, TRANSFERENCIA DE RECUPERACIONES SEGÚN NOTA GEF-LCR-JSZ-0104-NOT/25 POR CONCEPTO DE REMUNERACIÓN POR ADMINISTRACION DE FIDEICOMISO QUE CORRESPONDEN AL FNDR DE ACUERDO A CONTRATO DE FIDEICOMISO “PROGRAMA APOYO A LA EJECUCION DE LA INVERSION PUBLICA” (AEIP).</t>
  </si>
  <si>
    <t>A:00099021001 GAM VILLA MOJOCOYA, TRANSFERENCIA DE RECUPERACIONES SEGÚN NOTA GEF-LCR-JSZ-0104-NOT/25 POR CONCEPTO DE PAGO DE INTERES DE ACUERDO A CONTRATO DE FIDEICOMISO “PROGRAMA APOYO A LA EJECUCION DE LA INVERSION PUBLICA” (AEIP) FIRMADO ENTRE MINISTERIO DE PLANIFICACION Y EL FNDR</t>
  </si>
  <si>
    <t>NUMERO DE LIBRETA CUT: 00513012008 OPERACIÓN E18 TRANSFERENCIA DEL SISTEMA FINANCIERO POR CUENTA DE TERCEROS A LA CUT SOL. ESC. DE YPFB ANDINA S.A.</t>
  </si>
  <si>
    <t>A:00862012001 GAM DE PUCARANI, TRANSFERENCIA DE RECUPERACIONES SEGÚN NOTA INTERNA GEF-LCR-DYF-0093-NOT/25, POR CONCEPTO DE REMUNERACION DE ADMINISTRACION QUE CORRESPONDE AL FNDR DE ACUERDO A CONTRATO DE FIDEICOMISO “CONTRAPARTES LOCALES” (CL)</t>
  </si>
  <si>
    <t>A:00862012001 GAM DE PUCARANI, TRANSFERENCIA DE RECUPERACIONES SEGÚN NOTA INTERNA GEF-LCR-DYF-0093-NOT/25, POR CONCEPTO DE REMUNERACION DE ADMINISTRACION (INTERES PENAL) QUE CORRESPONDE AL FNDR DE ACUERDO A CONTRATO DE FIDEICOMISO “CONTRAPARTES LOCALES” (CL)</t>
  </si>
  <si>
    <t>A:00862012001 GAM DE BELLA FLOR, TRANSFERENCIA DE RECUPERACIONES SEGÚN NOTA INTERNA GEF-LCR-DYF-0103-NOT/25, POR CONCEPTO DE REMUNERACION DE ADMINISTRACION (INTERES PENAL) QUE CORRESPONDE AL FNDR DE ACUERDO A CONTRATO DE FIDEICOMISO “CONTRAPARTES LOCALES” (CL)</t>
  </si>
  <si>
    <t>A:00862012001 GAM DE BELLA FLOR, TRANSFERENCIA DE RECUPERACIONES SEGÚN NOTA INTERNA GEF-LCR-DYF-0103-NOT/25, POR CONCEPTO DE REMUNERACION DE ADMINISTRACION QUE CORRESPONDE AL FNDR DE ACUERDO A CONTRATO DE FIDEICOMISO “CONTRAPARTES LOCALES” (CL)</t>
  </si>
  <si>
    <t>A:00862012001 GAM DE VILLA CHARCAS, TRANSFERENCIA DE RECUPERACIONES SEGÚN NOTA INTERNA GEF-LCR-DYF-0103-NOT/25, POR CONCEPTO DE REMUNERACION DE ADMINISTRACION (INTERES PENAL) QUE CORRESPONDE AL FNDR DE ACUERDO A CONTRATO DE FIDEICOMISO “CONTRAPARTES LOCALES” (CL)</t>
  </si>
  <si>
    <t>A:00862012001 GAM DE VILLA CHARCAS, TRANSFERENCIA DE RECUPERACIONES SEGÚN NOTA INTERNA GEF-LCR-DYF-0103-NOT/25, POR CONCEPTO DE REMUNERACION DE ADMINISTRACION QUE CORRESPONDE AL FNDR DE ACUERDO A CONTRATO DE FIDEICOMISO “CONTRAPARTES LOCALES” (CL)</t>
  </si>
  <si>
    <t>A:00862012001 GAM DE FILADELFIA, TRANSFERENCIA DE RECUPERACIONES SEGÚN NOTA INTERNA GEF-LCR-DYF-0112-NOT/25, POR CONCEPTO DE REMUNERACION DE ADMINISTRACION QUE CORRESPONDE AL FNDR DE ACUERDO A CONTRATO DE FIDEICOMISO “CONTRAPARTES LOCALES” (CL)</t>
  </si>
  <si>
    <t>A:00862012001 GAM DE FILADELFIA, TRANSFERENCIA DE RECUPERACIONES SEGÚN NOTA INTERNA GEF-LCR-DYF-0112-NOT/25, POR CONCEPTO DE REMUNERACION DE ADMINISTRACION (INTERES PENAL) QUE CORRESPONDE AL FNDR DE ACUERDO A CONTRATO DE FIDEICOMISO “CONTRAPARTES LOCALES” (CL)</t>
  </si>
  <si>
    <t>A:00862012001 GAM DE PADCAYA, TRANSFERENCIA DE RECUPERACIONES SEGÚN NOTA INTERNA GEF-LCR-DYF-0103-NOT/25, POR CONCEPTO DE REMUNERACION DE ADMINISTRACION QUE CORRESPONDE AL FNDR DE ACUERDO A CONTRATO DE FIDEICOMISO “CONTRAPARTES LOCALES” (CL)</t>
  </si>
  <si>
    <t>A:00862012001 GAM DE PADCAYA, TRANSFERENCIA DE RECUPERACIONES SEGÚN NOTA INTERNA GEF-LCR-DYF-0103-NOT/25, POR CONCEPTO DE REMUNERACION DE ADMINISTRACION (INTERES PENAL) QUE CORRESPONDE AL FNDR DE ACUERDO A CONTRATO DE FIDEICOMISO “CONTRAPARTES LOCALES” (CL)</t>
  </si>
  <si>
    <t>||TRANSFERENCIA DE FONDOS S/G MENSAJE SWIFT NRO. 2071 EN ATENCIÓN A NOTA: DGAC/DAF/FIN/NE-0008/25 DE F.29/1/2025 (HRE-TGL-1866) ENVIADO POR LA DIRECCIÓN GENERAL DE AERONÁUTICA CIVIL (SECTOR PÚBLICO). DEBITO DE LA LIBRETA 00117012001 DGAC, REPOSICIÓN ÚTILES DE ESCRITORIO.</t>
  </si>
  <si>
    <t>||TRANSFERENCIA DE FONDOS SEGUN MENSAJE SWIFT N°2073 Y 2072 DE LA FECHA SEGÚN CORREO INSTITUCIONAL DE LA FECHA ENVIADO POR EL INSTITUTO NACIONAL DE INNOVACIÓN AGROPECUARIA Y FORESTAL A LA LIB 222018012 INIAF-KOLFACI TECNOLOGIAS P/MEJORAR PRODUCCIÓN CACAO Y ARROZ POR CTA.DE RURAL DEV</t>
  </si>
  <si>
    <t>||REGULARIZACIÓN DE NUESTRA OPERACIÓN N°1119210 DE LA FECHA SEGÚN CORREO ELECTRONICO DE LA FECHA Y NOTA CITE DGAC/DAF/FIN/NE-0008-25 DE F.29/01/2025 (HRE-TGL-1866) ENVIADO POR LA DGAC (SECTOR PÚBLICO) DEBITO DE LA LIBRETA 00117012001 DGAC, REPOSICIÓN ÚTILES DE ESCRITORIO.</t>
  </si>
  <si>
    <t>COBRO DE||ÚTILES DE ESCRITORIO POR REGISTRO DEL COMPROBANTE CONTABLE N°1119232 DE LA FECHA SG CORREO INSTITUCIONAL DE LA FECHA ENVIADO POR INSTITUTO NACIONAL DE INNOVACIÓN AGROPECUARIA Y FORESTAL DE LA LIBRETA 00222012001 INIAF-A NIVEL NACIONAL COBRO ÚTILES DE ESCRITORIO</t>
  </si>
  <si>
    <t>00378012002 DEPOSITO DE EFECTIVO, DEPOSITANTE: ADHEMAR EMILIO ATORA QUISPE, CONCEPTO: DEV. SALDO C-31 -148, CUENTA DE DEPOSITO: CUENTA UNICA DEL TESORO</t>
  </si>
  <si>
    <t>00099021001 DEPOSITO DE EFECTIVO, DEPOSITANTE: RONALD MARTIN MAMANI CHOQUE, CONCEPTO: DEVOLUCION ABONO POSTERIOR A LA FECHA DE FALLECIMIENTO, CUENTA DE DEPOSITO: CUENTA UNICA DEL TESORO</t>
  </si>
  <si>
    <t>00099021001 DEPOSITO DE EFECTIVO, DEPOSITANTE: VELMA JUDITH SAHONERO DE PARRADO, CONCEPTO: DEVOLUCION DE RECURSOS, CUENTA DE DEPOSITO: CUENTA UNICA DEL TESORO</t>
  </si>
  <si>
    <t>00099021001 DEPOSITO DE EFECTIVO, DEPOSITANTE: AGRIPINA PAJA TARQUI, CONCEPTO: REVERSION DE BOLETA, CUENTA DE DEPOSITO: CUENTA UNICA DEL TESORO/DJBR</t>
  </si>
  <si>
    <t>00099021001 DEPOSITO DE EFECTIVO, DEPOSITANTE: AGRIPINA PAJA TARQUI, CONCEPTO: REVERSION DE AGUINALDO, CUENTA DE DEPOSITO: CUENTA UNICA DEL TESORO/DJBR</t>
  </si>
  <si>
    <t>00099021001 DEPOSITO DE EFECTIVO, DEPOSITANTE: DAFNE XIMENA OROPEZA QUIROGA DE TORRES, CONCEPTO: PERMISO SIN GOCE DE HABERES, CUENTA DE DEPOSITO: CUENTA UNICA DEL TESORO</t>
  </si>
  <si>
    <t>NUMERO DE LIBRETA CUT: 000990204113 OPERACIÓN E18 TRANSFERENCIA DEL SISTEMA FINANCIERO POR CUENTA DE TERCEROS A LA CUT PAGO DE BOLETA DE GARANTIA NRO.- 300477404 SOLICITUD DE EMPRESA CONSTRUCTORA GALLARDO SANCHEZ</t>
  </si>
  <si>
    <t>A:00099021001 GAD BENI, TRANSFERENCIA DE RECUPERACIONES SEGUN NOTA GEF-LCR-JSZ-0120-NOT/25 POR CONCEPTO DE PAGO DE INTERES DE ACUERDO A CONTRATO DE FIDEICOMISO "PROGRAMA APOYO A LA EJECUCION DE LA INVERSION PUBLICA" (AEIP) FIRMADO ENTRE MINISTERIO DE PLANIFICACION Y EL FNDR</t>
  </si>
  <si>
    <t>A:00862012001 GAD BENI, TRANSFERENCIA DE RECUPERACIONES SEGUN NOTA GEF-LCR-JSZ-0120-NOT/25 POR CONCEPTO DE REMUNERACION POR ADMINISTRACION DE FIDEICOMISO QUE CORRESPONDEN AL FNDR DE ACUERDO A CONTRATO DE FIDEICOMISO "PROGRAMA APOYO A LA EJECUCION DE LA INVERSION PUBLICA" (AEIP)</t>
  </si>
  <si>
    <t>NUMERO DE LIBRETA CUT: 00099021001 OPERACIÓN E75 TRANSFERENCIA DE LA CUENTA FISCAL BUN A LA CUT EN MN TRANSF.FDOS.AL.BCB GOBIERNO AUTONOMO DEPARTAMENTAL DE PANDO CITE: U.F.SEDEGES NÂ°10/2025 CUENTA CUT 3987 LIBRETA NÂ° 00099021001</t>
  </si>
  <si>
    <t>||TRANSFERENCIA DE FONDOS SEGÚN MENSAJE SWIFT N°2112 DE LA FECHA Y NOTA CITE: DGAC/DAF/FIN/NE-0008/25 (HRE-TGL-1866) DE FECHA 29/01/2025 DE LA DIRECCIÓN GENERAL DE AERONÁUTICA CIVIL. (SECTOR PÚBLICO). DÉBITO DE LA LIBRETA 00117012001 DGAC, REPOSICIÓN DE ÚTILES DE ESCRITORIO.</t>
  </si>
  <si>
    <t>||TRANSFERENCIA DE FONDOS SEGÚN MENSAJE SWIFT N°2163 Y 2164 DE LA FECHA Y NOTA CITE: DGAC/DAF/FIN/NE-0008/25 (HRE-TGL-1866) DE FECHA 29/01/2025 DE LA DIRECCIÓN GENERAL DE AERONÁUTICA CIVIL. (SECTOR PÚBLICO). DÉBITO DE LA LIBRETA 00117012001 DGAC, REPOSICIÓN DE ÚTILES DE ESCRITORIO.</t>
  </si>
  <si>
    <t>||TRANSFERENCIA DE FONDOS S/G MENSAJE SWIFT NRO. 2111 DE LA FECHA Y NOTA CITE DGAC/DAF/FIN/NE-0008/25 DE F.29.01.2025 (HRE-TGL-1866) DE LA DIRECCION GENERAL DE AERONAUTICA CIVIL (SECTOR PÚBLICO). DEBITO DE LA LIBRETA 00117012001 DGAC, REPOSICIÓN DE ÚTILES DE ESCRITORIO.</t>
  </si>
  <si>
    <t>||TRANSFERENCIA DE FONDOS S/G MENSAJES SWIFTS NROS. 2120-2152 EN ATENCIÓN A NOTA: DGAC/DAF/FIN/NE-0008/25 DE F.29/1/2025 (HRE-TGL-1866) ENVIADO POR LA DIRECCIÓN GENERAL DE AERONÁUTICA CIVIL (SECTOR PÚBLICO). DEBITO DE LA LIBRETA 00117012001 DGAC, REPOSICIÓN ÚTILES DE ESCRITORIO.</t>
  </si>
  <si>
    <t>||REGULARIZACIÓN DE NUESTRA OPERACIÓN N° 1118759 DE FECHA 05 /02/2025 SEGÚN NOTAS DGAC/DAF/FIN/NE-0018/25 (HRE-TSO-172) DE F. 12/02/2025 Y CAR/DGE-UNC N°0027/2025 DE F. 13/02/2025 (HRE-TSO-183) DÉBITO DE LA LIBRETA 00117012001 DGAC, REPOSICIÓN DE ÚTILES DE ESCRITORIO.</t>
  </si>
  <si>
    <t>00099021001 DEPOSITO DE EFECTIVO, DEPOSITANTE: MANUEL FERNANDO QUILLE FLORES, CONCEPTO: PAGO ENERGIA ELECTRICA, CUENTA DE DEPOSITO: CUENTA UNICA DEL TESORO</t>
  </si>
  <si>
    <t>00086044201 DEPOSITO DE EFECTIVO, DEPOSITANTE: SISTEMA DE RIEGO SASANTA, CONCEPTO: PROYECTO RIEGO TECNIFICADO, CUENTA DE DEPOSITO: CUENTA UNICA DEL TESORO</t>
  </si>
  <si>
    <t>00099031004 DEPOSITO DE EFECTIVO, DEPOSITANTE: SILVANA VANESSA CALVIMONTES CORREA - YPFB, CONCEPTO: FRACCIONAMIENTO DE NOCRE, CUENTA DE DEPOSITO: CUENTA UNICA DEL TESORO</t>
  </si>
  <si>
    <t>00283042001 DEPOSITO DE EFECTIVO, DEPOSITANTE: ALBERTO JESUS VACA SEGOVIA, CONCEPTO: DEV. VIATICOS, CUENTA DE DEPOSITO: CUENTA UNICA DEL TESORO</t>
  </si>
  <si>
    <t>00099021001 DEPOSITO DE EFECTIVO, DEPOSITANTE: JHONNY MAMANI VARGAS, CONCEPTO: DEV. REFRIGERIO 12/2024, CUENTA DE DEPOSITO: CUENTA UNICA DEL TESORO</t>
  </si>
  <si>
    <t>00015011107 DEPOSITO DE EFECTIVO, DEPOSITANTE: PROMID, CONCEPTO: PAGO SERVICIO AGUA FEBRERO/25, CUENTA DE DEPOSITO: CUENTA UNICA DEL TESORO</t>
  </si>
  <si>
    <t>00301014201 DEP.DE CHEQ.AJENOS,RET.DE CAM.,CONCEPTO: TRANSFERENCIA S/G CONVENIO GADOR AL SEDERI ORURO GESTION 2025,DEP.: FERNANDO MAMANI HIDALGO , PROCEDENCIA: BANCO UNION S.A., CHEQUE: 427, FECHA DE EMISION:13/02/2025</t>
  </si>
  <si>
    <t>00301014101 DEP.DE CHEQ.AJENOS,RET.DE CAM.,CONCEPTO: TRANSFERENCIA S/G CONVENIO DE GADOR AL SEDERI - ORURO GESTION 2025,DEP.: FERNANDO MAMANI HIDALGO , PROCEDENCIA: BANCO UNION S.A., CHEQUE: 426, FECHA DE EMISION:13/02/2025</t>
  </si>
  <si>
    <t>00099021001 DEP.DE CHEQ.AJENOS,RET.DE CAM.,CONCEPTO: REVERSION,DEP.: JUAN DANIEL DELGADO PACHECO , PROCEDENCIA: BANCO UNION S.A., CHEQUE: 213502, FECHA DE EMISION:14/02/2025</t>
  </si>
  <si>
    <t>00099021001 DEP.DE CHEQ.AJENOS,RET.DE CAM.,CONCEPTO: REVERSION,DEP.: JUAN DANIEL DELGADO PACHECO , PROCEDENCIA: BANCO UNION S.A., CHEQUE: 213503, FECHA DE EMISION:14/02/2025</t>
  </si>
  <si>
    <t>00086044201 DEPOSITO DE EFECTIVO, DEPOSITANTE: ROBERTO QUISPE MAMANI, CONCEPTO: CONTRAPARTE, CUENTA DE DEPOSITO: CUENTA UNICA DEL TESORO</t>
  </si>
  <si>
    <t>00086044201 DEPOSITO DE EFECTIVO, DEPOSITANTE: ANDRES MAMANI AGUILAR, CONCEPTO: CONTRAPARTE, CUENTA DE DEPOSITO: CUENTA UNICA DEL TESORO</t>
  </si>
  <si>
    <t>00086044201 DEPOSITO DE EFECTIVO, DEPOSITANTE: GENARO LAURA QUIZO, CONCEPTO: CONTRAPARTE, CUENTA DE DEPOSITO: CUENTA UNICA DEL TESORO</t>
  </si>
  <si>
    <t>00086044201 DEPOSITO DE EFECTIVO, DEPOSITANTE: LENY RAJEL ALVARADO MITA, CONCEPTO: CONTRAPARTE, CUENTA DE DEPOSITO: CUENTA UNICA DEL TESORO</t>
  </si>
  <si>
    <t>00086044201 DEPOSITO DE EFECTIVO, DEPOSITANTE: VICTOR HUGO MACHACA QUISPE, CONCEPTO: CONTRAPARTE, CUENTA DE DEPOSITO: CUENTA UNICA DEL TESORO</t>
  </si>
  <si>
    <t>00086044201 DEPOSITO DE EFECTIVO, DEPOSITANTE: HELEN SANTOS FLORES, CONCEPTO: CONTRAPARTE, CUENTA DE DEPOSITO: CUENTA UNICA DEL TESORO</t>
  </si>
  <si>
    <t>00086044201 DEPOSITO DE EFECTIVO, DEPOSITANTE: JUSTINO MACHACA QUISPE, CONCEPTO: CONTRAPARTE, CUENTA DE DEPOSITO: CUENTA UNICA DEL TESORO</t>
  </si>
  <si>
    <t>00086044201 DEPOSITO DE EFECTIVO, DEPOSITANTE: BORIS CACHI MAMANI, CONCEPTO: CONTRAPARTE, CUENTA DE DEPOSITO: CUENTA UNICA DEL TESORO</t>
  </si>
  <si>
    <t>NUMERO DE LIBRETA CUT: 00099021001 OPERACIÓN E75 TRANSFERENCIA DE LA CUENTA FISCAL BUN A LA CUT EN MN TRANSF.FDOS.AL.BCB GOB. AUTONOMO MCPAL. DE ALALAY CITE: G.A.M.A CITE NÂ° 063/2025 CUENTA CUT 3987 LIBRETA NÂ° 00099021001</t>
  </si>
  <si>
    <t>NUMERO DE LIBRETA CUT: 00099021001 OPERACIÓN E75 TRANSFERENCIA DE LA CUENTA FISCAL BUN A LA CUT EN MN TRANSF.FDOS.AL.BCB GOB. AUTONOMO MCPAL. DE TARATA CITE: GAMT NÂ° 072/2025 CUENTA CUT 3987 LIBRETA NÂ° 00099021001</t>
  </si>
  <si>
    <t>NUMERO DE LIBRETA CUT: 00099021001 OPERACIÓN E75 TRANSFERENCIA DE LA CUENTA FISCAL BUN A LA CUT EN MN TRANSF.FDOS.AL.BCB GOBIERNO AUTONOMO MUNICIPAL DE MACHARETI, CITE: GAMM/DAF NÂ° 029/2025 CUENTA CUT 3987 LIBRETA NÂ° 00099021001</t>
  </si>
  <si>
    <t>||TRANSFERENCIA DE FONDOS S/G MENSAJE SWIFT NRO. 2200, CORREO ELECTRONICO DE LA FECHA Y NOTA CITE DGAC/DAF/FIN/NE-0008/25 DE F.29.01.2025 (HRE-TGL-1866) DE LA DIRECCION GENERAL DE AERONAUTICA CIVIL (SECTOR PÚBLICO). DEBITO DE LA LIBRETA 00117012001 DGAC, REPOSICIÓN DE ÚTILES DE ESCRITORIO</t>
  </si>
  <si>
    <t>00099021001 DEPOSITO DE EFECTIVO, DEPOSITANTE: LIZETH MORAIMA MONJE HIROSE, CONCEPTO: DEVOLUCION DE FONDOS, CUENTA DE DEPOSITO: CUENTA UNICA DEL TESORO/DJBR</t>
  </si>
  <si>
    <t>00099024113 DEPOSITO DE EFECTIVO, DEPOSITANTE: RONAL ERIC FLORES MANCILLA, CONCEPTO: DEVOLUCION S/G INFORME DE RELEVAMIENTO MPR-INF UAI N°026/2024, CUENTA DE DEPOSITO: CUENTA UNICA DEL TESORO</t>
  </si>
  <si>
    <t>00086044201 DEPOSITO DE EFECTIVO, DEPOSITANTE: SISTEMA DE MICRORIEGO TIRCO, CONCEPTO: PROYECTO RIEGO TECNIFICADO, CUENTA DE DEPOSITO: CUENTA UNICA DEL TESORO</t>
  </si>
  <si>
    <t>00015011108 DEPOSITO DE EFECTIVO, DEPOSITANTE: MINISTERIO DE GOBIERNO, CONCEPTO: DEPÓSITO COTAP, CUENTA DE DEPOSITO: CUENTA UNICA DEL TESORO</t>
  </si>
  <si>
    <t>00015011108 DEPOSITO DE EFECTIVO, DEPOSITANTE: MINISTERIO DE GOBIERNO, CONCEPTO: DEPÓSITO AGUA POTOSI, CUENTA DE DEPOSITO: CUENTA UNICA DEL TESORO</t>
  </si>
  <si>
    <t>00086044201 DEPOSITO DE EFECTIVO, DEPOSITANTE: SISTEMA DE RIEGO AGUA SALUD, CONCEPTO: PROYECTO RIEGO TECNIFICADO, CUENTA DE DEPOSITO: CUENTA UNICA DEL TESORO</t>
  </si>
  <si>
    <t>00086044201 DEPOSITO DE EFECTIVO, DEPOSITANTE: SISTEMA DE RIEGO MACHACAMARCA BAJA, CONCEPTO: PROYECTO RIEGO TECNIFICADO, CUENTA DE DEPOSITO: CUENTA UNICA DEL TESORO</t>
  </si>
  <si>
    <t>00086044201 DEPOSITO DE EFECTIVO, DEPOSITANTE: SISTEMA DE RIEGO MENOR SANUMARCA, CONCEPTO: PROYECTO RIEGO TECNIFICADO, CUENTA DE DEPOSITO: CUENTA UNICA DEL TESORO</t>
  </si>
  <si>
    <t>00086044201 DEPOSITO DE EFECTIVO, DEPOSITANTE: SISTEMA DE RIEGO TORREPAMPA, CONCEPTO: PROYECTO RIEGO TECNIFICADO, CUENTA DE DEPOSITO: CUENTA UNICA DEL TESORO</t>
  </si>
  <si>
    <t>00086044201 DEPOSITO DE EFECTIVO, DEPOSITANTE: SISTEMA DE RIEGO UCHAMBAYA ALTA, CONCEPTO: PROYECTO RIEGO TECNIFICADO, CUENTA DE DEPOSITO: CUENTA UNICA DEL TESORO</t>
  </si>
  <si>
    <t>00086044201 DEPOSITO DE EFECTIVO, DEPOSITANTE: SISTEMA DE RIEGO SACABAMBA, CONCEPTO: PROYECTO RIEGO TECNIFICADO, CUENTA DE DEPOSITO: CUENTA UNICA DEL TESORO</t>
  </si>
  <si>
    <t>00086044201 DEPOSITO DE EFECTIVO, DEPOSITANTE: SISTEMA DE RIEGO WILAPAMPA, CONCEPTO: PROYECTO RIEGO TECNIFICADO, CUENTA DE DEPOSITO: CUENTA UNICA DEL TESORO</t>
  </si>
  <si>
    <t>00086044201 DEPOSITO DE EFECTIVO, DEPOSITANTE: SISTEMA DE RIEGO YUNGA YUNGA, CONCEPTO: PROYECTO RIEGO TECNIFICADO, CUENTA DE DEPOSITO: CUENTA UNICA DEL TESORO</t>
  </si>
  <si>
    <t>00086044201 DEPOSITO DE EFECTIVO, DEPOSITANTE: CLEMENTE ALVARADO MACHACA, CONCEPTO: CONTRAPARTE, CUENTA DE DEPOSITO: CUENTA UNICA DEL TESORO</t>
  </si>
  <si>
    <t>00526012001 DEPOSITO DE EFECTIVO, DEPOSITANTE: MARCO ANTONIO LLANOS CALDERON, CONCEPTO: POR DEV. DE FONDO EN AVANCE NO UTILIZADO, CUENTA DE DEPOSITO: CUENTA UNICA DEL TESORO</t>
  </si>
  <si>
    <t>00099021001 DEPOSITO DE EFECTIVO, DEPOSITANTE: ISIDORO QUISPE HUNCA, CONCEPTO: REPOSICION, CUENTA DE DEPOSITO: CUENTA UNICA DEL TESORO</t>
  </si>
  <si>
    <t>00132039202 DEP.DE CHEQ.AJENOS,RET.DE CAM.,CONCEPTO: DEVOLUCION SALDO REFRIGERIO POTOSI DICIEMBRE 2024,DEP.: SEDEM , PROCEDENCIA: BANCO UNION S.A., CHEQUE: 891, FECHA DE EMISION:05/02/2025</t>
  </si>
  <si>
    <t>00099021001 DEP.DE CHEQ.AJENOS,RET.DE CAM.,CONCEPTO: DEVOLUCION PASAJES BS 1.143,00DEVOLUCION VIATICOS BS 2.077,80,DEP.: ASFI , PROCEDENCIA: BANCO UNION S.A., CHEQUE: 3618, FECHA DE EMISION:12/02/2025</t>
  </si>
  <si>
    <t>00099021001 DEP.DE CHEQ.AJENOS,RET.DE CAM.,CONCEPTO: PAGO POR DESCUENTOS RECURSOS PUBLICOS,DEP.: CAJA NACIONAL DE SALUD , PROCEDENCIA: BANCO UNION S.A., CHEQUE: 82192, FECHA DE EMISION:17/02/2025</t>
  </si>
  <si>
    <t>NUMERO DE LIBRETA CUT: 00099021001 OPERACIÓN E75 TRANSFERENCIA DE LA CUENTA FISCAL BUN A LA CUT EN MN TRANSF.FDOS.AL.BCB GOB. AUTONOMO MCPAL. DE CHIMORE CITE: GAMCH/DAF NÂ° 029-2025 CUENTA CUT 3987069001 LIBRETA NÂ° 00099021001</t>
  </si>
  <si>
    <t>DEVOLUCIÓN DE FONDOS SOLICITUD 053824-22596 DE YACIMIENTOS PETROLIFEROS FISCALES BOLIVIANOS REF.: CUNADO SAU PAGO POR LA ADQUISICION DE MATERIAL TUBULAR PARA EL POZO VILLAMONTES X7 TARIJA SEGUN CONTRATO NR GNEE ULSC CAM 034 2023, SEGÚN R.D. 025/2023. LIB. 00513042001 YPFB - OPERACIONES G N E E</t>
  </si>
  <si>
    <t>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t>
  </si>
  <si>
    <t>DEVOLUCION DE FONDOS DE SOLICITUD 053924-22658 DE YPFB DE 14/02/2025 REF.: ENEX SA 22DO PRE PAGO SUM HIDR LIQ OCCIDENTE CHILE 2022 OP UPCA 2094 HR GPDI 26216 2024 PROC 105, SEGUN R.D. NO.025/2023 LIB. 00513012004 LBP-YPFB-UNICOMERCIAL (4030005415/1-2188907)</t>
  </si>
  <si>
    <t>DEVOLUCION DE FONDOS DE SOLICITUD 053925-22659 DE YPFB DE 14/02/2025 REF.: ENEX SA 3ER POST PAGO SUM HIDR LIQ OCCIDENTE CHILE 2023 OP UPCA 352 HR GPDI 23310 2024 PROC 106, SEGUN R.D. NO.025/2023 LIB. 00513012004 LBP-YPFB-UNICOMERCIAL (4030005415/1-2188907)</t>
  </si>
  <si>
    <t>00099021001 DEPOSITO DE EFECTIVO, DEPOSITANTE: NATALIA CHOQUE ZARATE, CONCEPTO: DEVOLUCION DE SUELDO DOBLE DEPÓSITO POR SUPLENCIA DE MATERNIDAD, CUENTA DE DEPOSITO: CUENTA UNICA DEL TESORO/DJBR</t>
  </si>
  <si>
    <t>00046171101 DEPOSITO DE EFECTIVO, DEPOSITANTE: IMPORTACIONES ROCHATORRICO, CONCEPTO: SANCION JURIDICA, CUENTA DE DEPOSITO: CUENTA UNICA DEL TESORO</t>
  </si>
  <si>
    <t>00086044201 DEPOSITO DE EFECTIVO, DEPOSITANTE: COMUNIDAD CAIGUA, CONCEPTO: CONTRAPARTE SISTEMA DE RIEGO ZONA 8, CUENTA DE DEPOSITO: CUENTA UNICA DEL TESORO</t>
  </si>
  <si>
    <t>00423012001 DEPOSITO DE EFECTIVO, DEPOSITANTE: CRISTHIAN DIEGO CRUZ TAPIA, CONCEPTO: DEVOLUCION BONO REFRIGERIO, CUENTA DE DEPOSITO: CUENTA UNICA DEL TESORO</t>
  </si>
  <si>
    <t>00099021001 DEPOSITO DE EFECTIVO, DEPOSITANTE: ERLINDA CAHUANA CALLE, CONCEPTO: DEVOLUCION DE REFRIGERIO ABRIL 2024, CUENTA DE DEPOSITO: CUENTA UNICA DEL TESORO/DJBR</t>
  </si>
  <si>
    <t>00099021001 DEPOSITO DE EFECTIVO, DEPOSITANTE: ERLINDA CAHUANA CALLE, CONCEPTO: DEVOLUCION REFRIGERIO MAYO 2024, CUENTA DE DEPOSITO: CUENTA UNICA DEL TESORO/DJBR</t>
  </si>
  <si>
    <t>00099021001 DEPOSITO DE EFECTIVO, DEPOSITANTE: SHIRLEY GRACIELA CEREZO HUESO, CONCEPTO: DEVOLUCION REFRIGERIO MAYO 2024, CUENTA DE DEPOSITO: CUENTA UNICA DEL TESORO/DJBR</t>
  </si>
  <si>
    <t>00099021001 DEPOSITO DE EFECTIVO, DEPOSITANTE: DABEIBA VILLAGOMEZ CLAROS, CONCEPTO: DEVOLUCION REFRIGERIO ABRIL 2024, CUENTA DE DEPOSITO: CUENTA UNICA DEL TESORO/DJBR</t>
  </si>
  <si>
    <t>00099021001 DEPOSITO DE EFECTIVO, DEPOSITANTE: DABEIBA VILLAGOMEZ CLAROS, CONCEPTO: DEVOLUCION REFRIGERIO JUNIO 2024, CUENTA DE DEPOSITO: CUENTA UNICA DEL TESORO/DJBR</t>
  </si>
  <si>
    <t>00046171101 DEPOSITO DE EFECTIVO, DEPOSITANTE: BRIMEG SRL, CONCEPTO: SANCION JURIDICA, CUENTA DE DEPOSITO: CUENTA UNICA DEL TESORO</t>
  </si>
  <si>
    <t>00099021001 DEPOSITO DE EFECTIVO, DEPOSITANTE: GONZALO MARZOLINI CANIZARES BUSTILLOS, CONCEPTO: DEVOLUCION EXAMEN PREOCUPACIONAL GESTION 2024, CUENTA DE DEPOSITO: CUENTA UNICA DEL TESORO/DJBR</t>
  </si>
  <si>
    <t>00383012001 DEPOSITO DE EFECTIVO, DEPOSITANTE: AGENCIA BOLIVIANA DE CORREOS, CONCEPTO: REGIONAL LA PAZ 10-15/02/2025, CUENTA DE DEPOSITO: CUENTA UNICA DEL TESORO</t>
  </si>
  <si>
    <t>00513212001 DEP.DE CHEQ.AJENOS,RET.DE CAM.,CONCEPTO: REVERSION DE FONDOS,DEP.: MARCO ANTONIO OLMOS FLORES , PROCEDENCIA: BANCO UNION S.A., CHEQUE: 831, FECHA DE EMISION:17/02/2025</t>
  </si>
  <si>
    <t>00099021001 DEP.DE CHEQ.AJENOS,RET.DE CAM.,CONCEPTO: DEVOLUCION INCAPACIDAD SEPTIEMBRE 2024,DEP.: CAJA PETROLERA DE SALUD OFICINA NACIONAL , PROCEDENCIA: BANCO UNION S.A., CHEQUE: 22652, FECHA DE EMISION:18/02/2025</t>
  </si>
  <si>
    <t>00099021001 DEP.DE CHEQ.AJENOS,RET.DE CAM.,CONCEPTO: DEVOLUCION INCAPACIDAD AGOSTO 2024,DEP.: CAJA PETROLERA DE SALUD OFICINA NACIONAL , PROCEDENCIA: BANCO UNION S.A., CHEQUE: 22653, FECHA DE EMISION:18/02/2025</t>
  </si>
  <si>
    <t>00099021001 DEP.DE CHEQ.AJENOS,RET.DE CAM.,CONCEPTO: DEVOLUCION DE HABERES ENERO 2025,DEP.: ESTHER SANCHEZ PEÑA , PROCEDENCIA: BANCO UNION S.A., CHEQUE: 213504, FECHA DE EMISION:18/02/2025</t>
  </si>
  <si>
    <t>00099021001 DEP.DE CHEQ.AJENOS,RET.DE CAM.,CONCEPTO: BOLETA MES DE ENERO 2025,DEP.: YULENKA KATYA VLADISLAVIC MENDOZA , PROCEDENCIA: BANCO UNION S.A., CHEQUE: 213505, FECHA DE EMISION:18/02/2025</t>
  </si>
  <si>
    <t>00291012008 DEP.DE CHEQ.AJENOS,RET.DE CAM.,CONCEPTO: DEPÓSITO,DEP.: KATHERINE ALEJANDRA VILLA TAPIA , PROCEDENCIA: BANCO UNION S.A., CHEQUE: 213506, FECHA DE EMISION:18/02/2025</t>
  </si>
  <si>
    <t>A:00862012001 GAM DE VIACHA, TRANSFERENCIA DE RECUPERACIONES SEGÚN NOTA INTERNA GEF-LCR-DYF-0123-NOT/25, POR CONCEPTO DE REMUNERACION DE ADMINISTRACION QUE CORRESPONDE AL FNDR DE ACUERDO A CONTRATO DE FIDEICOMISO “CONTRAPARTES LOCALES” (CL)</t>
  </si>
  <si>
    <t>A:00862012001 GAM DE VILLA CHARCAS, TRANSFERENCIA DE RECUPERACIONES SEGÚN NOTA INTERNA GEF-LCR-DYF-0123-NOT/25, POR CONCEPTO DE REMUNERACION DE ADMINISTRACION (INTERES PENAL) QUE CORRESPONDE AL FNDR DE ACUERDO A CONTRATO DE FIDEICOMISO “CONTRAPARTES LOCALES” (CL)</t>
  </si>
  <si>
    <t>A:00862012001 GAM DE PUCARANI, TRANSFERENCIA DE RECUPERACIONES SEGÚN NOTA INTERNA GEF-LCR-DYF-0141-NOT/25, POR CONCEPTO DE REMUNERACION DE ADMINISTRACION, PAGO ANTICIPADO QUE CORRESPONDE AL FNDR DE ACUERDO A CONTRATO DE FIDEICOMISO “CONTRAPARTES LOCALES” (CL)</t>
  </si>
  <si>
    <t>A:00862012001 GAM DE PADCAYA, TRANSFERENCIA DE RECUPERACIONES SEGÚN NOTA INTERNA GEF-LCR-DYF-0123-NOT/25, POR CONCEPTO DE REMUNERACION DE ADMINISTRACION (INTERES PENAL) QUE CORRESPONDE AL FNDR DE ACUERDO A CONTRATO DE FIDEICOMISO “CONTRAPARTES LOCALES” (CL)</t>
  </si>
  <si>
    <t>A:00862012001 GAM DE SAN PABLO DE HUACARETA, TRANSFERENCIA DE RECUPERACIONES SEGÚN NOTA INTERNA GEF-LCR-DYF-0112-NOT/25, POR CONCEPTO DE REMUNERACION DE ADMINISTRACION QUE CORRESPONDE AL FNDR DE ACUERDO A CONTRATO DE FIDEICOMISO “CONTRAPARTES LOCALES” (CL)</t>
  </si>
  <si>
    <t>A:00862012001 GAM DE SAN PABLO DE HUACARETA, TRANSFERENCIA DE RECUPERACIONES SEGÚN NOTA INTERNA GEF-LCR-DYF-0112-NOT/25, POR CONCEPTO DE REMUNERACION DE ADMINISTRACION (INTERES PENAL) QUE CORRESPONDE AL FNDR DE ACUERDO A CONTRATO DE FIDEICOMISO “CONTRAPARTES LOCALES” (CL)</t>
  </si>
  <si>
    <t>A:00862012001 GAM DE VIACHA, TRANSFERENCIA DE RECUPERACIONES SEGÚN NOTA INTERNA GEF-LCR-DYF-0123-NOT/25, POR CONCEPTO DE REMUNERACION DE ADMINISTRACION (INTERES PENAL) QUE CORRESPONDE AL FNDR DE ACUERDO A CONTRATO DE FIDEICOMISO “CONTRAPARTES LOCALES” (CL)</t>
  </si>
  <si>
    <t>NUMERO DE LIBRETA CUT: 00099021001 OPERACIÓN E75 TRANSFERENCIA DE LA CUENTA FISCAL BUN A LA CUT EN MN TRANSF.FDOS.AL.BCB GOB. AUTONOMO MCPAL. DE VILLA TUNARI CITE: G.A.M.V.T. NÂ° 135/2025 CUENTA CUT 3987 LIBRETA NÂ° 00099021001</t>
  </si>
  <si>
    <t>NUMERO DE LIBRETA CUT: 00099021001 OPERACIÓN E75 TRANSFERENCIA DE LA CUENTA FISCAL BUN A LA CUT EN MN TRANSF.FDOS.AL.BCB GOB. AUTONOMO MCPAL. DE VILLA TUNARI CITE: G.A.M.V.T. NÂ° 134/2025 CUENTA CUT 3987 LIBRETA NÂ° 00099021001</t>
  </si>
  <si>
    <t>NUMERO DE LIBRETA CUT: 00099021001 OPERACIÓN E75 TRANSFERENCIA DE LA CUENTA FISCAL BUN A LA CUT EN MN TRANSF.FDOS.AL.BCB GOB. AUTONOMO MCPAL. DE VILLA TUNARI CITE: G.A.M.V.T. NÂ° 128/2025 CUENTA CUT 3987 LIBRETA NÂ° 00099021001</t>
  </si>
  <si>
    <t>NUMERO DE LIBRETA CUT: 00099021001 OPERACIÓN E75 TRANSFERENCIA DE LA CUENTA FISCAL BUN A LA CUT EN MN TRANSF.FDOS.AL.BCB DE GOB. AUTONOMO MCPAL. DE VILLA TUNARI CITE: G.A.M.V.T. NÂ° 129/2025 CUENTA CUT 3987 LIBRETA NÂ° 00099021001</t>
  </si>
  <si>
    <t>NUMERO DE LIBRETA CUT: 00099021001 OPERACIÓN E75 TRANSFERENCIA DE LA CUENTA FISCAL BUN A LA CUT EN MN TRANSF.FDOS.AL.BCB GOB. AUTONOMO MCPAL. DE VILLA TUNARI CITE: G.A.M.V.T. NÂ° 130/2025 CUENTA CUT 3987 LIBRETA NÂ° 00099021001</t>
  </si>
  <si>
    <t>NUMERO DE LIBRETA CUT: 00099021001 OPERACIÓN E75 TRANSFERENCIA DE LA CUENTA FISCAL BUN A LA CUT EN MN TRANSF.FDOS.AL.BCB GOB. AUTONOMO MCPAL. DE VILLA TUNARI CITE: G.A.M.V.T. NÂ° 131/2025 CUENTA CUT 3987 LIBRETA NÂ° 00099021001</t>
  </si>
  <si>
    <t>NUMERO DE LIBRETA CUT: 00099021001 OPERACIÓN E75 TRANSFERENCIA DE LA CUENTA FISCAL BUN A LA CUT EN MN TRANSF.FDOS.AL.BCB GOB. AUTONOMO MCPAL. DE VILLA TUNARI CITE: G.A.M.V.T. NÂ° 132/2025 CUENTA CUT 3987 LIBRETA NÂ° 00099021001</t>
  </si>
  <si>
    <t>NUMERO DE LIBRETA CUT: 00099021001 OPERACIÓN E75 TRANSFERENCIA DE LA CUENTA FISCAL BUN A LA CUT EN MN TRANSF.FDOS.AL.BCB GOB. AUTONOMO MCPAL. DE VILLA TUNARI CITE: G.A.M.V.T. NÂ° 133/2025 CUENTA CUT 3987 LIBRETA NÂ° 00099021001</t>
  </si>
  <si>
    <t>||TRANSFERENCIA DE FONDOS POR INSTRUCCIONES DEL IDA POR COMPRA DE BOLIVIANOS Y DESEMBOLSO DEL PRÉSTAMO IDA 5744-BO PROYECTO DE DESARROLLO DE CAPACIDADES DEL SECTOR VIAL (REM.EXT) REF.: 3666560 REEMBOLSO DLI 3.2 Y 3.3 LIBRETA N° 00291014301 ABC-ADMINISTRADORA BOLIVIANA DE CARRETERAS</t>
  </si>
  <si>
    <t>||COBRO DE ÚTILES DE ESCRITORIO POR TRANSFERENCIA DE FONDOS (REM. EXT) Y DESEMBOLSO DEL PRESTAMO IDA 5744-BO PROYECTO DE DESARROLLO DE CAPACIDADES DEL SECTOR VIAL (REM. EXT) REF. AC3666560 REEMBOLSO DLI 3.2 Y 3.3 LIBRETA N° 00291012002 ABC-RECURSOS PROPIOS REF.: ÚTILES DE ESCRITORIO</t>
  </si>
  <si>
    <t>PAGO A BID PRÉSTAMO 4414/KI-BO VCTO. 15-02-2025 POR CUENTA DE TGN , NTI. 019653 VALOR 18-02-2025 INTERESES USD 80.466,05 CTA. 3987 CUENTA UNICA DEL TESORO LIB. 00099021001 REF.: COMISIONES BANCARIAS</t>
  </si>
  <si>
    <t>DEVOLUCIÓN DE FONDOS SOLICITUD 053887-22648 DE COFADENA REF.: REGISTRO DE OPERACIONES PARA REALIZAR LA TRANSFERENCIA DE DIVISAS AL EXTERIOR POR LA COMPRA DE BIENES SEGUN CONTRATO ADMINISTRATIVO, SEGÚN R.D. 025/2023 LIB. 00548022001 COFADENA - FÁBRICA BOLIVIANA DE MUNICIÓN</t>
  </si>
  <si>
    <t>DEVOLUCIÓN DE FONDOS SOLICITUD 053894-22641 DE SERVICIO NACIONAL DE AEROFOTOGRAMETRIA REF.: PAGO A LA EMPRESA LEICA GEOSYSTEMS AG VIA BANCO CENTRAL DE BOLIVIA SEGUN DOCUMENTACION ADJUNTA DE RESPALDO, SEGÚN R.D. 025/2023 LIB. 00244012001 LBP-SERVICIO NAL.DE AEROFOTOGRAMETRIA (4030001235)</t>
  </si>
  <si>
    <t>DEVOLUCION DE FONDOS DE SOLIC. 053775-22572 DE ATT DE 30/01/2025 REF.: TRANSF. DE RECURSOS A LA UNION INTERNACIONAL DE TELECOMUNICACIONES UIT, CORRESPONDIENTE A SALDOS DE CUOTAS DE GESTIONES, SEGUN R.D. NO.025/2023 LIB. 00099021001 TGN-RECURSOS ORDINARIOS (3987)</t>
  </si>
  <si>
    <t>DEVOLUCION DE FONDOS DE SOLIC. 053762-22585 DE DEFENSORIA DEL PUEBLO DE 30/01/2025 REF.: PAGO A LA ALIANZA GLOBAL DE INSTITUCIONES NACIONALES DE DERECHOS HUMANOS (GANHRI) POR LA MEMBRESIA ANUAL, SEGUN R.D. NO.025/2023. LIB. 00099021001 TGN-RECURSOS ORDINARIOS (3987)</t>
  </si>
  <si>
    <t>DEVOLUCIÓN DE FONDOS SOLICITUD 053893-22642 DE SERVICIO NACIONAL DE AEROFOTOGRAMETRIA REF.: RENOVACION DE LA SUSCRIPCION DE MANUALES SEGUN DOCUMENTACION ADJUNTA DE RESPALDO, SEGÚN R.D. 025/2023 LIB. 00244012001 LBP-SERVICIO NAL.DE AEROFOTOGRAMETRIA (4030001235)</t>
  </si>
  <si>
    <t>||TRANSFERENCIA DE FONDOS SEGÚN MENSAJE SWIFT N°2270 DE LA FECHA Y NOTA CITE: DGAC/DAF/FIN/NE-0008/25 (HRE-TGL-1866) DE FECHA 29/01/2025 DE LA DIRECCIÓN GENERAL DE AERONÁUTICA CIVIL. (SECTOR PÚBLICO). DÉBITO DE LA LIBRETA 00117012001 DGAC, REPOSICIÓN DE ÚTILES DE ESCRITORIO.</t>
  </si>
  <si>
    <t>00099021001 DEPOSITO DE EFECTIVO, DEPOSITANTE: MARICELA CUELLAR ORTIZ, CONCEPTO: PAGO DE ENERGIA ELECTRICA, CUENTA DE DEPOSITO: CUENTA UNICA DEL TESORO</t>
  </si>
  <si>
    <t>00041031107 DEPOSITO DE EFECTIVO, DEPOSITANTE: WILLY CRUZ CHOQUE, CONCEPTO: DEVOLUCION POR GASTOS DE PASAJES, CUENTA DE DEPOSITO: CUENTA UNICA DEL TESORO</t>
  </si>
  <si>
    <t>00041031107 DEPOSITO DE EFECTIVO, DEPOSITANTE: WILLY CRUZ CHOQUE, CONCEPTO: DEVOLUCION DE GASTOS DE PEAJES, CUENTA DE DEPOSITO: CUENTA UNICA DEL TESORO</t>
  </si>
  <si>
    <t>00086044201 DEPOSITO DE EFECTIVO, DEPOSITANTE: ASOCIACION DE REGANTES CAWALLICALA, CONCEPTO: PROYECTO RIEGO TECNIFICADO, CUENTA DE DEPOSITO: CUENTA UNICA DEL TESORO</t>
  </si>
  <si>
    <t>00086044201 DEPOSITO DE EFECTIVO, DEPOSITANTE: SISTEMA DE RIEGO ANDAPATA LUPE, CONCEPTO: PROYECTO RIEGO TECNIFICADO, CUENTA DE DEPOSITO: CUENTA UNICA DEL TESORO</t>
  </si>
  <si>
    <t>00086044201 DEPOSITO DE EFECTIVO, DEPOSITANTE: ASOCIACION DE REGANTES ROMERO HUMA, CONCEPTO: PROYECTO RIEGO TECNIFICADO, CUENTA DE DEPOSITO: CUENTA UNICA DEL TESORO</t>
  </si>
  <si>
    <t>00099021001 DEPOSITO DE EFECTIVO, DEPOSITANTE: ANA MERCEDES HERBAS MALDONADO, CONCEPTO: DEVOLUCION PAGO EFECTUADO, CUENTA DE DEPOSITO: CUENTA UNICA DEL TESORO/DJBR</t>
  </si>
  <si>
    <t>00221012001 DEPOSITO DE EFECTIVO, DEPOSITANTE: MILDER GREGORIO VARGAS HINOJOSA, CONCEPTO: DEVOLUCION DE SOLICITUD DE GASTO 4 Y 6 DEL FONDO ROTATIVO DA-1 DE LA GESTION 2024, CUENTA DE DEPOSITO: CUENTA UNICA DEL TESORO</t>
  </si>
  <si>
    <t>TRANSFERENCIA DE FONDOS AL EXTERIOR A SOLICITUD DE PROCURADURIA GENERAL DEL ESTADO SEGUN SOLICITUD 22663 REF: PAGO A GREENBERG TRAURIG PA CASO MURILLO, SEGUN INFORME PGE-UAJ-INF-0257-2024, CONTRATO 48-2021. LIB. 00099021001 TGN-RECURSOS ORDINARIOS (3987)</t>
  </si>
  <si>
    <t>TRANSFERENCIA DE FONDOS AL EXTERIOR A SOLICITUD DE PROCURADURIA GENERAL DEL ESTADO SEGUN SOLICITUD 22664 REF: PAGO A GUGLIELMINO SRL CASO CIADI ARB-AF-18-5 BANCO BILBAO VIZCAYA ARGENTARIA, SEGUN CONTRATO 066-2022, INFORME PGE-DGDA-INF-0086-2024 LIB. 00099021001 TGN-RECURSOS ORDINARIOS (3987)</t>
  </si>
  <si>
    <t>NUMERO DE LIBRETA CUT: 00291012006 OPERACIÓN E18 TRANSFERENCIA DEL SISTEMA FINANCIERO POR CUENTA DE TERCEROS A LA CUT TRANSFERENCIA POR DERECHO USO DE VIA A SOLICTUD DE YPFB CHACO S.A.</t>
  </si>
  <si>
    <t>NUMERO DE LIBRETA CUT: 00513012008 OPERACIÓN E18 TRANSFERENCIA DEL SISTEMA FINANCIERO POR CUENTA DE TERCEROS A LA CUT PAGO DIVIDENDOS RESULTADOS ACUMULADOS</t>
  </si>
  <si>
    <t>NUMERO DE LIBRETA CUT: 00099021001 OPERACIÓN E75 TRANSFERENCIA DE LA CUENTA FISCAL BUN A LA CUT EN MN TRANSF.FDOS.AL.BCB GOBIERNO AUTONOMO MUNICIPAL DE CHULUMANI CITE: GAMCH/MAE/LP/039/2025 CUENTA CUT 3987 LIBRETA NÂ° 00099021001</t>
  </si>
  <si>
    <t>TRANSFERENCIA DE FONDOS AL EXTERIOR A SOLICITUD DE MINISTERIO DE RELACIONES EXTERIORES SEGUN SOLICITUD 22470 REF: PROCESO 98 PLANILLA 11240 PAGO DE COSTO DE VIDA AL PERSONAL DE EMBAJADAS Y CONSULADOS CORRESPONDIENTE AL MES DE NOVIEMBRE LIB. 00099021001 TGN-RECURSOS ORDINARIOS (3987)</t>
  </si>
  <si>
    <t>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t>
  </si>
  <si>
    <t>||TRANSFERENCIA DE FONDOS S/G MENSAJE SWIFT NRO. 2343 EN ATENCIÓN A CORREO ELECTRONICO DE LA FECHA Y NOTA: DGAC/DAF/FIN/NE-0008/25 DE F.29/1/2025 (HRE-TGL-1866) ENVIADO POR LA DIRECCIÓN GENERAL DE AERONÁUTICA CIVIL (SECTOR PÚBLICO). DEBITO DE LA LIBRETA 00117012001 DGAC, REPOSICIÓN ÚTILES DE ESCRITORIO.</t>
  </si>
  <si>
    <t>00076014201 DEPOSITO DE EFECTIVO, DEPOSITANTE: COMUNICACIONES EL PAIS S.A., CONCEPTO: PAGO, CUENTA DE DEPOSITO: CUENTA UNICA DEL TESORO</t>
  </si>
  <si>
    <t>00099021001 DEPOSITO DE EFECTIVO, DEPOSITANTE: CRISTIAN FLORES MELGAR, CONCEPTO: DEVOLUCION, CUENTA DE DEPOSITO: CUENTA UNICA DEL TESORO/DJBR</t>
  </si>
  <si>
    <t>00099021001 DEPOSITO DE EFECTIVO, DEPOSITANTE: ANEL LETICIA SOLARES PERALTA, CONCEPTO: DEVOLUCIÓN DE PAGO DE VACACIONES EN DEMASÍA GESTIÓN 2020, CUENTA DE DEPOSITO: CUENTA UNICA DEL TESORO/DJBR</t>
  </si>
  <si>
    <t>00015011108 DEPOSITO DE EFECTIVO, DEPOSITANTE: JUBILADOS BANCA PRIVADA, CONCEPTO: PAGO FACTURA AGUA POTABLE FACTURA FEB 2024, CUENTA DE DEPOSITO: CUENTA UNICA DEL TESORO</t>
  </si>
  <si>
    <t>00086044201 DEPOSITO DE EFECTIVO, DEPOSITANTE: CESAR CONSTANCIO ZELAYA LEYTON, CONCEPTO: CONTRAPARTE SISTEMA DE RIEGO COMUNIDAD HUAYLLATAYOJ - PROGRAMA RUMBO, CUENTA DE DEPOSITO: CUENTA UNICA DEL TESORO</t>
  </si>
  <si>
    <t>00086044201 DEPOSITO DE EFECTIVO, DEPOSITANTE: ERNESTO RENGIFO AVENDAÑO, CONCEPTO: PAGO CONTRAPARTE SISTEMA DE RIEGO COMUNIDAD ARPAJA BAJA- PROGRAMA RUMBO, CUENTA DE DEPOSITO: CUENTA UNICA DEL TESORO</t>
  </si>
  <si>
    <t>00086044201 DEPOSITO DE EFECTIVO, DEPOSITANTE: FRANCISCO RIVERA CAZON, CONCEPTO: PAGO CONTRAPARTE SISTEMA DE RIEGO COMUNIDAD YUQUINA- PROGRAMA RUMBO, CUENTA DE DEPOSITO: CUENTA UNICA DEL TESORO</t>
  </si>
  <si>
    <t>00086044201 DEPOSITO DE EFECTIVO, DEPOSITANTE: MIGUEL GABRIEL MARTINEZ AGUIRRE, CONCEPTO: CONTRAPARTE SISTEMA DE RIEGO COMUNIDAD SAN LORENZO- PROGRAMA RUMBO, CUENTA DE DEPOSITO: CUENTA UNICA DEL TESORO</t>
  </si>
  <si>
    <t>00099021001 DEPOSITO DE EFECTIVO, DEPOSITANTE: JAIME MITA PARIHUANA, CONCEPTO: DEVOLUCION DE BONOS Y AGUINALDO GESTION 2024, CUENTA DE DEPOSITO: CUENTA UNICA DEL TESORO</t>
  </si>
  <si>
    <t>00133012001 DEPOSITO DE EFECTIVO, DEPOSITANTE: ARON ESPINOZA OLIVER, CONCEPTO: SALDO SORTEO SEMBRANDO ESPERANZA, CUENTA DE DEPOSITO: CUENTA UNICA DEL TESORO</t>
  </si>
  <si>
    <t>00010011101 DEPOSITO DE EFECTIVO, DEPOSITANTE: KARINA SOLIZ SANCHEZ, CONCEPTO: PAGO DE SERVICIOS, CUENTA DE DEPOSITO: CUENTA UNICA DEL TESORO</t>
  </si>
  <si>
    <t>00099021001 DEPOSITO DE EFECTIVO, DEPOSITANTE: ALEX MAURICIO MELGAR TORREZ, CONCEPTO: DEVOLUCION EXAMEN PREOCUPACIONAL GESTION 2024, CUENTA DE DEPOSITO: CUENTA UNICA DEL TESORO/DJBR</t>
  </si>
  <si>
    <t>00015011108 DEP.DE CHEQ.AJENOS,RET.DE CAM.,CONCEPTO: DEPÓSITO A LA CUT,DEP.: MINISTERIO DE GOBIERNO , PROCEDENCIA: BANCO UNION S.A., CHEQUE: 52523, FECHA DE EMISION:18/02/2025</t>
  </si>
  <si>
    <t>00015011108 DEP.DE CHEQ.AJENOS,RET.DE CAM.,CONCEPTO: DEPÓSITO A LA CUT,DEP.: MINISTERIO DE GOBIERNO , PROCEDENCIA: BANCO UNION S.A., CHEQUE: 52522, FECHA DE EMISION:18/02/2025</t>
  </si>
  <si>
    <t>00423012001 DEP.DE CHEQ.AJENOS,RET.DE CAM.,CONCEPTO: CONVENIO INTERINSTITUCIONAL,DEP.: UNIVALLE S.A. , PROCEDENCIA: BANCO NACIONAL DE BOLIVIA S.A., CHEQUE: 7789, FECHA DE EMISION:14/02/2025</t>
  </si>
  <si>
    <t>00423012001 DEP.DE CHEQ.AJENOS,RET.DE CAM.,CONCEPTO: CONVENIO INTERINSTITUCIONAL,DEP.: UNIVALLE S.A. , PROCEDENCIA: BANCO NACIONAL DE BOLIVIA S.A., CHEQUE: 7790, FECHA DE EMISION:14/02/2025</t>
  </si>
  <si>
    <t>NUMERO DE LIBRETA CUT: 00291012006 OPERACIÓN E18 TRANSFERENCIA DEL SISTEMA FINANCIERO POR CUENTA DE TERCEROS A LA CUT PAGO A PROVEEDORES</t>
  </si>
  <si>
    <t>||COMISION TRANSFERENCIA FDOS.AL EXTERIOR 0,20% S/USD1.173.867,41 (EQUIV.A EUR1.125.468,96),REEMB.GSTS.COMUNICACION BS300.-Y EMISION COMP.CONTABLE BS60.-REF.:PAGO 1 LC I-2023-38 P/C ENVIBOL A/F VETROMECCANICA S.R.L.,EN COMPL.A COMP.1119828,20/02/2025. LIB.00132072003 SEDEM-AMPL.PLANTA ENVASES DE VIDRIO EN ZUDAÑEZ-CH.RF.:COMISIONES PAGO 1 LC I-2023-38</t>
  </si>
  <si>
    <t>PAGO A JICA PRÉSTAMO BV-P5 VCTO. 20-02-2025 POR CUENTA DE TGN , NTI. 019711 VALOR 20-02-2025 COMISIONES JPY 1.002.240,00 CTA. 3987 CUENTA UNICA DEL TESORO REF.: COMISIONES BANCARIAS</t>
  </si>
  <si>
    <t>||PAGO A EXIMBANK COREA PRESTAMO EDCF NO. BOL-2 VCTO. 20/02/2025 POR CUENTA DEL TGN, SEGUN MENSAJE SWIFT N°2530 DE LA FECHA, AUTORIZACION S/G COD. LIQ. 019654 DE 17/02/2025, VALOR 20/02/2025 CAPITAL KRW713.093.000 INTERESES KRW16.974.650. LIB. 00099021001 TGN-RECURSOS ORDINARIOS (3987) REF.: COMISIONES BANCARIAS</t>
  </si>
  <si>
    <t>||TRANSFERENCIA DE FONDOS S/G MENSAJE SWIFT NRO. 2540, CORREO ELECTRONICO DE LA FECHA Y NOTA CITE DGAC/DAF/FIN/NE-0008/25 DE F.29.01.2025 (HRE-TGL-1866) DE LA DIRECCION GENERAL DE AERONAUTICA CIVIL (SECTOR PÚBLICO). DEBITO DE LA LIBRETA 00117012001 DGAC, REPOSICIÓN DE ÚTILES DE ESCRITORIO</t>
  </si>
  <si>
    <t>||TRANSFERENCIA DE FONDOS S/G MENSAJES SWIFT NRO. 2476, DE LA FECHA Y NOTA CITE DGAC/DAF/FIN/NE-0008/25 DE F.29.01.2025 (HRE-TGL-1866) DE LA DIRECCION GENERAL DE AERONAUTICA CIVIL (SECTOR PÚBLICO). DEBITO DE LA LIBRETA 00117012001 DGAC, REPOSICIÓN DE ÚTILES DE ESCRITORIO</t>
  </si>
  <si>
    <t>00015021104 DEPOSITO DE EFECTIVO, DEPOSITANTE: PAOLA JHOSELIN CALIZAYA CALDERON, CONCEPTO: DEVOLUCION DE PASAJES, CUENTA DE DEPOSITO: CUENTA UNICA DEL TESORO</t>
  </si>
  <si>
    <t>00099021001 DEPOSITO DE EFECTIVO, DEPOSITANTE: ALEJANDRO CASTRO COARITE, CONCEPTO: DEVOLUCION DE SUELDO SEPTIEMBRE 2020, CUENTA DE DEPOSITO: CUENTA UNICA DEL TESORO/DJBR</t>
  </si>
  <si>
    <t>00597022001 DEPOSITO DE EFECTIVO, DEPOSITANTE: CYTEC DE MEXICO S.A., CONCEPTO: DEPÓSITO POR EMISION DE CARTA DE CREDITO, CUENTA DE DEPOSITO: CUENTA UNICA DEL TESORO</t>
  </si>
  <si>
    <t>00099021001 DEPOSITO DE EFECTIVO, DEPOSITANTE: WILSON ROLANDO ATAHUACHI CABAS, CONCEPTO: DEVOLUCION DE PAGO EN EXCESO, CUENTA DE DEPOSITO: CUENTA UNICA DEL TESORO/DJBR</t>
  </si>
  <si>
    <t>00099021001 DEP.DE CHEQ.AJENOS,RET.DE CAM.,CONCEPTO: INCAPACIDADES,DEP.: CAJA NACIONAL DE SALUD , PROCEDENCIA: BANCO UNION S.A., CHEQUE: 12856, FECHA DE EMISION:18/02/2025</t>
  </si>
  <si>
    <t>00212012001 DEP.DE CHEQ.AJENOS,RET.DE CAM.,CONCEPTO: INDEMINIZACION SEGUROS,DEP.: C. SALCEDO - INRA , PROCEDENCIA: BANCO UNION S.A., CHEQUE: 6264, FECHA DE EMISION:11/02/2025</t>
  </si>
  <si>
    <t>00212012001 DEP.DE CHEQ.AJENOS,RET.DE CAM.,CONCEPTO: INDEMINIZACION SEGUROS,DEP.: C. SALCEDO - INRA , PROCEDENCIA: BANCO UNION S.A., CHEQUE: 6262, FECHA DE EMISION:11/02/2025</t>
  </si>
  <si>
    <t>00212012001 DEP.DE CHEQ.AJENOS,RET.DE CAM.,CONCEPTO: INDEMINIZACION SEGUROS,DEP.: C. SALCEDO - INRA , PROCEDENCIA: BANCO UNION S.A., CHEQUE: 6261, FECHA DE EMISION:11/02/2025</t>
  </si>
  <si>
    <t>00212012001 DEP.DE CHEQ.AJENOS,RET.DE CAM.,CONCEPTO: COMPENSACION INCORPORACIONES Y BAJAS SEGURO,DEP.: C. SALCEDO - INRA , PROCEDENCIA: BANCO UNION S.A., CHEQUE: 6263, FECHA DE EMISION:11/02/2025</t>
  </si>
  <si>
    <t>PAGO A CAF PRÉSTAMO CFA004991 VCTO. 21-02-2025 POR CUENTA DE TGN, SEGUN NOTA MEFP/VTCP/DGCP/UODP/No 104/2025 DEL 20-02-2025, VALOR 21-02-2025 CAPITAL USD 516.710,97 CTA. 3987 CUENTA UNICA DEL TESORO LIB. 00099021001 REF.: COMISIONES BANCARIAS</t>
  </si>
  <si>
    <t>||7MO. DESEMB. DE RECURSOS DEL CRED. EXT. FIREPRO OTORGADO AL TGN REPRESENTADO POR EL MEFP, SG NOTA: MEFP/VTCP/DGCP/UEPS/N°079/2025 (TRAM-3442), EN EL MARCO DE LA RD N°076/2023, CONT.SANO-DLBCI N°11/2023, LEY N°1670, MODIF. Y DOC. ADJ. ABONO EN LA CTA. 3987, LIB. 00099021001 TGN-RECURSOS ORDINARIOS (3987) 7MO. DESEMB.</t>
  </si>
  <si>
    <t>VENTA DE DIVISAS CON TRANSFERENCIA DE FONDOS A SOLICITUD DE BOLIVIANA DE AVIACION SEGUN SOLICITUD 22689 REF: INVOICE CLS 10040320 POR LA COMPRA DE REPUESTOS PARA EQUIPOS DE SOPORTE TIERRA LIB. 00578012002 BOA-BOLIVIANA DE AVIACION-INGRESOS</t>
  </si>
  <si>
    <t>COBRO DE||ÚTILES DE ESCRITORIO POR EL REG. DEL COMP. CONTABLE N° 1119926 POR EL 7MO DESEMBOLSO A FAVOR DEL TGN REPRESENTADO POR EL MEFP PARA EL CRED.EXT FIREPRO SG. NOTA: MEFP/VTCP/DGCP/UEPS/N°079/2025 (TRAM. 3442). DE LA CTA. N° 3987, LIB 00099021001 TGN-RECURSOS ORDINARIOS"</t>
  </si>
  <si>
    <t>||TRANSFERENCIA DE RECURSOS AL FIDEICOMISO PARA PROMOVER LA RECONSTRUCCIÓN ECONÓMICA Y PRODUCTIVA (FIREPRO) CONSTITUIDO EN EL MARCO DEL DS N°4862 DEL 18 DE ENERO DE 2023 Y ADM. POR EL BANCO UNIÓN SG. NOTA: MEFP/VTCP/DGCP/UF/N°046 /2025 (TRAM-227) DE LA FECHA. DÉBITO DE LA LIB N°00099021001 RECURSOS ORDINARIOS.</t>
  </si>
  <si>
    <t>COBRO DE||ÚTILES DE ESCRITORIO POR EL REG. DEL COMP. CONTABLE N°1119928 SG. NOTA MEFP/VTCP/DGCP/UF/N°046/2025 (TRAM-227). DÉBITO DE LA LIBRETA 00099021001 RECURSOS ORDINARIOS</t>
  </si>
  <si>
    <t>||TRANSFERENCIA DE FONDOS S/G MENSAJE SWIFT NROS. 2552 EN ATENCIÓN A CORREO ELECTRONICO DE LA FECHA Y NOTA: DGAC/DAF/FIN/NE-0008/25 DE F.29/1/2025 (HRE-TGL-1866) ENVIADO POR LA DIRECCIÓN GENERAL DE AERONÁUTICA CIVIL (SECTOR PÚBLICO). DEBITO DE LA LIBRETA 00117012001 DGAC, REPOSICIÓN ÚTILES DE ESCRITORIO.</t>
  </si>
  <si>
    <t>||PAGO A CAF PRÉSTAMO CFA004991 VCTO. 21-02-2025 POR CUENTA DEL TGN, SEGÚN NOTA MEFP/VTCP/DGCP/UODP/N°104/2025 DE 20-02-2025 CAPITAL USD852.039,03 INTERESES USD186.637,64 CTA. 3987 CUENTA UNICA DEL TESORO LIB. 00099021001</t>
  </si>
  <si>
    <t>||PAGO A CAF PRÉSTAMO CFA004991 VCTO. 21-02-2025 POR CUENTA DEL TGN, SEGÚN NOTA MEFP/VTCP/DGCP/UODP/N°104/2025 DE 20-02-2025 CAPITAL USD852.039,03 INTERESES USD186.637,64 CTA. 3987 CUENTA UNICA DEL TESORO LIB. 00099021001 REF.: COMISIONES BANCARIAS</t>
  </si>
  <si>
    <t>||REGULARIZACIÓN DE NUESTRA OPERACIÓN N°1119968 DE F. 21/02/2025 SEGÚN NOTA CITE DGAC/DAF/FIN/NE-0008/25 DE F. 29/01/2025 (HRE-TSO-1866) Y CORREO ELECTRÓNICO DE LA FECHA ENVIADO POR DGAC Y NAABOL DÉBITO DE LA LIBRETA 00117012001 DGAC, REPOSICIÓN DE ÚTILES DE ESCRITORIO.</t>
  </si>
  <si>
    <t>00291012008 DEPOSITO DE EFECTIVO, DEPOSITANTE: MIGUEL ANGEL AMURUZ REBOSO, CONCEPTO: REMISION ALCANCE DE TRABAJO LBC-071-24 PROPUESTA ABC IRI SC003-1 SOLVOVIAL SRL NIT:405934029, CUENTA DE DEPOSITO: CUENTA UNICA DEL TESORO</t>
  </si>
  <si>
    <t>00099021001 DEPOSITO DE EFECTIVO, DEPOSITANTE: HENRY CASTILLO RAMIREZ, CONCEPTO: DEVOLUCION REFRIGERIO MAYO 24, CUENTA DE DEPOSITO: CUENTA UNICA DEL TESORO</t>
  </si>
  <si>
    <t>00099021001 DEPOSITO DE EFECTIVO, DEPOSITANTE: LOURDES DIAZ ALFARO, CONCEPTO: DEVOLUCION REFRIGERIO ABRIL 2024, CUENTA DE DEPOSITO: CUENTA UNICA DEL TESORO</t>
  </si>
  <si>
    <t>00099021001 DEPOSITO DE EFECTIVO, DEPOSITANTE: MIRIAM RODRIGUEZ SEMPERTEGUI, CONCEPTO: DEVOLUCION DE REFRIGERIO MAYO 2024, CUENTA DE DEPOSITO: CUENTA UNICA DEL TESORO/DJBR</t>
  </si>
  <si>
    <t>00292012001 DEP.DE CHEQ.AJENOS,RET.DE CAM.,CONCEPTO: INDEMNIZACION VIAS BOLIVIA,DEP.: UNIBIENES S.A. , PROCEDENCIA: BANCO UNION S.A., CHEQUE: 6334, FECHA DE EMISION:14/02/2025</t>
  </si>
  <si>
    <t>00099021001 DEP.DE CHEQ.AJENOS,RET.DE CAM.,CONCEPTO: INCAPACIDADES,DEP.: CAJA NACIONAL DE SALUD , PROCEDENCIA: BANCO UNION S.A., CHEQUE: 16644, FECHA DE EMISION:06/02/2025</t>
  </si>
  <si>
    <t>00291012006 DEP.DE CHEQ.AJENOS,RET.DE CAM.,CONCEPTO: USO DERECHO DE VIA,DEP.: ENTEL S.A. , PROCEDENCIA: BANCO UNION S.A., CHEQUE: 214530, FECHA DE EMISION:20/02/2025</t>
  </si>
  <si>
    <t>00099021001 DEP.DE CHEQ.AJENOS,RET.DE CAM.,CONCEPTO: INCAPACIDADES,DEP.: CAJA NACIONAL DE SALUD , PROCEDENCIA: BANCO UNION S.A., CHEQUE: 16646, FECHA DE EMISION:06/02/2025</t>
  </si>
  <si>
    <t>00099021001 DEP.DE CHEQ.AJENOS,RET.DE CAM.,CONCEPTO: INCAPACIDADES,DEP.: CAJA NACIONAL DE SALUD , PROCEDENCIA: BANCO UNION S.A., CHEQUE: 16645, FECHA DE EMISION:06/02/2025</t>
  </si>
  <si>
    <t>00099021001 DEP.DE CHEQ.AJENOS,RET.DE CAM.,CONCEPTO: INCAPACIDADES,DEP.: CAJA NACIONAL DE SALUD , PROCEDENCIA: BANCO UNION S.A., CHEQUE: 16643, FECHA DE EMISION:06/02/2025</t>
  </si>
  <si>
    <t>00660012002 DEPOSITO DE EFECTIVO, DEPOSITANTE: ORGANO JUDICIAL, CONCEPTO: REVERSION, CUENTA DE DEPOSITO: CUENTA UNICA DEL TESORO</t>
  </si>
  <si>
    <t>COBRO COSTOS DE PAPELERIA SEGUN TRANSFERENCIA DEL EXTERIOR POR ORDEN DE HENAN DAERXIANG TRADING CO., LTD (CN/HENAN) REF.: CRED PAYMENT FOR GOODS LIB. 00593012001 EMPRESA ESTATAL YACANA - RECURSOS PROPIOS</t>
  </si>
  <si>
    <t>NUMERO DE LIBRETA CUT: 00099021001 OPERACIÓN E75 TRANSFERENCIA DE LA CUENTA FISCAL BUN A LA CUT EN MN TRANSF.FDOS.AL.BCB EMPRESA LOCAL DE AGUA POTABLE Y ALCANTARILLADO SUCRE, CITE:ELAPAS-G.A.F.NÂ°25/2025 CUENTA CUT 3987 LIBRETA NÂ° 00099021001</t>
  </si>
  <si>
    <t>||TRANSFERENCIA DE FONDOS SEGÚN MENSAJE SWIFT N°2674 DE LA FECHA Y NOTA CITE: DGAC/DAF/FIN/NE-0008/25 (HRE-TGL-1866) DE FECHA 29/01/2025 DE LA DIRECCIÓN GENERAL DE AERONÁUTICA CIVIL. (SECTOR PÚBLICO). DÉBITO DE LA LIBRETA 00117012001 DGAC, REPOSICIÓN DE ÚTILES DE ESCRITORIO</t>
  </si>
  <si>
    <t>||TRANSFERENCIA DE FONDOS S/G MENSAJES SWIFT NROS. 2682-2641 EN ATENCIÓN A NOTA: DGAC/DAF/FIN/NE-0008/25 DE F.29/1/2025 (HRE-TGL-1866) ENVIADO POR LA DIRECCIÓN GENERAL DE AERONÁUTICA CIVIL (SECTOR PÚBLICO). DEBITO DE LA LIBRETA 00117012001 DGAC, REPOSICIÓN ÚTILES DE ESCRITORIO.</t>
  </si>
  <si>
    <t>||TRANSFERENCIA DE FONDOS S/G MENSAJES SWIFT NROS. 2632-2633 EN ATENCIÓN A NOTA: DGAC/DAF/FIN/NE-0008/25 DE F.29/1/2025 (HRE-TGL-1866) ENVIADO POR LA DIRECCIÓN GENERAL DE AERONÁUTICA CIVIL (SECTOR PÚBLICO). DEBITO DE LA LIBRETA 00117012001 DGAC, REPOSICIÓN ÚTILES DE ESCRITORIO.</t>
  </si>
  <si>
    <t>PAGO A FONPLATA PRÉSTAMO BOL 22/2014 VCTO. 24-02-2025 POR CUENTA DE TGN , NTI. 019680 VALOR 24-02-2025 CAPITAL USD 242.582,20 INTERESES USD 72.027,34 CTA. 3987 CUENTA UNICA DEL TESORO LIB. 00099021001 REF.: COMISIONES BANCARIAS</t>
  </si>
  <si>
    <t>||PAGO A FONPLATA PRESTAMO BOL 22/2014 VCTO. 24-02-2025 POR CUENTA DE TGN , SEGUN NOTA MEFP/VTCP/DGCP/UODP/N° 105/2025 DE LA FECHA, CAPITAL USD530.650,99 INTERESES USD216.082,05 LIB. 00099021001 TGN-RECURSOS ORDINARIOS (3987)</t>
  </si>
  <si>
    <t>||PAGO A FONPLATA PRESTAMO BOL 22/2014 VCTO. 24-02-2025 POR CUENTA DE TGN , SEGUN NOTA MEFP/VTCP/DGCP/UODP/N° 105/2025 DE LA FECHA, CAPITAL USD530.650,99 INTERESES USD216.082,05 LIB. 00099021001 TGN-RECURSOS ORDINARIOS (3987) REF.: COMISIONES BANCARIAS</t>
  </si>
  <si>
    <t>||TRANSFERENCIA DE FONDOS S/G MENSAJES SWIFT NROS. 2690 Y 2688 EN ATENCIÓN A CORREOS ELECTRÓNICOS DE LA DGAC, NAABOL DE LA FECHA Y NOTA: DGAC/DAF/FIN/NE-0008/25 DE F.29/1/2025 (HRE-TGL-1866) ENVIADO POR LA DIRECCIÓN GENERAL DE AERONÁUTICA CIVIL (SECTOR PÚBLICO). DEBITO DE LA LIBRETA 00117012001 DGAC, REPOSICIÓN ÚTILES DE ESCRITORIO.</t>
  </si>
  <si>
    <t>||REGULARIZACION DE NUESTRA OPERACION NRO.1120408 DE FECHA 24/02/2025 EN ATENCION A CORREOS ELECTRONICOS ENVIADOS POR NAABOL Y DGAC, Y NOTA CITE DGAC/DAF/FIN/NE-0008/25 DE F. 29/01/2025 (HRE-TGL-2025-1866) DE LA FECHA (SECTOR PUBLICO) DÉBITO DE LA LIBRETA 00117012001 DGAC, REPOSICIÓN DE ÚTILES DE ESCRITORIO.</t>
  </si>
  <si>
    <t>00169014101 DEPOSITO DE EFECTIVO, DEPOSITANTE: DAYNOR MACEDA PUMA, CONCEPTO: SUSCRIPCION GESTION 2020 PERIODICO BOLIVIA, CUENTA DE DEPOSITO: CUENTA UNICA DEL TESORO</t>
  </si>
  <si>
    <t>00099021001 DEPOSITO DE EFECTIVO, DEPOSITANTE: ANDRES VINCENTTY ARCE, CONCEPTO: DEPÓSITO DE CUOTA, CUENTA DE DEPOSITO: CUENTA UNICA DEL TESORO</t>
  </si>
  <si>
    <t>00099021001 DEPOSITO DE EFECTIVO, DEPOSITANTE: WILMA VILLCA AGUIRRE, CONCEPTO: DEVOLUCION DE PAGO EN EXCESO DE PAGO AGUINALDO DE NAVIDAD GESTION 2024, CUENTA DE DEPOSITO: CUENTA UNICA DEL TESORO</t>
  </si>
  <si>
    <t>00099021001 DEPOSITO DE EFECTIVO, DEPOSITANTE: ARIEL BLAS CAYOJA VARGAS, CONCEPTO: DEVOLUCION DE PAGO EN EXCESO DE PAGO AGUINALDO DE NAVIDAD GESTION 2024, CUENTA DE DEPOSITO: CUENTA UNICA DEL TESORO/DJBR</t>
  </si>
  <si>
    <t>00132072001 DEPOSITO DE EFECTIVO, DEPOSITANTE: ELVIS ALVARO COLQUE CANAVIRI, CONCEPTO: FONDOS NO UTILIZADOS DEL PREV. 037, CUENTA DE DEPOSITO: CUENTA UNICA DEL TESORO</t>
  </si>
  <si>
    <t>A:00862012001 GAM DE TEOPONTE, TRANSFERENCIA DE RECUPERACIONES SEGÚN NOTA INTERNA GEF-LCR-DYF-0157-NOT/25, POR CONCEPTO DE REMUNERACION DE ADMINISTRACION QUE CORRESPONDE AL FNDR DE ACUERDO A CONTRATO DE FIDEICOMISO “CONTRAPARTES LOCALES” (CL)</t>
  </si>
  <si>
    <t>A:00099021001 GAM DE AIQUILE, TRANSFERENCIA DE RECUPERACIONES SEGÚN NOTA GEF-LCR-JSZ-0147-NOT/25 POR CONCEPTO DE PAGO DE CAPITAL E INTERES DE ACUERDO A CONTRATO DE FIDEICOMISO “PROYECTOS DE INVERSION PUBLICA” (PIP).</t>
  </si>
  <si>
    <t>A:00862012001 GAM DE TEOPONTE, TRANSFERENCIA DE RECUPERACIONES SEGÚN NOTA INTERNA GEF-LCR-DYF-0157-NOT/25, POR CONCEPTO DE REMUNERACION DE ADMINISTRACION (INTERES PENAL) QUE CORRESPONDE AL FNDR DE ACUERDO A CONTRATO DE FIDEICOMISO “CONTRAPARTES LOCALES” (CL)</t>
  </si>
  <si>
    <t>A:00862012001 GAM DE TUPIZA, TRANSFERENCIA DE RECUPERACIONES SEGÚN NOTA GEF-LCR-JSZ-0147-NOT/25 POR CONCEPTO DE REMUNERACION POR ADMINISTRACION DE FIDEICOMISO QUE CORRESPONDE AL FNDR DE ACUERDO A CONTRATO DE FIDEICOMISO “PROYECTOS DE INVERSION PUBLICA” (PIP).</t>
  </si>
  <si>
    <t>A:00862012001 GAM DE AIQUILE, TRANSFERENCIA DE RECUPERACIONES SEGÚN NOTA GEF-LCR-JSZ-0147-NOT/25 POR CONCEPTO DE REMUNERACION POR ADMINISTRACION DE FIDEICOMISO QUE CORRESPONDE AL FNDR DE ACUERDO A CONTRATO DE FIDEICOMISO “PROYECTOS DE INVERSION PUBLICA” (PIP).</t>
  </si>
  <si>
    <t>A:00099021001 GAM DE CHIMORE, TRANSFERENCIA DE RECUPERACIONES SEGÚN NOTA GEF-LCR-JSZ-0147-NOT/25 POR CONCEPTO DE PAGO DE CAPITAL E INTERES DE ACUERDO A CONTRATO DE FIDEICOMISO “PROYECTOS DE INVERSION PUBLICA” (PIP).</t>
  </si>
  <si>
    <t>A:00862012001 GAM DE CHIMORE, TRANSFERENCIA DE RECUPERACIONES SEGÚN NOTA GEF-LCR-JSZ-0147-NOT/25 POR CONCEPTO DE REMUNERACION POR ADMINISTRACION DE FIDEICOMISO QUE CORRESPONDE AL FNDR DE ACUERDO A CONTRATO DE FIDEICOMISO “PROYECTOS DE INVERSION PUBLICA” (PIP).</t>
  </si>
  <si>
    <t>A:00099021001 GAM DE TUPIZA, TRANSFERENCIA DE RECUPERACIONES SEGÚN NOTA GEF-LCR-JSZ-0147-NOT/25 POR CONCEPTO DE PAGO DE CAPITAL E INTERES DE ACUERDO A CONTRATO DE FIDEICOMISO “PROYECTOS DE INVERSION PUBLICA” (PIP).</t>
  </si>
  <si>
    <t>A:00862012001 GAM DE SOPACHUY, TRANSFERENCIA DE RECUPERACIONES SEGÚN NOTA GEF-LCR-JSZ-0147-NOT/25 POR CONCEPTO DE REMUNERACION POR ADMINISTRACION DE FIDEICOMISO QUE CORRESPONDE AL FNDR DE ACUERDO A CONTRATO DE FIDEICOMISO “PROYECTOS DE INVERSION PUBLICA” (PIP).</t>
  </si>
  <si>
    <t>A:00099021001 GAM DE TARIJA, TRANSFERENCIA DE RECUPERACIONES SEGÚN NOTA GEF-LCR-JSZ-0147-NOT/25 POR CONCEPTO DE PAGO DE CAPITAL E INTERES DE ACUERDO A CONTRATO DE FIDEICOMISO “PROYECTOS DE INVERSION PUBLICA” (PIP).</t>
  </si>
  <si>
    <t>A:00099021001 GAM DE SOPACHUY, TRANSFERENCIA DE RECUPERACIONES SEGÚN NOTA GEF-LCR-JSZ-0147-NOT/25 POR CONCEPTO DE PAGO DE INTERES DE ACUERDO A CONTRATO DE FIDEICOMISO “PROYECTOS DE INVERSION PUBLICA” (PIP).</t>
  </si>
  <si>
    <t>A:00862012001 GAM DE TARIJA, TRANSFERENCIA DE RECUPERACIONES SEGÚN NOTA GEF-LCR-JSZ-0147-NOT/25 POR CONCEPTO DE REMUNERACION POR ADMINISTRACION DE FIDEICOMISO QUE CORRESPONDE AL FNDR DE ACUERDO A CONTRATO DE FIDEICOMISO “PROYECTOS DE INVERSION PUBLICA” (PIP).</t>
  </si>
  <si>
    <t>A:00099021001 GAM DE MOJINETE, TRANSFERENCIA DE RECUPERACIONES SEGÚN NOTA GEF-LCR-JSZ-0147-NOT/25 POR CONCEPTO DE PAGO DE INTERES DE ACUERDO A CONTRATO DE FIDEICOMISO “PROYECTOS DE INVERSION PUBLICA” (PIP).</t>
  </si>
  <si>
    <t>A:00862012001 GAM DE MOJINETE, TRANSFERENCIA DE RECUPERACIONES SEGÚN NOTA GEF-LCR-JSZ-0147-NOT/25 POR CONCEPTO DE REMUNERACION POR ADMINISTRACION DE FIDEICOMISO QUE CORRESPONDE AL FNDR DE ACUERDO A CONTRATO DE FIDEICOMISO “PROYECTOS DE INVERSION PUBLICA” (PIP).</t>
  </si>
  <si>
    <t>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t>
  </si>
  <si>
    <t>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t>
  </si>
  <si>
    <t>TRANSFERENCIA RECIBIDA DEL EXTERIOR SEGÚN MENSAJES SWIFT Nos. 2774-2773 (REM.EXT.) DE FECHA 25-02-2025 POR DESEMBOLSO DE IDA PRÉSTAMO 5744-BO 43 LIBRETA N° 00291012002 ABC-RECURSOS PROPIOS REF.: UTILES DE ESCRITORIO</t>
  </si>
  <si>
    <t>||PAGO PRÉSTAMO EXIMBANK CHINA GCL 2004 (04) 114A VCTO 25-02-2025 POR CUENTA DE TGN, NTI019799 VALOR 25-02-2025 CAPITAL RMY1.910.703,24 INTERESES RMY16.665,58 CUENTA 3987 CUENTA ÚNICA DEL TESORO LIB. 00099021001</t>
  </si>
  <si>
    <t>||PAGO PRÉSTAMO EXIMBANK CHINA GCL 2004 (04) 114A VCTO 25-02-2025 POR CUENTA DE TGN, NTI019799 VALOR 25-02-2025 CAPITAL RMY1.910.703,24 INTERESES RMY16.665,58 CUENTA 3987 CUENTA ÚNICA DEL TESORO LIB. 00099021001 REF.COMISIONES BANCARIAS</t>
  </si>
  <si>
    <t>||COMPLEMENTO A NUESTRO CPBTE. S-1120608 DE LA FECHA, POR PAGO AL EXIMBANK CHINA GCL 2004 (04) 114A VCTO 25-05-2025 POR CUENTA DE TGN, COBRO DE COMISIONES DEL BANQUERO USD10,00 CUENTA 3987 CUENTA ÚNICA DEL TESORO LIB. 00099021001 REF.COMISIONES BANQUERO</t>
  </si>
  <si>
    <t>||TRANSFERENCIA DE FONDOS S/G. MENSAJES SWIFT NROS. 2788-2789 DE LA FECHA, EN ATENCIÓN A NOTA: AGBC-AGBC/DAF/TFC-CPRV-0045-CAR/2025 DEL 27 DE ENERO DE 2025 (HRE-TGL-1747) ENVIADO POR LA AGENCIA BOLIVIANA DE CORREOS (SECTOR PÚBLICO). DEBITO DE LA LIBRETA 00383012001 INGRESOS AGENCIA BOLIVIANA DE CORREOS, COBRO DE ÚTILES DE ESCRITOR</t>
  </si>
  <si>
    <t>'COBRO DE'||ÚTILES DE ESCRITORIO POR EL COMPROBANTE N°1120622 SEGÚN NOTA CITE: SEDEM/GG/GAF N° 0014/2025 DE FECHA 27/01/2025 (HRE-TGL-1817) DE SERVICIO DE DESARROLLO DE LAS EMPRESAS PÚBLICAS PRODUCTIVAS. (SECTOR PÚBLICO). DÉBITO DE LA LIBRETA 00132072001 SEDEM-ADM. RECAU. ENVIBOL, REPOSICIÓN DE ÚTILES DE ESCRITORIO.</t>
  </si>
  <si>
    <t>||TRANSFERENCIA DE FONDOS SEGÚN MENSAJES SWIFT N°2790, CORREO ELECTRÓNICO DE LA FECHA Y NOTA CITE: DGAC/DAF/FIN/NE-0008/25 (HRE-TGL-1866) DE FECHA 29/01/2025 DE LA DIRECCIÓN GENERAL DE AERONÁUTICA CIVIL. (SECTOR PÚBLICO). DÉBITO DE LA LIBRETA 00117012001 DGAC, REPOSICIÓN DE ÚTILES DE ESCRITORIO.</t>
  </si>
  <si>
    <t>||TRANSFERENCIA DE FONDOS S/G MENSAJE SWIFT NRO. 2787 EN ATENCIÓN A CORREO ELECTRÓNICO DE LA DGAC Y NOTA: DGAC/DAF/FIN/NE-0008/25 DE F.29/1/2025 (HRE-TGL-1866) ENVIADO POR LA DIRECCIÓN GENERAL DE AERONÁUTICA CIVIL (SECTOR PÚBLICO). DEBITO DE LA LIBRETA 00117012001 DGAC, REPOSICIÓN ÚTILES DE ESCRITORIO.</t>
  </si>
  <si>
    <t>||TRANSFERENCIA DE FONDOS SEGÚN MENSAJES SWIFT N°2703 Y 2705 DE LA FECHA Y NOTA CITE: DGAC/DAF/FIN/NE-0008/25 (HRE-TGL-1866) DE FECHA 29/01/2025 DE LA DIRECCIÓN GENERAL DE AERONÁUTICA CIVIL. (SECTOR PÚBLICO). DÉBITO DE LA LIBRETA 00117012001 DGAC, REPOSICIÓN DE ÚTILES DE ESCRITORIO.</t>
  </si>
  <si>
    <t>||TRANSFERENCIA DE FONDOS S/G MENSAJE SWIFT NRO. 2785, CORREO ELECTRONICO DE LA FECHA Y NOTA CITE DGAC/DAF/FIN/NE-0008/25 DE F.29.01.2025 (HRE-TGL-1866) DE LA DIRECCION GENERAL DE AERONAUTICA CIVIL (SECTOR PÚBLICO). DEBITO DE LA LIBRETA 00117012001 DGAC, REPOSICIÓN DE ÚTILES DE ESCRITORIO</t>
  </si>
  <si>
    <t>00015011108 DEPOSITO DE EFECTIVO, DEPOSITANTE: OVIDIO ARMENGOL HUANCA QUISPE, CONCEPTO: PAGO ENERGIA ELECTRICA CBBA DIC/2024, CUENTA DE DEPOSITO: CUENTA UNICA DEL TESORO</t>
  </si>
  <si>
    <t>00594012001 DEPOSITO DE EFECTIVO, DEPOSITANTE: LINE HOUSE SERVICES S.R.L., CONCEPTO: DEVOLUCION, CUENTA DE DEPOSITO: CUENTA UNICA DEL TESORO</t>
  </si>
  <si>
    <t>00099021001 DEPOSITO DE EFECTIVO, DEPOSITANTE: RAUL ANTONIO ARAMAYO CORTEZ, CONCEPTO: DEVOLUCION DE VIATICOS, CUENTA DE DEPOSITO: CUENTA UNICA DEL TESORO/DJBR</t>
  </si>
  <si>
    <t>00099021001 DEPOSITO DE EFECTIVO, DEPOSITANTE: FREDDY LAURA CHOQUECALLATA, CONCEPTO: DEVOLUCION REFRIGERIO ABRIL/24, CUENTA DE DEPOSITO: CUENTA UNICA DEL TESO/DJBR</t>
  </si>
  <si>
    <t>00099021001 DEPOSITO DE EFECTIVO, DEPOSITANTE: RAMIRO CRUZ CUTILE, CONCEPTO: DEVOLUCION REFRIGERIO MAYO/24, CUENTA DE DEPOSITO: CUENTA UNICA DEL TESORO</t>
  </si>
  <si>
    <t>00099021001 DEPOSITO DE EFECTIVO, DEPOSITANTE: VLADIMIR VALDA FERNANDEZ, CONCEPTO: DEVOLUCION REFRIGERIO JUNIO/24, CUENTA DE DEPOSITO: CUENTA UNICA DEL TESORO/DJBR</t>
  </si>
  <si>
    <t>00099021001 DEPOSITO DE EFECTIVO, DEPOSITANTE: WENDY HUARI GUIBARRA, CONCEPTO: DEVOLUCION DE SUELDO DICIEMBRE 2023, CUENTA DE DEPOSITO: CUENTA UNICA DEL TESORO/DJBR</t>
  </si>
  <si>
    <t>00099021001 DEP.DE CHEQ.AJENOS,RET.DE CAM.,CONCEPTO: INCAPACIDADES,DEP.: CAJA NACIONAL DE SALUD , PROCEDENCIA: BANCO UNION S.A., CHEQUE: 11676, FECHA DE EMISION:20/02/2025</t>
  </si>
  <si>
    <t>00081011108 DEP.DE CHEQ.AJENOS,RET.DE CAM.,CONCEPTO: NUREJ 201060856,DEP.: ORGANO JUDICIAL DAF , PROCEDENCIA: BANCO UNION S.A., CHEQUE: 24341, FECHA DE EMISION:10/02/2025</t>
  </si>
  <si>
    <t>00081011108 DEP.DE CHEQ.AJENOS,RET.DE CAM.,CONCEPTO: NUREJ 201057021,DEP.: ORGANO JUDICIAL DAF , PROCEDENCIA: BANCO UNION S.A., CHEQUE: 24323, FECHA DE EMISION:29/01/2025</t>
  </si>
  <si>
    <t>00081011108 DEP.DE CHEQ.AJENOS,RET.DE CAM.,CONCEPTO: NUREJ 201057021,DEP.: ORGANO JUDICIAL DAF , PROCEDENCIA: BANCO UNION S.A., CHEQUE: 24322, FECHA DE EMISION:29/01/2025</t>
  </si>
  <si>
    <t>PAGO A CAF PRÉSTAMO CFA003747 VCTO. 26-02-2025 POR CUENTA DE TGN , NTI. 019798 VALOR 26-02-2025 CAPITAL USD 91.090,36 INTERESES USD 2.901,96 CTA. 3987 CUENTA UNICA DEL TESORO LIB. 00099021001 REF.: COMISIONES BANCARIAS</t>
  </si>
  <si>
    <t>PAGO A CAF PRÉSTAMO CFA003747 VCTO. 26-02-2025 POR CUENTA DE TGN , NTI. 019798 VALOR 26-02-2025 CAPITAL USD 91.090,36 INTERESES USD 2.901,96 CTA. 3987 CUENTA UNICA DEL TESORO LIB. 00099021001</t>
  </si>
  <si>
    <t>||TRANSFERENCIA DE FONDOS S/G MENSAJES SWIFT NROS. 2833-2832 EN ATENCIÓN A NOTA: DGAC/DAF/FIN/NE-0008/25 DE F.29/1/2025 (HRE-TGL-1866) ENVIADO POR LA DIRECCIÓN GENERAL DE AERONÁUTICA CIVIL (SECTOR PÚBLICO). DEBITO DE LA LIBRETA 00117012001 DGAC, REPOSICIÓN ÚTILES DE ESCRITORIO.</t>
  </si>
  <si>
    <t>DEVOLUCION DE FONDOS DE SOLICITUD 054022-22736 DE COFADENA REF.: REGISTRO DE OPERACIONES PARA REALIZAR LA TRANSFERENCIA DE DIVISAS AL EXTERIOR POR LA COMPRA DE BIENES SEGUN CONTRATO ADMINISTRATIVO. SEGUN R.D. NO.025/2023. LIB. 00548022001 COFADENA - FÁBRICA BOLIVIANA DE MUNICIÓN</t>
  </si>
  <si>
    <t>DEVOLUCION DE FONDOS DE SOLICITUD 054023-22735 DE COFADENA REF.: REGISTRO DE OPERACIONES PARA REALIZAR LA TRANSFERENCIA DE DIVISAS AL EXTERIOR POR LA COMPRA DE BIENES SEGUN CONTRATO ADMINISTRATIVO, SEGUN R.D. NO.025/2023 LIB. 00548022001 COFADENA - FÁBRICA BOLIVIANA DE MUNICIÓN</t>
  </si>
  <si>
    <t>NUMERO DE LIBRETA CUT: 00010011101 OPERACIÓN E18 TRANSFERENCIA DEL SISTEMA FINANCIERO POR CUENTA DE TERCEROS A LA CUT SOL. ESC. DE DHL (BOLIVIA) S.R.L.</t>
  </si>
  <si>
    <t>NUMERO DE LIBRETA CUT: 00099021001 OPERACIÓN E75 TRANSFERENCIA DE LA CUENTA FISCAL BUN A LA CUT EN MN TRANSF.FDOS.AL.BCB GOBIERNO AUTONOMO MUNICIPAL DE APOLO CITE: GAMA/DESP/NE/NÂ° 0097/2025 CUENTA CUT 3987 LIBRETA NÂ° 00099021001</t>
  </si>
  <si>
    <t>NUMERO DE LIBRETA CUT: 00383012001 OPERACIÓN E18 TRANSFERENCIA DEL SISTEMA FINANCIERO POR CUENTA DE TERCEROS A LA CUT PAGO POR CORRESPONDENCIA ORURO FEBRERO 2025 DE CRECER IFD</t>
  </si>
  <si>
    <t>||TRANSFERENCIA DE FONDOS S/G MENSAJE SWIFT NRO. 2854 Y Y CORREO ELECTRONICO DE LA FECHA Y NOTA CITE DGAC/DAF/FIN/NE-0008/25 DE F.29.01.2025 (HRE-TGL-1866) DE LA DIRECCION GENERAL DE AERONAUTICA CIVIL (SECTOR PÚBLICO). DEBITO DE LA LIBRETA 00117012001 DGAC, REPOSICIÓN DE ÚTILES DE ESCRITORIO.</t>
  </si>
  <si>
    <t>||TRANSFERENCIA DE FONDOS S/G MENSAJES SWIFT NROS. 2798 Y 2797, CORREO ELECTRONICO DE LA FECHA Y NOTA CITE DGAC/DAF/FIN/NE-0008/25 DE F.29.01.2025 (HRE-TGL-1866) DE LA DIRECCION GENERAL DE AERONAUTICA CIVIL (SECTOR PÚBLICO). DEBITO DE LA LIBRETA 00117012001 DGAC, REPOSICIÓN DE ÚTILES DE ESCRITORIO.</t>
  </si>
  <si>
    <t>||TRANSFERENCIA DE FONDOS SEGÚN MENSAJE SWIFT N°2805, CORREO ELECTRÓNICO DE LA FECHA Y NOTA CITE: DGAC/DAF/FIN/NE-0008/25 (HRE-TGL-1866) DE FECHA 29/01/2025 DE LA DIRECCIÓN GENERAL DE AERONÁUTICA CIVIL. (SECTOR PÚBLICO). DÉBITO DE LA LIBRETA 00117012001 DGAC, REPOSICIÓN DE ÚTILES DE ESCRITORIO.</t>
  </si>
  <si>
    <t>00099021001 DEPOSITO DE EFECTIVO, DEPOSITANTE: EVA QUISPE TARQUI, CONCEPTO: DEVOLUCION DE DINERO, CUENTA DE DEPOSITO: CUENTA UNICA DEL TESORO</t>
  </si>
  <si>
    <t>00081011101 DEPOSITO DE EFECTIVO, DEPOSITANTE: OSMAR ARIEL ROJAS FLORES, CONCEPTO: CREDENCIAL, CUENTA DE DEPOSITO: CUENTA UNICA DEL TESORO</t>
  </si>
  <si>
    <t>00081011101 DEPOSITO DE EFECTIVO, DEPOSITANTE: FEDRA EUGENIA TORRICO ROSSEL, CONCEPTO: CREDENCIAL, CUENTA DE DEPOSITO: CUENTA UNICA DEL TESORO</t>
  </si>
  <si>
    <t>00015011108 DEPOSITO DE EFECTIVO, DEPOSITANTE: NEPTALI ESTEBAN CRUZ TORRICO, CONCEPTO: DEVOLUCION DE RECURSOS POR PASAJE AEREO, CUENTA DE DEPOSITO: CUENTA UNICA DEL TESORO</t>
  </si>
  <si>
    <t>00099021001 DEPOSITO DE EFECTIVO, DEPOSITANTE: NEHEMIAS VIDAL SERRANO, CONCEPTO: DEVOLUCION DE VIATICOS SEGUN NOTA INTERNA SEPMUD/UAF INT N°043/2025, CUENTA DE DEPOSITO: CUENTA UNICA DEL TESORO</t>
  </si>
  <si>
    <t>00086044201 DEPOSITO DE EFECTIVO, DEPOSITANTE: COMUNIDAD PULQUINA ABAJO, CONCEPTO: CONTRAPARTE PROYECTO RIEGO TECNIFICADO, CUENTA DE DEPOSITO: CUENTA UNICA DEL TESORO</t>
  </si>
  <si>
    <t>00099021001 DEPOSITO DE EFECTIVO, DEPOSITANTE: TRIBUNAL CONSTITUCIONAL PLURINACIONAL, CONCEPTO: DEVOLUCION POR USO DE OTRO OPERADOR, CUENTA DE DEPOSITO: CUENTA UNICA DEL TESORO</t>
  </si>
  <si>
    <t>00015011108 DEP.DE CHEQ.AJENOS,RET.DE CAM.,CONCEPTO: DEPÓSITO A LA CUT,DEP.: MINISTERIO DE GOBIERNO , PROCEDENCIA: BANCO UNION S.A., CHEQUE: 52524, FECHA DE EMISION:25/02/2025</t>
  </si>
  <si>
    <t>A:00862012001 GAM DE SHINAHOTA, TRANSFERENCIA DE RECUPERACIONES SEGÚN NOTA INTERNA GEF-LCR-JSZ-0147-NOT/25, POR CONCEPTO DE REMUNERACION POR ADMINISTRACION DE FIDEICOMISO QUE CORRESPONDE AL FNDR DE ACUERDO A CONTRATO DE FIDEICOMISO “PROYECTOS DE INVERSION PUBLICA” (PIP) VCTO FEBRERO/2025</t>
  </si>
  <si>
    <t>A:00099021001 GAM DE COCHABAMBA, TRANSFERENCIA DE RECUPERACIONES SEGÚN NOTA INTERNA GEF-LCR-JSZ-0147-NOT/25 POR CONCEPTO DE PAGO DE CAPITAL E INTERESES DE ACUERDO A CONTRATO DE FIDEICOMISO “PROYECTOS DE INVERSION PUBLICA” (PIP) CORRESPONDIENTE AL VCTO FEBRERO/2025</t>
  </si>
  <si>
    <t>A:00099021001 GAM DE SHINAHOTA, TRANSFERENCIA DE RECUPERACIONES SEGÚN NOTA INTERNA GEF-LCR-JSZ-0147-NOT/25 POR CONCEPTO DE PAGO DE CAPITAL E INTERESES DE ACUERDO A CONTRATO DE FIDEICOMISO “PROYECTOS DE INVERSION PUBLICA” (PIP) CORRESPONDIENTE AL VCTO FEBRERO/2025</t>
  </si>
  <si>
    <t>A:00862012001 GAM DE COCHABAMBA, TRANSFERENCIA DE RECUPERACIONES SEGÚN NOTA INTERNA GEF-LCR-JSZ-0147-NOT/25, POR CONCEPTO DE REMUNERACION POR ADMINISTRACION DE FIDEICOMISO QUE CORRESPONDE AL FNDR DE ACUERDO A CONTRATO DE FIDEICOMISO “PROYECTOS DE INVERSION PUBLICA” (PIP) VCTO FEBRERO/2025</t>
  </si>
  <si>
    <t>A:00862012001 GAM DE VILLA AZURDUY, TRANSFERENCIA DE RECUPERACIONES SEGÚN NOTA INTERNA GEF-LCR-JSZ-0147-NOT/25, POR CONCEPTO DE REMUNERACION POR ADMINISTRACION DE FIDEICOMISO QUE CORRESPONDE AL FNDR DE ACUERDO A CONTRATO DE FIDEICOMISO “PROYECTOS DE INVERSION PUBLICA” (PIP) VCTO FEBRERO/2025</t>
  </si>
  <si>
    <t>A:00099021001 GAM DE VILLA AZURDUY, TRANSFERENCIA DE RECUPERACIONES SEGÚN NOTA INTERNA GEF-LCR-JSZ-0147-NOT/25 POR CONCEPTO DE PAGO DE CAPITAL E INTERESES DE ACUERDO A CONTRATO DE FIDEICOMISO “PROYECTOS DE INVERSION PUBLICA” (PIP) CORRESPONDIENTE AL VCTO FEBRERO/2025</t>
  </si>
  <si>
    <t>A:00099021001 GAM DE TARVITA, TRANSFERENCIA DE RECUPERACIONES SEGÚN NOTA INTERNA GEF-LCR-JSZ-0147-NOT/25 POR CONCEPTO DE PAGO DE CAPITAL E INTERESES DE ACUERDO A CONTRATO DE FIDEICOMISO “PROYECTOS DE INVERSION PUBLICA” (PIP) CORRESPONDIENTE AL VCTO FEBRERO/2025</t>
  </si>
  <si>
    <t>A:00862012001 GAM DE TARVITA, TRANSFERENCIA DE RECUPERACIONES SEGÚN NOTA INTERNA GEF-LCR-JSZ-0147-NOT/25, POR CONCEPTO DE REMUNERACION POR ADMINISTRACION DE FIDEICOMISO QUE CORRESPONDE AL FNDR DE ACUERDO A CONTRATO DE FIDEICOMISO “PROYECTOS DE INVERSION PUBLICA” (PIP) VCTO FEBRERO/2025</t>
  </si>
  <si>
    <t>A:00099021001 GAM DE ORURO, TRANSFERENCIA DE RECUPERACIONES SEGÚN NOTA INTERNA GEF-LCR-JSZ-0147-NOT/25 POR CONCEPTO DE PAGO DE CAPITAL E INTERESES DE ACUERDO A CONTRATO DE FIDEICOMISO “PROYECTOS DE INVERSION PUBLICA” (PIP) CORRESPONDIENTE AL VCTO FEBRERO/2025</t>
  </si>
  <si>
    <t>A:00099021001 GAM DE SANTIAGO DE ANDAMARCA, TRANSFERENCIA DE RECUPERACIONES SEGÚN NOTA INTERNA GEF-LCR-JSZ-0147-NOT/25 POR CONCEPTO DE PAGO DE CAPITAL E INTERESES DE ACUERDO A CONTRATO DE FIDEICOMISO “PROYECTOS DE INVERSION PUBLICA” (PIP) CORRESPONDIENTE AL VCTO FEBRERO/2025</t>
  </si>
  <si>
    <t>A:00862012001 GAM DE SANTIAGO DE ANDAMARCA, TRANSFERENCIA DE RECUPERACIONES SEGÚN NOTA INTERNA GEF-LCR-JSZ-0147-NOT/25, POR CONCEPTO DE REMUNERACION POR ADMINISTRACION DE FIDEICOMISO QUE CORRESPONDE AL FNDR DE ACUERDO A CONTRATO DE FIDEICOMISO “PROYECTOS DE INVERSION PUBLICA” (PIP) VCTO FEBRERO/2025</t>
  </si>
  <si>
    <t>A:00862012001 GAM DE DESAGUADERO, TRANSFERENCIA DE RECUPERACIONES SEGÚN NOTA INTERNA GEF-LCR-JSZ-0147-NOT/25, POR CONCEPTO DE REMUNERACION POR ADMINISTRACION DE FIDEICOMISO QUE CORRESPONDE AL FNDR DE ACUERDO A CONTRATO DE FIDEICOMISO “PROYECTOS DE INVERSION PUBLICA” (PIP) VCTO FEBRERO/2025</t>
  </si>
  <si>
    <t>A:00099021001 GAM DE DESAGUADERO, TRANSFERENCIA DE RECUPERACIONES SEGÚN NOTA INTERNA GEF-LCR-JSZ-0147-NOT/25 POR CONCEPTO DE PAGO DE INTERESES DE ACUERDO A CONTRATO DE FIDEICOMISO “PROYECTOS DE INVERSION PUBLICA” (PIP) CORRESPONDIENTE AL VCTO FEBRERO/2025</t>
  </si>
  <si>
    <t>A:00099021001 GAM DE ENTRE RIOS (COCHABAMBA), TRANSFERENCIA DE RECUPERACIONES SEGÚN NOTA INTERNA GEF-LCR-JSZ-0147-NOT/25 POR CONCEPTO DE PAGO DE CAPITAL E INTERESES DE ACUERDO A CONTRATO DE FIDEICOMISO “PROYECTOS DE INVERSION PUBLICA” (PIP) CORRESPONDIENTE AL VCTO FEBRERO/2025</t>
  </si>
  <si>
    <t>A:00862012001 GAM DE ENTRE RIOS (COCHABAMBA), TRANSFERENCIA DE RECUPERACIONES SEGÚN NOTA INTERNA GEF-LCR-JSZ-0147-NOT/25, POR CONCEPTO DE REMUNERACION POR ADMINISTRACION DE FIDEICOMISO QUE CORRESPONDE AL FNDR DE ACUERDO A CONTRATO DE FIDEICOMISO “PROYECTOS DE INVERSION PUBLICA” (PIP) VCTO FEBRERO/2025</t>
  </si>
  <si>
    <t>A:00862012001 GAM DE ORURO, TRANSFERENCIA DE RECUPERACIONES SEGÚN NOTA INTERNA GEF-LCR-JSZ-0147-NOT/25, POR CONCEPTO DE REMUNERACION POR ADMINISTRACION DE FIDEICOMISO QUE CORRESPONDE AL FNDR DE ACUERDO A CONTRATO DE FIDEICOMISO “PROYECTOS DE INVERSION PUBLICA” (PIP) VCTO FEBRERO/2025</t>
  </si>
  <si>
    <t>NUMERO DE LIBRETA CUT: 00099021001 OPERACIÓN E75 TRANSFERENCIA DE LA CUENTA FISCAL BUN A LA CUT EN MN TRANSF.FDOS.AL.BCB GOBIERNO AUTONOMO MUNICIPAL DE VILLA LIBERTAD LICOMA CITE: GAMVLL/MAE/NEX-072/2025 CUENTA CUT 3987 LIBRETA NÂ° 00099021001</t>
  </si>
  <si>
    <t>NUMERO DE LIBRETA CUT: 00099021001 OPERACIÓN E75 TRANSFERENCIA DE LA CUENTA FISCAL BUN A LA CUT EN MN TRANSF.FDOS.AL.BCB GOBIERNO AUTONOMO MUNICIPAL DE GAM VILLA LIBERTAD LICOMA CITE: GAMVLL/MAE/NEX-073/2025 CUENTA CUT 3987 LIBRETA NÂ° 00099021001</t>
  </si>
  <si>
    <t>NUMERO DE LIBRETA CUT: 00099021001 OPERACIÓN E75 TRANSFERENCIA DE LA CUENTA FISCAL BUN A LA CUT EN MN TRANSF.FDOS.AL.BCB GOBIERNO AUTONOMO MUNICIPAL DE SAN PEDRO DE CURAHUARA CITE: GAMPP/MAE-RAMC/NÂ°085/2025 CUENTA CUT 3987 LIBRETA NÂ° 00099021001</t>
  </si>
  <si>
    <t>TRANSFERENCIA DEL EXTERIOR SEGUN SWIFT NO.2876 Y NO.2877 DE FECHA 27/02/2025 ORDENANTE: ERAMET CHILE S.A. (CL/SANTIAGO) REF.: CRED COMPRA SALMUERA AGUAS SALINAS LIB. 00597012001 RECURSOS PROPIOS VENTAS YLB</t>
  </si>
  <si>
    <t>PAGO A BID PRÉSTAMO 3091/BL-BO VCTO. 27-02-2025 POR CUENTA DE GOB.AUT.DEPT.PANDO , NTI. 019788 VALOR 27-02-2025 CAPITAL USD 171.101,75 INTERESES USD 153.451,07 COMISIONES USD 1.125,30 CTA. 3987 CUENTA UNICA DEL TESORO LIB. 00099021001 REF.: COMISIONES BANCARIAS</t>
  </si>
  <si>
    <t>PAGO A BID PRÉSTAMO 3091/BL-BO VCTO. 27-02-2025 POR CUENTA DE TGN, SEGUN NOTA MEFP/VTCP/DGCP/UODP/No 114/2025 DE 27-02-2025, NTI. 019806 VALOR 27-02-2025 CAPITAL USD 495.594,58 INTERESES USD 374.401,89 COMISIONES USD 1.186,94 CTA. 3987 CUENTA UNICA DEL TESORO LIB. 00099021001 REF.: COMISIONES BANCARIAS</t>
  </si>
  <si>
    <t>PAGO A BID PRÉSTAMO 3091/BL-BO VCTO. 27-02-2025 POR CUENTA DE TGN, SEGUN NOTA MEFP/VTCP/DGCP/UODP/No 114/2025 DE 27-02-2025, NTI. 019807 VALOR 27-02-2025 INTERESES USD 7.399,02 CTA. 3987 CUENTA UNICA DEL TESORO LIB. 00099021001 REF.: COMISIONES BANCARIAS</t>
  </si>
  <si>
    <t>||TRANSFERENCIA DE FONDOS S/G MENSAJES SWIFT NROS. 2881-2882 EN ATENCIÓN A CORREO ELECTRÓNICO DE LA FECHA Y NOTA: DGAC/DAF/FIN/NE-0008/25 DE F.29/1/2025 (HRE-TGL-1866) ENVIADO POR LA DIRECCIÓN GENERAL DE AERONÁUTICA CIVIL (SECTOR PÚBLICO). DEBITO DE LA LIBRETA 00117012001 DGAC, REPOSICIÓN ÚTILES DE ESCRITORIO.</t>
  </si>
  <si>
    <t>A:00099021001 GAM DE EL VILLAR, TRANSFERENCIA DE RECUPERACIONES SEGÚN NOTA GEF-LCR-JSZ-0147-NOT/25 POR CONCEPTO DE PAGO DE CAPITAL E INTERES DE ACUERDO A CONTRATO DE FIDEICOMISO “PROYECTOS DE INVERSION PUBLICA” (PIP).</t>
  </si>
  <si>
    <t>A:00099021001 GAM DE SAN CARLOS, TRANSFERENCIA DE RECUPERACIONES SEGÚN NOTA GEF-LCR-JSZ-0147-NOT/25 POR CONCEPTO DE PAGO DE CAPITAL E INTERES DE ACUERDO A CONTRATO DE FIDEICOMISO “PROYECTOS DE INVERSION PUBLICA” (PIP).</t>
  </si>
  <si>
    <t>A:00099021001 DEVOLUCIÓN DEUDA AL TGN POR PARTE DEL SR. GUILLERMO ARAMAYO HERRERA CORRESPONDIENTE AL MES DE ENERO/2025, S/G. INF. SENASIR/UAF/INF N° 364/2025, DE FECHA 26/02/2025</t>
  </si>
  <si>
    <t>A:00862012001 GAM DE EL VILLAR, TRANSFERENCIA DE RECUPERACIONES SEGÚN NOTA GEF-LCR-JSZ-0147-NOT/25 POR CONCEPTO DE REMUNERACION POR ADMINISTRACION DE FIDEICOMISO QUE CORRESPONDE AL FNDR DE ACUERDO A CONTRATO DE FIDEICOMISO “PROYECTOS DE INVERSION PUBLICA” (PIP).</t>
  </si>
  <si>
    <t>A:00862012001 GAM DE HUMANATA, TRANSFERENCIA DE RECUPERACIONES SEGÚN NOTA GEF-LCR-JSZ-0147-NOT/25 POR CONCEPTO DE REMUNERACION POR ADMINISTRACION DE FIDEICOMISO QUE CORRESPONDE AL FNDR DE ACUERDO A CONTRATO DE FIDEICOMISO “PROYECTOS DE INVERSION PUBLICA” (PIP).</t>
  </si>
  <si>
    <t>A:00862012001 GAM DE SAN CARLOS, TRANSFERENCIA DE RECUPERACIONES SEGÚN NOTA GEF-LCR-JSZ-0147-NOT/25 POR CONCEPTO DE REMUNERACION POR ADMINISTRACION DE FIDEICOMISO QUE CORRESPONDE AL FNDR DE ACUERDO A CONTRATO DE FIDEICOMISO “PROYECTOS DE INVERSION PUBLICA” (PIP).</t>
  </si>
  <si>
    <t>A:00099021001 GAD DE POTOSI, TRANSFERENCIA DE RECUPERACIONES SEGÚN NOTA GEF-LCR-JSZ-0147-NOT/25 POR CONCEPTO DE PAGO DE CAPITAL E INTERES DE ACUERDO A CONTRATO DE FIDEICOMISO “PROYECTOS DE INVERSION PUBLICA” (PIP).</t>
  </si>
  <si>
    <t>A:00862012001 GAD DE POTOSI, TRANSFERENCIA DE RECUPERACIONES SEGÚN NOTA GEF-LCR-JSZ-0147-NOT/25 POR CONCEPTO DE REMUNERACION POR ADMINISTRACION DE FIDEICOMISO QUE CORRESPONDE AL FNDR DE ACUERDO A CONTRATO DE FIDEICOMISO “PROYECTOS DE INVERSION PUBLICA” (PIP).</t>
  </si>
  <si>
    <t>A:00099021001 GAM DE HUMANATA, TRANSFERENCIA DE RECUPERACIONES SEGÚN NOTA GEF-LCR-JSZ-0147-NOT/25 POR CONCEPTO DE PAGO DE CAPITAL E INTERES DE ACUERDO A CONTRATO DE FIDEICOMISO “PROYECTOS DE INVERSION PUBLICA” (PIP).</t>
  </si>
  <si>
    <t>A:00862012001 GAM DE CULPINA, TRANSFERENCIA DE RECUPERACIONES SEGÚN NOTA GEF-LCR-JSZ-0147-NOT/25 POR CONCEPTO DE REMUNERACION POR ADMINISTRACION DE FIDEICOMISO QUE CORRESPONDE AL FNDR DE ACUERDO A CONTRATO DE FIDEICOMISO “PROYECTOS DE INVERSION PUBLICA” (PIP).</t>
  </si>
  <si>
    <t>A:00862012001 GAM DE FERNANDEZ ALONSO, TRANSFERENCIA DE RECUPERACIONES SEGÚN NOTA GEF-LCR-JSZ-0147-NOT/25 POR CONCEPTO DE REMUNERACION POR ADMINISTRACION DE FIDEICOMISO QUE CORRESPONDE AL FNDR DE ACUERDO A CONTRATO DE FIDEICOMISO “PROYECTOS DE INVERSION PUBLICA” (PIP).</t>
  </si>
  <si>
    <t>A:00099021001 GAM DE PAZNA, TRANSFERENCIA DE RECUPERACIONES SEGÚN NOTA GEF-LCR-JSZ-0147-NOT/25 POR CONCEPTO DE PAGO DE CAPITAL E INTERES DE ACUERDO A CONTRATO DE FIDEICOMISO “PROYECTOS DE INVERSION PUBLICA” (PIP).</t>
  </si>
  <si>
    <t>A:00862012001 GAM DE PAZNA, TRANSFERENCIA DE RECUPERACIONES SEGÚN NOTA GEF-LCR-JSZ-0147-NOT/25 POR CONCEPTO DE REMUNERACION POR ADMINISTRACION DE FIDEICOMISO QUE CORRESPONDE AL FNDR DE ACUERDO A CONTRATO DE FIDEICOMISO “PROYECTOS DE INVERSION PUBLICA” (PIP).</t>
  </si>
  <si>
    <t>A:00099021001 GAM DE CULPINA, TRANSFERENCIA DE RECUPERACIONES SEGÚN NOTA GEF-LCR-JSZ-0147-NOT/25 POR CONCEPTO DE PAGO DE CAPITAL E INTERES DE ACUERDO A CONTRATO DE FIDEICOMISO “PROYECTOS DE INVERSION PUBLICA” (PIP).</t>
  </si>
  <si>
    <t>A:00099021001 GAM DE SIPE SIPE, TRANSFERENCIA DE RECUPERACIONES SEGÚN NOTA GEF-LCR-JSZ-0147-NOT/25 POR CONCEPTO DE PAGO DE CAPITAL E INTERES DE ACUERDO A CONTRATO DE FIDEICOMISO “PROYECTOS DE INVERSION PUBLICA” (PIP).</t>
  </si>
  <si>
    <t>A:00099021001 GAM DE FERNANDEZ ALONSO, TRANSFERENCIA DE RECUPERACIONES SEGÚN NOTA GEF-LCR-JSZ-0147-NOT/25 POR CONCEPTO DE PAGO DE CAPITAL E INTERES DE ACUERDO A CONTRATO DE FIDEICOMISO “PROYECTOS DE INVERSION PUBLICA” (PIP).</t>
  </si>
  <si>
    <t>A:00862012001 GAM DE SIPE SIPE, TRANSFERENCIA DE RECUPERACIONES SEGÚN NOTA GEF-LCR-JSZ-0147-NOT/25 POR CONCEPTO DE REMUNERACION POR ADMINISTRACION DE FIDEICOMISO QUE CORRESPONDE AL FNDR DE ACUERDO A CONTRATO DE FIDEICOMISO “PROYECTOS DE INVERSION PUBLICA” (PIP).</t>
  </si>
  <si>
    <t>A:00099021001 GAM DE PUERTO CARABUCO, TRANSFERENCIA DE RECUPERACIONES SEGÚN NOTA GEF-LCR-JSZ-0147-NOT/25 POR CONCEPTO DE PAGO DE CAPITAL E INTERES DE ACUERDO A CONTRATO DE FIDEICOMISO “PROYECTOS DE INVERSION PUBLICA” (PIP).</t>
  </si>
  <si>
    <t>A:00862012001 GAM DE PUERTO CARABUCO, TRANSFERENCIA DE RECUPERACIONES SEGÚN NOTA GEF-LCR-JSZ-0147-NOT/25 POR CONCEPTO DE REMUNERACION POR ADMINISTRACION DE FIDEICOMISO QUE CORRESPONDE AL FNDR DE ACUERDO A CONTRATO DE FIDEICOMISO “PROYECTOS DE INVERSION PUBLICA” (PIP).</t>
  </si>
  <si>
    <t>A:00862012001 GAIOC DE SALINAS, TRANSFERENCIA DE RECUPERACIONES SEGÚN NOTA GEF-LCR-JSZ-0147-NOT/25 POR CONCEPTO DE REMUNERACION POR ADMINISTRACION DE FIDEICOMISO QUE CORRESPONDE AL FNDR DE ACUERDO A CONTRATO DE FIDEICOMISO “PROYECTOS DE INVERSION PUBLICA” (PIP).</t>
  </si>
  <si>
    <t>A:00099021001 GAIOC DE SALINAS, TRANSFERENCIA DE RECUPERACIONES SEGÚN NOTA GEF-LCR-JSZ-0147-NOT/25 POR CONCEPTO DE PAGO DE CAPITAL E INTERES DE ACUERDO A CONTRATO DE FIDEICOMISO “PROYECTOS DE INVERSION PUBLICA” (PIP).</t>
  </si>
  <si>
    <t>A:00099021001 GAM DE COCAPATA, TRANSFERENCIA DE RECUPERACIONES SEGÚN NOTA INTERNA GEF-LCR-JSZ-0147-NOT/25 POR CONCEPTO DE PAGO DE CAPITAL E INTERESES DE ACUERDO A CONTRATO DE FIDEICOMISO “PROYECTOS DE INVERSION PUBLICA” (PIP) CORRESPONDIENTE AL VCTO FEBRERO/2025</t>
  </si>
  <si>
    <t>A:00862012001 GAM DE COCAPATA, TRANSFERENCIA DE RECUPERACIONES SEGÚN NOTA INTERNA GEF-LCR-JSZ-0147-NOT/25, POR CONCEPTO DE REMUNERACION POR ADMINISTRACION DE FIDEICOMISO QUE CORRESPONDE AL FNDR DE ACUERDO A CONTRATO DE FIDEICOMISO “PROYECTOS DE INVERSION PUBLICA” (PIP) VCTO FEBRERO/2025</t>
  </si>
  <si>
    <t>A:00862012001 GAM DE YANACACHI, TRANSFERENCIA DE RECUPERACIONES SEGÚN NOTA GEF-LCR-JSZ-0147-NOT/25 POR CONCEPTO DE REMUNERACION POR ADMINISTRACION DE FIDEICOMISO QUE CORRESPONDE AL FNDR DE ACUERDO A CONTRATO DE FIDEICOMISO “PROYECTOS DE INVERSION PUBLICA” (PIP).</t>
  </si>
  <si>
    <t>A:00099021001 GAM DE YANACACHI, TRANSFERENCIA DE RECUPERACIONES SEGÚN NOTA GEF-LCR-JSZ-0147-NOT/25 POR CONCEPTO DE PAGO DE CAPITAL E INTERES DE ACUERDO A CONTRATO DE FIDEICOMISO “PROYECTOS DE INVERSION PUBLICA” (PIP).</t>
  </si>
  <si>
    <t>A:00862012001 GAM DE COLOMI, TRANSFERENCIA DE RECUPERACIONES SEGÚN NOTA INTERNA GEF-LCR-JSZ-0147-NOT/25, POR CONCEPTO DE REMUNERACION POR ADMINISTRACION DE FIDEICOMISO QUE CORRESPONDE AL FNDR DE ACUERDO A CONTRATO DE FIDEICOMISO “PROYECTOS DE INVERSION PUBLICA” (PIP) VCTO FEBRERO/2025</t>
  </si>
  <si>
    <t>A:00099021001 GAM DE COLOMI, TRANSFERENCIA DE RECUPERACIONES SEGÚN NOTA INTERNA GEF-LCR-JSZ-0147-NOT/25 POR CONCEPTO DE PAGO DE CAPITAL E INTERESES DE ACUERDO A CONTRATO DE FIDEICOMISO “PROYECTOS DE INVERSION PUBLICA” (PIP) CORRESPONDIENTE AL VCTO FEBRERO/2025</t>
  </si>
  <si>
    <t>A:00862012001 GAM DE CLIZA, TRANSFERENCIA DE RECUPERACIONES SEGÚN NOTA INTERNA GEF-LCR-JSZ-0147-NOT/25, POR CONCEPTO DE REMUNERACION POR ADMINISTRACION DE FIDEICOMISO QUE CORRESPONDE AL FNDR DE ACUERDO A CONTRATO DE FIDEICOMISO “PROYECTOS DE INVERSION PUBLICA” (PIP) VCTO FEBRERO/2025</t>
  </si>
  <si>
    <t>A:00862012001 GAM DE SAN LORENZO, TRANSFERENCIA DE RECUPERACIONES SEGÚN NOTA INTERNA GEF-LCR-JSZ-0147-NOT/25, POR CONCEPTO DE REMUNERACION POR ADMINISTRACION DE FIDEICOMISO QUE CORRESPONDE AL FNDR DE ACUERDO A CONTRATO DE FIDEICOMISO “PROYECTOS DE INVERSION PUBLICA” (PIP) VCTO FEBRERO/2025</t>
  </si>
  <si>
    <t>A:00099021001 GAM DE CLIZA, TRANSFERENCIA DE RECUPERACIONES SEGÚN NOTA INTERNA GEF-LCR-JSZ-0147-NOT/25 POR CONCEPTO DE PAGO DE CAPITAL E INTERESES DE ACUERDO A CONTRATO DE FIDEICOMISO “PROYECTOS DE INVERSION PUBLICA” (PIP) CORRESPONDIENTE AL VCTO FEBRERO/2025</t>
  </si>
  <si>
    <t>A:00099021001 GAM DE SAN LORENZO, TRANSFERENCIA DE RECUPERACIONES SEGÚN NOTA INTERNA GEF-LCR-JSZ-0147-NOT/25 POR CONCEPTO DE PAGO DE CAPITAL E INTERESES DE ACUERDO A CONTRATO DE FIDEICOMISO “PROYECTOS DE INVERSION PUBLICA” (PIP) CORRESPONDIENTE AL VCTO FEBRERO/2025</t>
  </si>
  <si>
    <t>||TRANSFERENCIA DE FONDOS S/G MENSAJE SWIFT NRO. 2936, CORREOS ELECTRONICOS ENVIADOS POR DGAC Y NAABOL DE LA FECHA Y NOTA CITE DGAC/DAF/FIN/NE-0008/25 DE F.29.01.2025 (HRE-TGL-1866) DE LA DIRECCION GENERAL DE AERONAUTICA CIVIL (SECTOR PÚBLICO). DEBITO DE LA LIBRETA 00117012001 DGAC, REPOSICIÓN DE ÚTILES DE ESCRITORIO</t>
  </si>
  <si>
    <t>||REGULARIZACIÓN DE NUESTRA OPERACIÓN N°1120969 DE FECHA SEGÚN NOTA CITE: DGAC/DAF/FIN/NE-0008/25 DE F. 29/1/2025 (HRE-TGL-1866) Y CORREO ELECTRÓNICO DE NAABOL Y DGAC DE LA FECHA DÉBITO DE LA LIBRETA 00117012001 DGAC, REPOSICIÓN DE ÚTILES DE ESCRITORIO.</t>
  </si>
  <si>
    <t>00015011108 DEPOSITO DE EFECTIVO, DEPOSITANTE: NATIVIDAD LIZARRAGA MAMANI, CONCEPTO: DEVOLUCION EN DEMASIA DEL SERVICIO DE ALIMENTACION, CUENTA DE DEPOSITO: CUENTA UNICA DEL TESORO</t>
  </si>
  <si>
    <t>00099021001 DEPOSITO DE EFECTIVO, DEPOSITANTE: WENDY SHIRLEY GUISBERT SANCHEZ, CONCEPTO: DEPÓSITO POR EXCEDENTE POR TOPE SALARIAL, CUENTA DE DEPOSITO: CUENTA UNICA DEL TESORO</t>
  </si>
  <si>
    <t>00099021001 DEPOSITO DE EFECTIVO, DEPOSITANTE: RICHARD VALENTIN QUISBERT LAURA CI 3383211, CONCEPTO: DEPÓSITO MONTO EXCEDENTARIO A LA REMUNERACION MAXIMA - FEBRERO 2025, CUENTA DE DEPOSITO: CUENTA UNICA DEL TESORO</t>
  </si>
  <si>
    <t>00190012003 DEPOSITO DE EFECTIVO, DEPOSITANTE: PATRICIA GUADALUPE FLORES MARIN, CONCEPTO: DEVOLUCION DE DEPÓSITO ERRONEO, CUENTA DE DEPOSITO: CUENTA UNICA DEL TESORO</t>
  </si>
  <si>
    <t>00383012001 DEPOSITO DE EFECTIVO, DEPOSITANTE: AGENCIA BOLIVIANA DE CORREOS, CONCEPTO: REGIONAL LA PAZ 17-22/022025, CUENTA DE DEPOSITO: CUENTA UNICA DEL TESORO</t>
  </si>
  <si>
    <t>00383012001 DEPOSITO DE EFECTIVO, DEPOSITANTE: AGENCIA BOLIVIANA DE CORREOS, CONCEPTO: REGIONAL SUCRE 3-8/02/2025, CUENTA DE DEPOSITO: CUENTA UNICA DEL TESORO</t>
  </si>
  <si>
    <t>00383012001 DEPOSITO DE EFECTIVO, DEPOSITANTE: AGENCIA BOLIVIANA DE CORREOS, CONCEPTO: REGIONAL TARIJA 1-7/02/2025, CUENTA DE DEPOSITO: CUENTA UNICA DEL TESORO</t>
  </si>
  <si>
    <t>00383012001 DEPOSITO DE EFECTIVO, DEPOSITANTE: AGENCIA BOLIVIANA DE CORREOS, CONCEPTO: REGIONAL ORURO 1-7/02/2025, CUENTA DE DEPOSITO: CUENTA UNICA DEL TESORO</t>
  </si>
  <si>
    <t>00383012001 DEPOSITO DE EFECTIVO, DEPOSITANTE: AGENCIA BOLIVIANA DE CORREOS, CONCEPTO: REGIONAL BENI 1-11/02/2025, CUENTA DE DEPOSITO: CUENTA UNICA DEL TESORO</t>
  </si>
  <si>
    <t>00383012001 DEPOSITO DE EFECTIVO, DEPOSITANTE: AGENCIA BOLIVIANA DE CORREOS, CONCEPTO: REGIONAL COCHABAMBA 17-25/01/2025, CUENTA DE DEPOSITO: CUENTA UNICA DEL TESORO</t>
  </si>
  <si>
    <t>00383012001 DEPOSITO DE EFECTIVO, DEPOSITANTE: AGENCIA BOLIVIANA DE CORREOS, CONCEPTO: REGIONAL COCHABAMBA 5-8/02/2025, CUENTA DE DEPOSITO: CUENTA UNICA DEL TESORO</t>
  </si>
  <si>
    <t>00383012001 DEPOSITO DE EFECTIVO, DEPOSITANTE: AGENCIA BOLIVIANA DE CORREOS, CONCEPTO: REGIONAL POTOSI 3-7/02/2025, CUENTA DE DEPOSITO: CUENTA UNICA DEL TESORO</t>
  </si>
  <si>
    <t>00383012001 DEPOSITO DE EFECTIVO, DEPOSITANTE: AGENCIA BOLIVIANA DE CORREOS, CONCEPTO: REGIONAL ORURO 13-18/01/2025, CUENTA DE DEPOSITO: CUENTA UNICA DEL TESORO</t>
  </si>
  <si>
    <t>00383012001 DEPOSITO DE EFECTIVO, DEPOSITANTE: AGENCIA BOLIVIANA DE CORREOS, CONCEPTO: REGIONAL ORURO 27-31/01/2025, CUENTA DE DEPOSITO: CUENTA UNICA DEL TESORO</t>
  </si>
  <si>
    <t>00383012001 DEPOSITO DE EFECTIVO, DEPOSITANTE: AGENCIA BOLIVIANA DE CORREOS, CONCEPTO: REGIONAL ORURO 10-15/02/2025, CUENTA DE DEPOSITO: CUENTA UNICA DEL TESORO</t>
  </si>
  <si>
    <t>00383012001 DEPOSITO DE EFECTIVO, DEPOSITANTE: AGENCIA BOLIVIANA DE CORREOS, CONCEPTO: REGIONAL TARIJA 10-15/02/2025, CUENTA DE DEPOSITO: CUENTA UNICA DEL TESORO</t>
  </si>
  <si>
    <t>00383012001 DEPOSITO DE EFECTIVO, DEPOSITANTE: AGENCIA BOLIVIANA DE CORREOS, CONCEPTO: REGIONAL SUCRE 10-15/02/2025, CUENTA DE DEPOSITO: CUENTA UNICA DEL TESORO</t>
  </si>
  <si>
    <t>00383012001 DEPOSITO DE EFECTIVO, DEPOSITANTE: AGENCIA BOLIVIANA DE CORREOS, CONCEPTO: REGIONAL COCHABAMBA 10-15/02/2025, CUENTA DE DEPOSITO: CUENTA UNICA DEL TESORO</t>
  </si>
  <si>
    <t>00383012001 DEPOSITO DE EFECTIVO, DEPOSITANTE: AGENCIA BOLIVIANA DE CORREOS, CONCEPTO: REGIONAL SANTA CRUZ 1-31/12/2024, CUENTA DE DEPOSITO: CUENTA UNICA DEL TESORO</t>
  </si>
  <si>
    <t>00383012001 DEPOSITO DE EFECTIVO, DEPOSITANTE: AGENCIA BOLIVIANA DE CORREOS, CONCEPTO: REGIONAL PANDO 11-21/11/2024, CUENTA DE DEPOSITO: CUENTA UNICA DEL TESORO</t>
  </si>
  <si>
    <t>00383012001 DEPOSITO DE EFECTIVO, DEPOSITANTE: AGENCIA BOLIVIANA DE CORREOS, CONCEPTO: REGIONAL PANDO 21-30/11/2024, CUENTA DE DEPOSITO: CUENTA UNICA DEL TESORO</t>
  </si>
  <si>
    <t>00253014221 DEP.DE CHEQ.AJENOS,RET.DE CAM.,CONCEPTO: PARA PROYECTO DE RIEGO CHUÑAVI,DEP.: GAD LA PAZ , PROCEDENCIA: BANCO UNION S.A., CHEQUE: 1852, FECHA DE EMISION:27/02/2025</t>
  </si>
  <si>
    <t>00253014221 DEP.DE CHEQ.AJENOS,RET.DE CAM.,CONCEPTO: PARA PROYECTO PATAMANTA,DEP.: GAD LA PAZ , PROCEDENCIA: BANCO UNION S.A., CHEQUE: 1855, FECHA DE EMISION:27/02/2025</t>
  </si>
  <si>
    <t>00099021001 DEP.DE CHEQ.AJENOS,RET.DE CAM.,CONCEPTO: DEPÓSITO,DEP.: JAVIER ALACHI DORADO , PROCEDENCIA: BANCO UNION S.A., CHEQUE: 213514, FECHA DE EMISION:28/02/2025</t>
  </si>
  <si>
    <t>00099021001 DEP.DE CHEQ.AJENOS,RET.DE CAM.,CONCEPTO: DEVOLUCION DE RECURSOS,DEP.: RAQUEL LOPEZ COAQUIRA , PROCEDENCIA: BANCO UNION S.A., CHEQUE: 380, FECHA DE EMISION:20/02/2025/DJBR</t>
  </si>
  <si>
    <t>00099021001 DEP.DE CHEQ.AJENOS,RET.DE CAM.,CONCEPTO: DEVOLUCION DE RECURSOS,DEP.: RAQUEL LOPEZ COAQUIRA , PROCEDENCIA: BANCO UNION S.A., CHEQUE: 375, FECHA DE EMISION:19/02/2025/DJBR</t>
  </si>
  <si>
    <t>00099021001 DEP.DE CHEQ.AJENOS,RET.DE CAM.,CONCEPTO: DEVOLUCION DE RECURSOS,DEP.: RAQUEL LOPEZ COAQUIRA , PROCEDENCIA: BANCO UNION S.A., CHEQUE: 376, FECHA DE EMISION:19/02/2025/DJBR</t>
  </si>
  <si>
    <t>||11VO. DESEMB. A FAVOR DEL TGN DESTINADO A FINANCIAR EL FIDEICOMISO DE APOYO A LA REACTIVACIÓN DE LA INV. PUB. (FARIP) SG. NOTA: MEFP/VTCP/DGCP/UEPS/N°093/2025 (TRAM-3815) DE LA FECHA, EN EL MARCO DE LA RD N°149/2021, CONT. SANO-DLBCI N°5/2022 MODIF. Y DOC. ADJUNTO. ABONO EN LA LIB.00099021001-"TGN-RECURSOS ORDINARIOS" POR EL 11VO DESEMB.A FAVOR DEL TGN FIN. FARIP</t>
  </si>
  <si>
    <t>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t>
  </si>
  <si>
    <t>||TRANSFERENCIA DE FONDOS S/G MENSAJES SWIFT NROS. 3004-3006 EN ATENCIÓN A NOTA: DGAC/DAF/FIN/NE-0008/25 DE F.29/1/2025 (HRE-TGL-1866) ENVIADO POR LA DIRECCIÓN GENERAL DE AERONÁUTICA CIVIL (SECTOR PÚBLICO). DÉBITO DE LA LIBRETA 00117012001 DGAC, REPOSICIÓN ÚTILES DE ESCRITORIO.</t>
  </si>
  <si>
    <t>||TRANSF.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t>
  </si>
  <si>
    <t>||DIFERENCIAL CAMBIARIO SOL.053848-22606 TRANSFERENCIA DE FONDOS AL EXTERIOR PAGO A FAVOR DE GALILEO TRADING DMCC EUR 1.580.330,86 EN COMPLEMENTO A COMPROBANTE S-1121107 DE LA FECHA DEBITO LIB.00513012004 LBP-YPFB-UNICOMERCIAL (4030005415/1-2188907) DIFERENCIAL T/C</t>
  </si>
  <si>
    <t>||TRANSF.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t>
  </si>
  <si>
    <t>||DIFERENCIAL CAMBIARIO SOL.053846-22608 TRANSFERENCIA DE FONDOS AL EXTERIOR PAGO A FAVOR DE GALILEO TRADING DMCC EUR 1.779.399,16 EN COMPLEMENTO A COMPROBANTE S-1121130 DE LA FECHA DEBITO LIB.00513012004 LBP-YPFB-UNICOMERCIAL (4030005415/1-2188907) DIFERENCIAL T/C</t>
  </si>
  <si>
    <t>||TRANSF.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t>
  </si>
  <si>
    <t>||DIFERENCIAL CAMBIARIO SOL.053847-22607 TRANSFERENCIA DE FONDOS AL EXTERIOR PAGO A FAVOR DE GALILEO TRADING DMCC EUR 4.439.452,24 EN COMPLEMENTO A COMPROBANTE S-1121140 DE LA FECHA DEBITO LIB.00513012004 LBP-YPFB-UNICOMERCIAL (4030005415/1-2188907) DIFERENCIAL T/C</t>
  </si>
  <si>
    <t>||TRANSF.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t>
  </si>
  <si>
    <t>||DIFERENCIAL CAMBIARIO SOL.053851-22609 TRANSFERENCIA DE FONDOS AL EXTERIOR PAGO A FAVOR DE FUTURA ENERGY DMCC EUR 9.748.977,83 EN COMPLEMENTO A COMPROBANTE S-1121147 DE LA FECHA DEBITO LIB.00513012004 LBP-YPFB-UNICOMERCIAL (4030005415/1-2188907) DIFERENCIAL T/C</t>
  </si>
  <si>
    <t>||TRANSFERENCIA DE FONDOS SEGÚN MENSAJES SWIFT N°2957 Y 2960, CORREOS ELECTRÓNICOS DE LA DGAC Y NAABOL DE LA FECHA Y NOTA CITE: DGAC/DAF/FIN/NE-0008/25 (HRE-TGL-1866) DE FECHA 29/01/2025 DE LA DIRECCIÓN GENERAL DE AERONÁUTICA CIVIL. (SECTOR PÚBLICO). DÉBITO DE LA LIBRETA 00117012001 DGAC, REPOSICIÓN DE ÚTILES DE ESCRITORIO.</t>
  </si>
  <si>
    <t>COBRO DE||ÚTILES DE ESCRITORIO SG. CITE: MEFP/VTCP/DGCP/UEPS/N°093/2025 POR EL REGISTRO DEL COMP. CONTABLE N°1121084 DEL 11VO. DESEMB. A FAVOR DEL TGN DESTINADO A FINANCIAR EL FARIP OTORGADO EN EL MARCO DE LA RD N°149/2021, CONT. SANO-DLBCI N°5/2022 MOD. Y DOC. ADJUNTO. DE LA LIBRETA 00099021001-TGN - RECURSOS ORDINARIOS COSTO ÚTILES DE ESCRITORIO CTA. 3987069001.</t>
  </si>
  <si>
    <t>CONCILIADO_PARCIAL</t>
  </si>
  <si>
    <t>TRANSFERENCIA RECIBIDA DEL EXTERIOR SEGÚN MENSAJES SWIFT Nos. 1881-1885 (REM.EXT.) DE FECHA 06-02-2025 POR DESEMBOLSO DE IDA PRÉSTAMO 5745-BO 23 LIBRETA N° 00291014379 ABC-USD-5744-5745-REHAB.CUMPL.ESTAND.(CRECE) CARR.STA.CRUZ.TR</t>
  </si>
  <si>
    <t>AJUSTE COMPLEMENTARIO POR REVALORIZACION SALDOS DE ACTIVOS DE RESERVA Y OBLIGACIONES MONEDA EXTRANJERA (DOLARES) Saldo MO = -73241878.15 ;Bs/Mo: 6.86000000000 ;Saldo Bs: -502439284.09</t>
  </si>
  <si>
    <t>PAGO PRÉSTAMO BID 939-SF-BO VCTO. 08-02-2025 POR CUENTA DE BANCO DE DESARROLLO , VALOR 10-02-2025 CAPITAL USD 651.382,87 INTERESES USD 78.637,55 LIBRETA NRO. 00099021001 TGN - RECURSOS ORDINARIOS DOLARES AMERICANOS - 5970 ALIVIO MDRI</t>
  </si>
  <si>
    <t>AJUSTE COMPLEMENTARIO POR REVALORIZACION SALDOS DE ACTIVOS DE RESERVA Y OBLIGACIONES MONEDA EXTRANJERA (DOLARES) Saldo MO = -62800815.49 ;Bs/Mo: 6.86000000000 ;Saldo Bs: -430813594.25</t>
  </si>
  <si>
    <t>AJUSTE COMPLEMENTARIO POR REVALORIZACION SALDOS DE ACTIVOS DE RESERVA Y OBLIGACIONES MONEDA EXTRANJERA (DOLARES) Saldo MO = -53713451.67 ;Bs/Mo: 6.86000000000 ;Saldo Bs: -368474278.45</t>
  </si>
  <si>
    <t>TRANSFERENCIA DEL EXTERIOR SEGUN SWIFT NO.2048 DE FECHA 12/02/2025 ORDENANTE: YPF EXPLORACIÓN + PRODUCCIÓN DE FERMIN PERALTA TORRES DELTA REF.: ATS OF 25/02/11 FECHA VALOR 11/02/2025 LIB. 00513012005 YPFB-OPERACIONES EXTRAORDINARIAS USD</t>
  </si>
  <si>
    <t>AJUSTE COMPLEMENTARIO POR REVALORIZACION SALDOS DE ACTIVOS DE RESERVA Y OBLIGACIONES MONEDA EXTRANJERA (DOLARES) Saldo MO = -54037091.57 ;Bs/Mo: 6.86000000000 ;Saldo Bs: -370694448.18</t>
  </si>
  <si>
    <t>AJUSTE COMPLEMENTARIO POR REVALORIZACION SALDOS DE ACTIVOS DE RESERVA Y OBLIGACIONES MONEDA EXTRANJERA (DOLARES) Saldo MO = -54173651.36 ;Bs/Mo: 6.86000000000 ;Saldo Bs: -371631248.34</t>
  </si>
  <si>
    <t>AJUSTE COMPLEMENTARIO POR REVALORIZACION SALDOS DE ACTIVOS DE RESERVA Y OBLIGACIONES MONEDA EXTRANJERA (DOLARES) Saldo MO = -54420885.15 ;Bs/Mo: 6.86000000000 ;Saldo Bs: -373327272.12</t>
  </si>
  <si>
    <t>AJUSTE COMPLEMENTARIO POR REVALORIZACION SALDOS DE ACTIVOS DE RESERVA Y OBLIGACIONES MONEDA EXTRANJERA (DOLARES) Saldo MO = -54435694.47 ;Bs/Mo: 6.86000000000 ;Saldo Bs: -373428864.07</t>
  </si>
  <si>
    <t>TRANSFERENCIA RECIBIDA DEL EXTERIOR SEGÚN MENSAJES SWIFT Nos. 2214-2213 (REM.EXT.) DE FECHA 17-02-2025 POR DESEMBOLSO DE BID PRÉSTAMO 2880/BL-BO REQ 00044 BO 2025009264 LIBRETA N° 00086057002 MMAYA-USD-PROG. GEST. INTEGRAL RESIDUOS SOLIDOS EN BOLIVIA</t>
  </si>
  <si>
    <t>TRANSFERENCIA RECIBIDA DEL EXTERIOR SEGÚN MENSAJES SWIFT Nos. 2214-2213 (REM.EXT.) DE FECHA 17-02-2025 POR DESEMBOLSO DE BID PRÉSTAMO 2880/BL-BO REQ 00044 BO 2025009264 LIBRETA N° 00086057002 MMAYA-USD-PROG. GEST. INTEGRAL RESIDUOS SOLIDOS EN BOLIVIA REF.: UTILES DE ESCRITORIO</t>
  </si>
  <si>
    <t>AJUSTE COMPLEMENTARIO POR REVALORIZACION SALDOS DE ACTIVOS DE RESERVA Y OBLIGACIONES MONEDA EXTRANJERA (DOLARES) Saldo MO = -56590430.05 ;Bs/Mo: 6.86000000000 ;Saldo Bs: -388210350.15</t>
  </si>
  <si>
    <t>PAGO A BID PRÉSTAMO 4414/KI-BO VCTO. 15-02-2025 POR CUENTA DE TGN , NTI. 019653 VALOR 18-02-2025 INTERESES USD 80.466,05 CTA. 5970 CUENTA UNICA DEL TESORO DOLARES AMERICANOS LIB. 00099021001</t>
  </si>
  <si>
    <t>AJUSTE COMPLEMENTARIO POR REVALORIZACION SALDOS DE ACTIVOS DE RESERVA Y OBLIGACIONES MONEDA EXTRANJERA (DOLARES) Saldo MO = -9537486.48 ;Bs/Mo: 6.86000000000 ;Saldo Bs: -65427157.26</t>
  </si>
  <si>
    <t>PAGO A JICA PRÉSTAMO BV-P5 VCTO. 20-02-2025 POR CUENTA DE TGN , NTI. 019711 VALOR 20-02-2025 COMISIONES JPY 1.002.240,00 CTA. 5970 CUENTA UNICA DEL TESORO DOLARES AMERICANOS</t>
  </si>
  <si>
    <t>||COBRO DE COMISIONES QUE EFECTUA EL MUFG BANK LTD. POR PAGO DE PRESTAMO BV-P5 VCTO. 20-02-2025 SEGUN MENSAJE SWIFT NRO. 2510 DE LA FECHA Y NOTA MEFP/VTCP/DGCP/UODP/N° 100/2025 DE 18-02-2025 LIB. 00099021001 TGN-RECURSOS ORDINARIOS-DOLARES AMERICANOS (5970)</t>
  </si>
  <si>
    <t>||PAGO A EXIMBANK COREA PRESTAMO EDCF NO. BOL-2 VCTO. 20/02/2025 POR CUENTA DEL TGN, SEGUN MENSAJE SWIFT N°2530 DE LA FECHA, AUTORIZACION S/G COD. LIQ. 019654 DE 17/02/2025, VALOR 20/02/2025 CAPITAL KRW713.093.000 INTERESES KRW16.974.650. LIB. 00099021001 TGN-RECURSOS ORDINARIOS-DÓLARES AMERICANOS (5970)</t>
  </si>
  <si>
    <t>AJUSTE COMPLEMENTARIO POR REVALORIZACION SALDOS DE ACTIVOS DE RESERVA Y OBLIGACIONES MONEDA EXTRANJERA (DOLARES) Saldo MO = -9087271.09 ;Bs/Mo: 6.86000000000 ;Saldo Bs: -62338679.67</t>
  </si>
  <si>
    <t>PAGO A CAF PRÉSTAMO CFA004991 VCTO. 21-02-2025 POR CUENTA DE TGN, SEGUN NOTA MEFP/VTCP/DGCP/UODP/No 104/2025 DEL 20-02-2025, VALOR 21-02-2025 CAPITAL USD 516.710,97 CTA. 5970 CUENTA UNICA DEL TESORO DOLARES AMERICANOS LIB. 00099021001</t>
  </si>
  <si>
    <t>AJUSTE COMPLEMENTARIO POR REVALORIZACION SALDOS DE ACTIVOS DE RESERVA Y OBLIGACIONES MONEDA EXTRANJERA (DOLARES) Saldo MO = -260824.11 ;Bs/Mo: 6.86000000000 ;Saldo Bs: -1789253.40</t>
  </si>
  <si>
    <t>PAGO A FONPLATA PRÉSTAMO BOL 22/2014 VCTO. 24-02-2025 POR CUENTA DE TGN , NTI. 019680 VALOR 24-02-2025 CAPITAL USD 242.582,20 INTERESES USD 72.027,34 CTA. 5970 CUENTA UNICA DEL TESORO DOLARES AMERICANOS LIB. 00099021001</t>
  </si>
  <si>
    <t>AJUSTE COMPLEMENTARIO POR REVALORIZACION SALDOS DE ACTIVOS DE RESERVA Y OBLIGACIONES MONEDA EXTRANJERA (DOLARES) Saldo MO = -24876.90 ;Bs/Mo: 6.86000000000 ;Saldo Bs: -170655.55</t>
  </si>
  <si>
    <t>TRANSFERENCIA RECIBIDA DEL EXTERIOR SEGÚN MENSAJES SWIFT Nos. 2766-2767 (REM.EXT.) DE FECHA 25-02-2025 POR DESEMBOLSO DE BID PRÉSTAMO 4403/BL-BO REQ 00024 BO 2025007262 LIBRETA N° 00086047007 MMAYA-UCEP MI RIEGO IMPLEMENTACION PROGRAMA BOLIVIA RESILIENTE</t>
  </si>
  <si>
    <t>TRANSFERENCIA RECIBIDA DEL EXTERIOR SEGÚN MENSAJES SWIFT Nos. 2766-2767 (REM.EXT.) DE FECHA 25-02-2025 POR DESEMBOLSO DE BID PRÉSTAMO 4403/BL-BO REQ 00024 BO 2025007262 LIBRETA N° 00086047007 MMAYA-UCEP MI RIEGO IMPLEMENTACION PROGRAMA BOLIVIA RESILIENTE REF.: UTILES DE ESCRITORIO</t>
  </si>
  <si>
    <t>TRANSFERENCIA RECIBIDA DEL EXTERIOR SEGÚN MENSAJES SWIFT Nos. 2774-2773 (REM.EXT.) DE FECHA 25-02-2025 POR DESEMBOLSO DE IDA PRÉSTAMO 5744-BO 43 LIBRETA N° 00291014379 ABC-USD-5744-5745-REHAB.CUMPL.ESTAND.(CRECE) CARR.STA.CRUZ.TR</t>
  </si>
  <si>
    <t>AJUSTE COMPLEMENTARIO POR REVALORIZACION SALDOS DE ACTIVOS DE RESERVA Y OBLIGACIONES MONEDA EXTRANJERA (DOLARES) Saldo MO = -2069343.24 ;Bs/Mo: 6.86000000000 ;Saldo Bs: -14195694.62</t>
  </si>
  <si>
    <t>AJUSTE COMPLEMENTARIO POR REVALORIZACION SALDOS DE ACTIVOS DE RESERVA Y OBLIGACIONES MONEDA EXTRANJERA (DOLARES) Saldo MO = -47736556.33 ;Bs/Mo: 6.86000000000 ;Saldo Bs: -327472776.40</t>
  </si>
  <si>
    <t>PAGO A BID PRÉSTAMO 3091/BL-BO VCTO. 27-02-2025 POR CUENTA DE GOB.AUT.DEPT.PANDO , NTI. 019788 VALOR 27-02-2025 CAPITAL USD 171.101,75 INTERESES USD 153.451,07 COMISIONES USD 1.125,30 CTA. 5970 CUENTA UNICA DEL TESORO DOLARES AMERICANOS LIB. 00099021001</t>
  </si>
  <si>
    <t>PAGO A BID PRÉSTAMO 3091/BL-BO VCTO. 27-02-2025 POR CUENTA DE TGN, SEGUN NOTA MEFP/VTCP/DGCP/UODP/No 114/2025 DE 27-02-2025, NTI. 019807 VALOR 27-02-2025 INTERESES USD 7.399,02 CTA. 5970 CUENTA UNICA DEL TESORO DOLARES AMERICANOS LIB. 00099021001</t>
  </si>
  <si>
    <t>PAGO A BID PRÉSTAMO 3091/BL-BO VCTO. 27-02-2025 POR CUENTA DE TGN, SEGUN NOTA MEFP/VTCP/DGCP/UODP/No 114/2025 DE 27-02-2025, NTI. 019806 VALOR 27-02-2025 CAPITAL USD 495.594,58 INTERESES USD 374.401,89 COMISIONES USD 1.186,94 CTA. 5970 CUENTA UNICA DEL TESORO DOLARES AMERICANOS LIB. 00099021001</t>
  </si>
  <si>
    <t>AJUSTE COMPLEMENTARIO POR REVALORIZACION SALDOS DE ACTIVOS DE RESERVA Y OBLIGACIONES MONEDA EXTRANJERA (DOLARES) Saldo MO = -1101389.34 ;Bs/Mo: 6.86000000000 ;Saldo Bs: -7555530.88</t>
  </si>
  <si>
    <t>00066031040</t>
  </si>
  <si>
    <t>00025011001</t>
  </si>
  <si>
    <t>De: 00099021001 A:00291014351 Transferencia de recursos a solicitud de la Administradora Boliviana de Carreteras mediante nota CITE: ABC/GNA/SAF/ATE/2025-0226 (operación bimonetaria), para pagos a beneficiarios (TC 6,86) H.R 2025-04962-R.</t>
  </si>
  <si>
    <t>00291014351</t>
  </si>
  <si>
    <t>De: 00099021001 A:00291014381 Transferencia de recursos a solicitud de la Administradora Boliviana de Carreteras mediante nota CITE: ABC/GNA/SAF/ATE/2025-0226 (operación bimonetaria), para pagos a beneficiarios (TC 6,86) H.R 2025-04962-R.</t>
  </si>
  <si>
    <t>00291014381</t>
  </si>
  <si>
    <t>De: 00099021001 A:00291084302 Transferencia de recursos a solicitud de la Administradora Boliviana de Carreteras mediante nota CITE: ABC/GNA/SAF/ATE/2025-0220 (operación bimonetaria), para pagos a beneficiarios (TC 6,86) H.R 2025-04773-R.</t>
  </si>
  <si>
    <t>00291084302</t>
  </si>
  <si>
    <t>De: 00099021001 A:00291014380 Transferencia de recursos a solicitud de la Administradora Boliviana de Carreteras mediante nota CITE: ABC/GNA/SAF/ATE/2025-0220 (operación bimonetaria), para pagos a beneficiarios (TC 6,86) H.R 2025-04773-R.</t>
  </si>
  <si>
    <t>00291014380</t>
  </si>
  <si>
    <t>De: 00099021001 A:00291014369 Transferencia de recursos a solicitud de la Administradora Boliviana de Carreteras mediante nota CITE: ABC/GNA/SAF/ATE/2025-0188 (operación bimonetaria), para pagos a beneficiarios (TC 6,86) H.R 2025-04210-R.</t>
  </si>
  <si>
    <t>00291014369</t>
  </si>
  <si>
    <t>De: 00099021001 A:00291034306 Transferencia de recursos a solicitud de la Administradora Boliviana de Carreteras mediante nota CITE: ABC/GNA/SAF/ATE/2025-0188 (operación bimonetaria), para pagos a beneficiarios (TC 6,86) H.R 2025-04210-R.</t>
  </si>
  <si>
    <t>00291034306</t>
  </si>
  <si>
    <t>De: 00099021001 A:00206044301 Transferencia de recursos a solicitud del Instituto Nacional de Estadística mediante nota CITE: INE-JNAP-CPV Nº 0264/2025 (operación bimonetaria), para actividades previas al Censo Agropecuario Experimental re</t>
  </si>
  <si>
    <t>De: 00099021001 A:00291084302 Transferencia de recursos a solicitud de la Administradora Boliviana de Carreteras mediante nota CITE: ABC/GNA/SAF/ATE/2025-0231 (operación bimonetaria), para pagos a beneficiarios (TC 6,86) H.R 2025-05424-R.</t>
  </si>
  <si>
    <t>De: 00099021001 A:00291014372 Transferencia de recursos a solicitud de la Administradora Boliviana de Carreteras mediante nota CITE: ABC/GNA/SAF/ATE/2025-0231 (operación bimonetaria), para pagos a beneficiarios (TC 6,86) H.R 2025-05424-R.</t>
  </si>
  <si>
    <t>00291014372</t>
  </si>
  <si>
    <t>De: 00099021001 A:00291014380 Transferencia de recursos a solicitud de la Administradora Boliviana de Carreteras mediante nota CITE: ABC/GNA/SAF/ATE/2025-0235 (operación bimonetaria), para pagos a beneficiarios (TC 6,86) H.R 2025-05652-R.</t>
  </si>
  <si>
    <t>00099014102</t>
  </si>
  <si>
    <t>De: 00099014102 A:00190012002 Transferencia de recursos a solicitud de la Unidad de Administración e Información Salarial mediante nota CITE: MEFP/VTCP/DGPOT/UAIS/No. 002/2025 para atender la solicitud de la Autoridad Jurisdiccional Adminis</t>
  </si>
  <si>
    <t>00190012002</t>
  </si>
  <si>
    <t>De: 00099021001 A:00291014369 Transferencia de recursos a solicitud de la Administradora Boliviana de Carreteras mediante nota CITE: ABC/GNA/SAF/ATE/2025-0279 (operación bimonetaria), para pagos a beneficiarios (TC 6,86) H.R 2025-06977-R.</t>
  </si>
  <si>
    <t>00291012009</t>
  </si>
  <si>
    <t>De: 00291012009 A:00099021001 De: 00291012009 A:00099021001 Transferencia a solicitud de la Dirección General de Crédito Público mediante nota CITE: MEFP/VTCP/DGCP/UODP/N°013/2025 en cumplimiento a lo establecido en el parágrafo III de la D</t>
  </si>
  <si>
    <t>00046021109</t>
  </si>
  <si>
    <t>De: 00046021109 A:00099021001 De: 00046021109 A:00099021001 Transferencia a solicitud de la Dirección General de Crédito Público mediante nota CITE: MEFP/VTCP/DGCP/UODP/N°013/2025 en cumplimiento a lo establecido en el parágrafo III de la D</t>
  </si>
  <si>
    <t>De: 00099021001 A:00046057009 Transferencia de recursos a solicitud del Ministerio de Salud y Deportes mediante nota CITE: MSyD/DGP/UGESPRO/FRISDP/CE/7/2025 (operación bimonetaria), para la ejecución del Programa Mejora en la Accesibilidad</t>
  </si>
  <si>
    <t>00046057009</t>
  </si>
  <si>
    <t>00081127004</t>
  </si>
  <si>
    <t>De: 00081127004 A:00066047003 Transferencia de recursos a solicitud del Ministerio de Obras Públicas, Servicios y Vivienda mediante nota CITE: CAR/MOPSV/VMT/DGTA/UTA N°0022/2025 cierre Proyecto Mejoramiento y Ampliación del Aeropuerto de Gu</t>
  </si>
  <si>
    <t>De: 00389012001 A:00099021001 Transferencia de recursos a solicitud de la Dirección General de Administración y Finanzas Territoriales mediante nota interna CITE: MEFP/VTCP/DGAFT/USCFT/N°51/2025, por concepto de recuperaciones de la deuda e</t>
  </si>
  <si>
    <t>De: 00099021001 A:00086057002 Transferencia de Recursos a solicitud del Programa de Gestión Integral de los Residuos Sólidos en Bolivia dependiente del Ministerio de Medio Ambiente y Agua mediante nota CITE: UCPPAAP-CAF-0145-CAR/25 (operaci</t>
  </si>
  <si>
    <t>De: 00099021001 A:00206044302 Transferencia de recursos a solicitud del Instituto Nacional de Estadística mediante nota CITE: INE-PFSEEPB-UEP-JNAP Nº 0441/2025 (operación bimonetaria), para el Programa Fortalecimiento del Sistema Estadísti</t>
  </si>
  <si>
    <t>De: 00099021001 A:00086047008 Transferencia de Recursos a solicitud de la Unidad de Coordinación y Ejecución del Programa Más Inversión para Riego UCEP MI RIEGO dependiente del Ministerio de Medio Ambiente y Agua mediante nota CITE: UCEP-M</t>
  </si>
  <si>
    <t>00086047008</t>
  </si>
  <si>
    <t>De: 00099021001 A:00291084302 Transferencia de recursos a solicitud de la Administradora Boliviana de Carreteras mediante nota CITE: ABC/GNA/SAF/ATE/2025-0379 (operación bimonetaria), para pagos a beneficiarios (TC 6,86) H.R 2025-09064-R.</t>
  </si>
  <si>
    <t>De: 00099021001 A:00291014380 Transferencia de recursos a solicitud de la Administradora Boliviana de Carreteras mediante nota CITE: ABC/GNA/SAF/ATE/2025-0379 (operación bimonetaria), para pagos a beneficiarios (TC 6,86) H.R 2025-09064-R.</t>
  </si>
  <si>
    <t>De: 00291012009 A:00099021001 Transferencia de recursos a solicitud de la Dirección General de Crédito Público mediante nota CITE: MEFP/VTCP/DGCP/UODP/N°111/2025 en cumplimiento a lo establecido en el parágrafo III de la Disposición Adicion</t>
  </si>
  <si>
    <t>00086011101</t>
  </si>
  <si>
    <t>De: 00086011101 A:00099021001 Transferencia de recursos a solicitud de la Dirección General de Crédito Público mediante nota CITE: MEFP/VTCP/DGCP/UODP/N°111/2025 en cumplimiento a lo establecido en el parágrafo III de la Disposición Adicion</t>
  </si>
  <si>
    <t>00047081101</t>
  </si>
  <si>
    <t>De: 00047081101 A:00099021001 Transferencia de recursos a solicitud de la Dirección General de Crédito Público mediante nota CITE: MEFP/VTCP/DGCP/UODP/N°111/2025 en cumplimiento a lo establecido en el parágrafo III de la Disposición Adicion</t>
  </si>
  <si>
    <t>00253014115</t>
  </si>
  <si>
    <t>De: 00253014115 A:00099021001 Transferencia de recursos a solicitud de la Dirección General de Crédito Público mediante nota CITE: MEFP/VTCP/DGCP/UODP/N°111/2025 en cumplimiento a lo establecido en el parágrafo III de la Disposición Adicion</t>
  </si>
  <si>
    <t>00291014344</t>
  </si>
  <si>
    <t>De: 00291014344 A:00099021001 Transferencia de recursos a solicitud de la Administradora Boliviana de Carreteras mediante nota CITE: ABC/GNA/SAF/ATE/2025-0226 (operación bimonetaria), para pagos a beneficiarios (TC 6,86) H.R 2025-04962-R.</t>
  </si>
  <si>
    <t>De: 00291014380 A:00099021001 Transferencia de recursos a solicitud de la Administradora Boliviana de Carreteras mediante nota CITE: ABC/GNA/SAF/ATE/2025-0226 (operación bimonetaria), para pagos a beneficiarios (TC 6,86) H.R 2025-04962-R.</t>
  </si>
  <si>
    <t>00291014379</t>
  </si>
  <si>
    <t>De: 00291014379 A:00099021001 Transferencia de recursos a solicitud de la Administradora Boliviana de Carreteras mediante nota CITE: ABC/GNA/SAF/ATE/2025-0220 (operación bimonetaria), para pagos a beneficiarios (TC 6,86) H.R 2025-04773-R.</t>
  </si>
  <si>
    <t>De: 00291084302 A:00099021001 Transferencia de recursos a solicitud de la Administradora Boliviana de Carreteras mediante nota CITE: ABC/GNA/SAF/ATE/2025-0220 (operación bimonetaria), para pagos a beneficiarios (TC 6,86) H.R 2025-04773-R.</t>
  </si>
  <si>
    <t>De: 00291034305 A:00099021001 Transferencia de recursos a solicitud de la Administradora Boliviana de Carreteras mediante nota CITE: ABC/GNA/SAF/ATE/2025-0188 (operación bimonetaria), para pagos a beneficiarios (TC 6,86) H.R 2025-04210-R.</t>
  </si>
  <si>
    <t>00291014362</t>
  </si>
  <si>
    <t>De: 00291014362 A:00099021001 Transferencia de recursos a solicitud de la Administradora Boliviana de Carreteras mediante nota CITE: ABC/GNA/SAF/ATE/2025-0188 (operación bimonetaria), para pagos a beneficiarios (TC 6,86) H.R 2025-04210-R.</t>
  </si>
  <si>
    <t>De: 00206044301 A:00099021001 Transferencia de recursos a solicitud del Instituto Nacional de Estadística mediante nota CITE: INE-JNAP-CPV Nº 0264/2025 (operación bimonetaria), para actividades previas al Censo Agropecuario Experimental re</t>
  </si>
  <si>
    <t>De: 00291084302 A:00099021001 Transferencia de recursos a solicitud de la Administradora Boliviana de Carreteras mediante nota CITE: ABC/GNA/SAF/ATE/2025-0231 (operación bimonetaria), para pagos a beneficiarios (TC 6,86) H.R 2025-05424-R.</t>
  </si>
  <si>
    <t>00291014371</t>
  </si>
  <si>
    <t>De: 00291014371 A:00099021001 Transferencia de recursos a solicitud de la Administradora Boliviana de Carreteras mediante nota CITE: ABC/GNA/SAF/ATE/2025-0231 (operación bimonetaria), para pagos a beneficiarios (TC 6,86) H.R 2025-05424-R.</t>
  </si>
  <si>
    <t>De: 00291014379 A:00099021001 Transferencia de recursos a solicitud de la Administradora Boliviana de Carreteras mediante nota CITE: ABC/GNA/SAF/ATE/2025-0235 (operación bimonetaria), para pagos a beneficiarios (TC 6,86) H.R 2025-05652-R.</t>
  </si>
  <si>
    <t>De: 00291014362 A:00099021001 Transferencia de recursos a solicitud de la Administradora Boliviana de Carreteras mediante nota CITE: ABC/GNA/SAF/ATE/2025-0279 (operación bimonetaria), para pagos a beneficiarios (TC 6,86) H.R 2025-06977-R.</t>
  </si>
  <si>
    <t>De: 00046057009 A:00099021001 Transferencia de recursos a solicitud del Ministerio de Salud y Deportes mediante nota CITE: MSyD/DGP/UGESPRO/FRISDP/CE/7/2025 (operación bimonetaria), para la ejecución del Programa Mejora en la Accesibilidad</t>
  </si>
  <si>
    <t>De: 00086057002 A:00099021001 Transferencia de Recursos a solicitud del Programa de Gestión Integral de los Residuos Sólidos en Bolivia dependiente del Ministerio de Medio Ambiente y Agua mediante nota CITE: UCPPAAP-CAF-0145-CAR/25 (operaci</t>
  </si>
  <si>
    <t>De: 00206044302 A:00099021001 Transferencia de recursos a solicitud del Instituto Nacional de Estadística mediante nota CITE: INE-PFSEEPB-UEP-JNAP Nº 0441/2025 (operación bimonetaria), para el Programa Fortalecimiento del Sistema Estadísti</t>
  </si>
  <si>
    <t>00086047007</t>
  </si>
  <si>
    <t>De: 00086047007 A:00099021001 Transferencia de Recursos a solicitud de la Unidad de Coordinación y Ejecución del Programa Más Inversión para Riego UCEP MI RIEGO dependiente del Ministerio de Medio Ambiente y Agua mediante nota CITE: UCEP-M</t>
  </si>
  <si>
    <t>De: 00291084302 A:00099021001 Transferencia de recursos a solicitud de la Administradora Boliviana de Carreteras mediante nota CITE: ABC/GNA/SAF/ATE/2025-0379 (operación bimonetaria), para pagos a beneficiarios (TC 6,86) H.R 2025-09064-R.</t>
  </si>
  <si>
    <t>De: 00291014379 A:00099021001 Transferencia de recursos a solicitud de la Administradora Boliviana de Carreteras mediante nota CITE: ABC/GNA/SAF/ATE/2025-0379 (operación bimonetaria), para pagos a beneficiarios (TC 6,86) H.R 2025-09064-R.</t>
  </si>
  <si>
    <t>10000043545471</t>
  </si>
  <si>
    <t>SEDEM - PAPELBOL - CUENTA FISCAL RECAUDADORA</t>
  </si>
  <si>
    <t>10000002150493</t>
  </si>
  <si>
    <t>FPS HAM SUCRE</t>
  </si>
  <si>
    <t>10000003658280</t>
  </si>
  <si>
    <t>UNIBOL - APIAGUAIKI TUPA - FUNCIONAMIENTO</t>
  </si>
  <si>
    <t>10000047563528</t>
  </si>
  <si>
    <t>SERVICIO DEPARTAMENTAL DE RIEGO - LA PAZ - INGRESOS</t>
  </si>
  <si>
    <t>10000033175676</t>
  </si>
  <si>
    <t>MUSERPOL - PRESTAMOS Y DIVIDENDOS</t>
  </si>
  <si>
    <t>10000004670754</t>
  </si>
  <si>
    <t>FNDR INVERSIONES FIN</t>
  </si>
  <si>
    <t>feb</t>
  </si>
  <si>
    <t>Periodo 1-Enero-2025 al 28-Febrero-2025</t>
  </si>
  <si>
    <t>Nº Correlativo: 4</t>
  </si>
  <si>
    <r>
      <rPr>
        <sz val="12"/>
        <rFont val="Arial"/>
        <family val="2"/>
      </rPr>
      <t>Fecha:</t>
    </r>
    <r>
      <rPr>
        <b/>
        <sz val="12"/>
        <rFont val="Arial"/>
        <family val="2"/>
      </rPr>
      <t xml:space="preserve"> 04 - ABRIL - 2025</t>
    </r>
  </si>
  <si>
    <t>CORRESPONDIENTE AL PERIODO DE ENERO A MARZO DE 2025</t>
  </si>
  <si>
    <t>ACTUALIZADO AL : 4 de abril de 2025 Hrs. 14:00</t>
  </si>
  <si>
    <t>J06296180002</t>
  </si>
  <si>
    <t>J06296190002</t>
  </si>
  <si>
    <t>J06296200002</t>
  </si>
  <si>
    <t>J06296210002</t>
  </si>
  <si>
    <t>J06296220002</t>
  </si>
  <si>
    <t>J06296260002</t>
  </si>
  <si>
    <t>J06296230002</t>
  </si>
  <si>
    <t>J06296240002</t>
  </si>
  <si>
    <t>J06296250002</t>
  </si>
  <si>
    <t>J06296270002</t>
  </si>
  <si>
    <t>J06296280002</t>
  </si>
  <si>
    <t>J06296290002</t>
  </si>
  <si>
    <t>J06296300002</t>
  </si>
  <si>
    <t>J06296310002</t>
  </si>
  <si>
    <t>J06296320002</t>
  </si>
  <si>
    <t>J06296330002</t>
  </si>
  <si>
    <t>J06296340002</t>
  </si>
  <si>
    <t>J06296350002</t>
  </si>
  <si>
    <t>J06296360002</t>
  </si>
  <si>
    <t>J06296370002</t>
  </si>
  <si>
    <t>J06296380002</t>
  </si>
  <si>
    <t>J06296420002</t>
  </si>
  <si>
    <t>J06296390002</t>
  </si>
  <si>
    <t>J06296400002</t>
  </si>
  <si>
    <t>J06296410002</t>
  </si>
  <si>
    <t>J06296430002</t>
  </si>
  <si>
    <t>J06296440002</t>
  </si>
  <si>
    <t>J06296450002</t>
  </si>
  <si>
    <t>J06296490002</t>
  </si>
  <si>
    <t>J06296460002</t>
  </si>
  <si>
    <t>J06296470002</t>
  </si>
  <si>
    <t>J06296480002</t>
  </si>
  <si>
    <t>J06296500002</t>
  </si>
  <si>
    <t>J06296510002</t>
  </si>
  <si>
    <t>J06296520002</t>
  </si>
  <si>
    <t>J06296530002</t>
  </si>
  <si>
    <t>J06296540002</t>
  </si>
  <si>
    <t>J06296550002</t>
  </si>
  <si>
    <t>J06296560002</t>
  </si>
  <si>
    <t>J06296570002</t>
  </si>
  <si>
    <t>J06296580002</t>
  </si>
  <si>
    <t>J06296590002</t>
  </si>
  <si>
    <t>J06296600002</t>
  </si>
  <si>
    <t>J06296610002</t>
  </si>
  <si>
    <t>J06296650002</t>
  </si>
  <si>
    <t>J06296620002</t>
  </si>
  <si>
    <t>J06296630002</t>
  </si>
  <si>
    <t>J06296640002</t>
  </si>
  <si>
    <t>Q21805940002</t>
  </si>
  <si>
    <t>G30512890003</t>
  </si>
  <si>
    <t>G30512910004</t>
  </si>
  <si>
    <t>G30512910001</t>
  </si>
  <si>
    <t>G30512900003</t>
  </si>
  <si>
    <t>G30514450001</t>
  </si>
  <si>
    <t>G30516260001</t>
  </si>
  <si>
    <t>G30516260004</t>
  </si>
  <si>
    <t>S11213810001</t>
  </si>
  <si>
    <t>S11213860003</t>
  </si>
  <si>
    <t>G30516270001</t>
  </si>
  <si>
    <t>G30516270004</t>
  </si>
  <si>
    <t>S11213920003</t>
  </si>
  <si>
    <t>S11214480003</t>
  </si>
  <si>
    <t>S11213940003</t>
  </si>
  <si>
    <t>S11214070003</t>
  </si>
  <si>
    <t>S11214100003</t>
  </si>
  <si>
    <t>S11214140003</t>
  </si>
  <si>
    <t>S11214380003</t>
  </si>
  <si>
    <t>S11214390003</t>
  </si>
  <si>
    <t>S11214440003</t>
  </si>
  <si>
    <t>S11214400003</t>
  </si>
  <si>
    <t>S11214410003</t>
  </si>
  <si>
    <t>S11214420003</t>
  </si>
  <si>
    <t>S11214460003</t>
  </si>
  <si>
    <t>S11213870003</t>
  </si>
  <si>
    <t>S11214560003</t>
  </si>
  <si>
    <t>O22643700002</t>
  </si>
  <si>
    <t>O22644470002</t>
  </si>
  <si>
    <t>O22645130002</t>
  </si>
  <si>
    <t>O22645150002</t>
  </si>
  <si>
    <t>O22645160002</t>
  </si>
  <si>
    <t>O22645180002</t>
  </si>
  <si>
    <t>O22645480002</t>
  </si>
  <si>
    <t>O22645590002</t>
  </si>
  <si>
    <t>O22645630002</t>
  </si>
  <si>
    <t>O22645650002</t>
  </si>
  <si>
    <t>O22646010002</t>
  </si>
  <si>
    <t>O22646400002</t>
  </si>
  <si>
    <t>B22643680002</t>
  </si>
  <si>
    <t>O22646530002</t>
  </si>
  <si>
    <t>O22646570002</t>
  </si>
  <si>
    <t>O22646630002</t>
  </si>
  <si>
    <t>O22646580002</t>
  </si>
  <si>
    <t>O22646590002</t>
  </si>
  <si>
    <t>O22646610002</t>
  </si>
  <si>
    <t>O22646640002</t>
  </si>
  <si>
    <t>O22646650002</t>
  </si>
  <si>
    <t>O22646660002</t>
  </si>
  <si>
    <t>O22646670002</t>
  </si>
  <si>
    <t>O22646680002</t>
  </si>
  <si>
    <t>O22646690002</t>
  </si>
  <si>
    <t>O22646700002</t>
  </si>
  <si>
    <t>O22646720002</t>
  </si>
  <si>
    <t>J06297510002</t>
  </si>
  <si>
    <t>G30525960004</t>
  </si>
  <si>
    <t>G30525970004</t>
  </si>
  <si>
    <t>G30526020004</t>
  </si>
  <si>
    <t>G30526030004</t>
  </si>
  <si>
    <t>G30526040004</t>
  </si>
  <si>
    <t>G30526050004</t>
  </si>
  <si>
    <t>G30528990002</t>
  </si>
  <si>
    <t>G30529000001</t>
  </si>
  <si>
    <t>G30532090002</t>
  </si>
  <si>
    <t>Q21818200002</t>
  </si>
  <si>
    <t>Q21818220002</t>
  </si>
  <si>
    <t>G30532100001</t>
  </si>
  <si>
    <t>G30532120002</t>
  </si>
  <si>
    <t>G30532130002</t>
  </si>
  <si>
    <t>G30532140002</t>
  </si>
  <si>
    <t>S11214740001</t>
  </si>
  <si>
    <t>S11214740003</t>
  </si>
  <si>
    <t>S11215240003</t>
  </si>
  <si>
    <t>S11215270003</t>
  </si>
  <si>
    <t>O22648370002</t>
  </si>
  <si>
    <t>O22648890002</t>
  </si>
  <si>
    <t>O22649100002</t>
  </si>
  <si>
    <t>O22649130002</t>
  </si>
  <si>
    <t>O22649550002</t>
  </si>
  <si>
    <t>O22649570002</t>
  </si>
  <si>
    <t>O22649740002</t>
  </si>
  <si>
    <t>O22649820002</t>
  </si>
  <si>
    <t>O22650260002</t>
  </si>
  <si>
    <t>O22650360002</t>
  </si>
  <si>
    <t>O22650400002</t>
  </si>
  <si>
    <t>O22650420002</t>
  </si>
  <si>
    <t>O22650470002</t>
  </si>
  <si>
    <t>O22650660002</t>
  </si>
  <si>
    <t>O22650700002</t>
  </si>
  <si>
    <t>O22650710002</t>
  </si>
  <si>
    <t>O22651000002</t>
  </si>
  <si>
    <t>O22651010002</t>
  </si>
  <si>
    <t>O22651340002</t>
  </si>
  <si>
    <t>O22651350002</t>
  </si>
  <si>
    <t>O22651360002</t>
  </si>
  <si>
    <t>O22651380002</t>
  </si>
  <si>
    <t>O22651480002</t>
  </si>
  <si>
    <t>O22651530002</t>
  </si>
  <si>
    <t>B22649810002</t>
  </si>
  <si>
    <t>B22649860002</t>
  </si>
  <si>
    <t>B22649880002</t>
  </si>
  <si>
    <t>B22649890002</t>
  </si>
  <si>
    <t>B22649900002</t>
  </si>
  <si>
    <t>B22649920002</t>
  </si>
  <si>
    <t>B22649930002</t>
  </si>
  <si>
    <t>B22649950002</t>
  </si>
  <si>
    <t>B22649970002</t>
  </si>
  <si>
    <t>B22649980002</t>
  </si>
  <si>
    <t>B22650020002</t>
  </si>
  <si>
    <t>B22650050002</t>
  </si>
  <si>
    <t>B22650130002</t>
  </si>
  <si>
    <t>B22650150002</t>
  </si>
  <si>
    <t>B22650290002</t>
  </si>
  <si>
    <t>B22650250002</t>
  </si>
  <si>
    <t>B22650280002</t>
  </si>
  <si>
    <t>B22650300002</t>
  </si>
  <si>
    <t>B22650310002</t>
  </si>
  <si>
    <t>O22651610002</t>
  </si>
  <si>
    <t>G30537260002</t>
  </si>
  <si>
    <t>G30537270001</t>
  </si>
  <si>
    <t>Q21823810002</t>
  </si>
  <si>
    <t>Q21823050002</t>
  </si>
  <si>
    <t>G30544240002</t>
  </si>
  <si>
    <t>G30544260002</t>
  </si>
  <si>
    <t>G30544250001</t>
  </si>
  <si>
    <t>G30544270001</t>
  </si>
  <si>
    <t>G30546000002</t>
  </si>
  <si>
    <t>G30548330004</t>
  </si>
  <si>
    <t>O22653650002</t>
  </si>
  <si>
    <t>O22653970002</t>
  </si>
  <si>
    <t>O22654140002</t>
  </si>
  <si>
    <t>O22654290002</t>
  </si>
  <si>
    <t>O22655800002</t>
  </si>
  <si>
    <t>O22655940002</t>
  </si>
  <si>
    <t>O22655950002</t>
  </si>
  <si>
    <t>O22656100002</t>
  </si>
  <si>
    <t>O22656110002</t>
  </si>
  <si>
    <t>O22656230002</t>
  </si>
  <si>
    <t>O22656600002</t>
  </si>
  <si>
    <t>O22656620002</t>
  </si>
  <si>
    <t>O22656650002</t>
  </si>
  <si>
    <t>O22656660002</t>
  </si>
  <si>
    <t>O22656680002</t>
  </si>
  <si>
    <t>O22656770002</t>
  </si>
  <si>
    <t>O22656800002</t>
  </si>
  <si>
    <t>O22657010002</t>
  </si>
  <si>
    <t>B22654120002</t>
  </si>
  <si>
    <t>B22654270002</t>
  </si>
  <si>
    <t>B22654330002</t>
  </si>
  <si>
    <t>B22654740002</t>
  </si>
  <si>
    <t>B22654920002</t>
  </si>
  <si>
    <t>B22654940002</t>
  </si>
  <si>
    <t>J06300580002</t>
  </si>
  <si>
    <t>J06300590002</t>
  </si>
  <si>
    <t>J06300600002</t>
  </si>
  <si>
    <t>J06300610002</t>
  </si>
  <si>
    <t>J06300620002</t>
  </si>
  <si>
    <t>J06300630002</t>
  </si>
  <si>
    <t>J06300640002</t>
  </si>
  <si>
    <t>J06300650002</t>
  </si>
  <si>
    <t>J06300660002</t>
  </si>
  <si>
    <t>J06300670002</t>
  </si>
  <si>
    <t>J06300680002</t>
  </si>
  <si>
    <t>J06300690002</t>
  </si>
  <si>
    <t>J06300700002</t>
  </si>
  <si>
    <t>J06300740002</t>
  </si>
  <si>
    <t>J06300710002</t>
  </si>
  <si>
    <t>J06300720002</t>
  </si>
  <si>
    <t>J06300730002</t>
  </si>
  <si>
    <t>J06300750002</t>
  </si>
  <si>
    <t>J06300760002</t>
  </si>
  <si>
    <t>J06300770002</t>
  </si>
  <si>
    <t>Q21827930002</t>
  </si>
  <si>
    <t>G30559650002</t>
  </si>
  <si>
    <t>G30559660001</t>
  </si>
  <si>
    <t>Q21832390002</t>
  </si>
  <si>
    <t>Q21832730002</t>
  </si>
  <si>
    <t>G30564730004</t>
  </si>
  <si>
    <t>G30564730001</t>
  </si>
  <si>
    <t>G30566460002</t>
  </si>
  <si>
    <t>G30566490002</t>
  </si>
  <si>
    <t>G30564740001</t>
  </si>
  <si>
    <t>G30564740004</t>
  </si>
  <si>
    <t>G30566440001</t>
  </si>
  <si>
    <t>G30566500002</t>
  </si>
  <si>
    <t>S11216770003</t>
  </si>
  <si>
    <t>S11216780003</t>
  </si>
  <si>
    <t>S11216960003</t>
  </si>
  <si>
    <t>O22659060002</t>
  </si>
  <si>
    <t>O22659580002</t>
  </si>
  <si>
    <t>O22659790002</t>
  </si>
  <si>
    <t>O22659830002</t>
  </si>
  <si>
    <t>O22660720002</t>
  </si>
  <si>
    <t>O22660870002</t>
  </si>
  <si>
    <t>O22660880002</t>
  </si>
  <si>
    <t>O22661220002</t>
  </si>
  <si>
    <t>O22661640002</t>
  </si>
  <si>
    <t>O22661660002</t>
  </si>
  <si>
    <t>O22661670002</t>
  </si>
  <si>
    <t>O22662040002</t>
  </si>
  <si>
    <t>O22662060002</t>
  </si>
  <si>
    <t>B22659750002</t>
  </si>
  <si>
    <t>B22660070002</t>
  </si>
  <si>
    <t>B22660090002</t>
  </si>
  <si>
    <t>B22660240002</t>
  </si>
  <si>
    <t>O22662090002</t>
  </si>
  <si>
    <t>O22662100002</t>
  </si>
  <si>
    <t>O22662150002</t>
  </si>
  <si>
    <t>O22662110002</t>
  </si>
  <si>
    <t>O22662120002</t>
  </si>
  <si>
    <t>O22662140002</t>
  </si>
  <si>
    <t>O22662160002</t>
  </si>
  <si>
    <t>O22662170002</t>
  </si>
  <si>
    <t>O22662180002</t>
  </si>
  <si>
    <t>O22662190002</t>
  </si>
  <si>
    <t>O22662200002</t>
  </si>
  <si>
    <t>G30575900001</t>
  </si>
  <si>
    <t>S11217490001</t>
  </si>
  <si>
    <t>S11217620003</t>
  </si>
  <si>
    <t>S11217630003</t>
  </si>
  <si>
    <t>G30583480002</t>
  </si>
  <si>
    <t>G30583490001</t>
  </si>
  <si>
    <t>G30583510001</t>
  </si>
  <si>
    <t>S11217740003</t>
  </si>
  <si>
    <t>S11217760002</t>
  </si>
  <si>
    <t>O22664130002</t>
  </si>
  <si>
    <t>O22664550002</t>
  </si>
  <si>
    <t>O22664560002</t>
  </si>
  <si>
    <t>O22665440002</t>
  </si>
  <si>
    <t>O22665460002</t>
  </si>
  <si>
    <t>O22665670002</t>
  </si>
  <si>
    <t>O22665700002</t>
  </si>
  <si>
    <t>O22665950002</t>
  </si>
  <si>
    <t>O22665970002</t>
  </si>
  <si>
    <t>O22666070002</t>
  </si>
  <si>
    <t>O22666510002</t>
  </si>
  <si>
    <t>B22663980002</t>
  </si>
  <si>
    <t>B22664000002</t>
  </si>
  <si>
    <t>B22664030002</t>
  </si>
  <si>
    <t>B22664650002</t>
  </si>
  <si>
    <t>B22665190002</t>
  </si>
  <si>
    <t>B22665220002</t>
  </si>
  <si>
    <t>G30593470003</t>
  </si>
  <si>
    <t>G30595240002</t>
  </si>
  <si>
    <t>G30595220002</t>
  </si>
  <si>
    <t>G30595230001</t>
  </si>
  <si>
    <t>G30595250001</t>
  </si>
  <si>
    <t>Q21845910002</t>
  </si>
  <si>
    <t>Q21845930002</t>
  </si>
  <si>
    <t>Q21846550002</t>
  </si>
  <si>
    <t>J06303400002</t>
  </si>
  <si>
    <t>J06303410002</t>
  </si>
  <si>
    <t>S11218460003</t>
  </si>
  <si>
    <t>S11218450003</t>
  </si>
  <si>
    <t>S11218440003</t>
  </si>
  <si>
    <t>S11218400003</t>
  </si>
  <si>
    <t>S11218360003</t>
  </si>
  <si>
    <t>O22668770002</t>
  </si>
  <si>
    <t>O22669450002</t>
  </si>
  <si>
    <t>O22669480002</t>
  </si>
  <si>
    <t>O22669730002</t>
  </si>
  <si>
    <t>O22669830002</t>
  </si>
  <si>
    <t>O22669860002</t>
  </si>
  <si>
    <t>O22669880002</t>
  </si>
  <si>
    <t>O22669900002</t>
  </si>
  <si>
    <t>O22669930002</t>
  </si>
  <si>
    <t>O22669970002</t>
  </si>
  <si>
    <t>O22669990002</t>
  </si>
  <si>
    <t>O22670030002</t>
  </si>
  <si>
    <t>O22670320002</t>
  </si>
  <si>
    <t>O22670620002</t>
  </si>
  <si>
    <t>O22670670002</t>
  </si>
  <si>
    <t>B22669040002</t>
  </si>
  <si>
    <t>B22669180002</t>
  </si>
  <si>
    <t>B22669200002</t>
  </si>
  <si>
    <t>B22669230002</t>
  </si>
  <si>
    <t>B22669260002</t>
  </si>
  <si>
    <t>B22669290002</t>
  </si>
  <si>
    <t>B22669470002</t>
  </si>
  <si>
    <t>B22669590002</t>
  </si>
  <si>
    <t>B22669610002</t>
  </si>
  <si>
    <t>B22669650002</t>
  </si>
  <si>
    <t>O22671260002</t>
  </si>
  <si>
    <t>O22671320002</t>
  </si>
  <si>
    <t>O22671330002</t>
  </si>
  <si>
    <t>J06303600002</t>
  </si>
  <si>
    <t>J06303620002</t>
  </si>
  <si>
    <t>J06303630002</t>
  </si>
  <si>
    <t>J06303640002</t>
  </si>
  <si>
    <t>J06303650002</t>
  </si>
  <si>
    <t>J06303660002</t>
  </si>
  <si>
    <t>J06303670002</t>
  </si>
  <si>
    <t>J06303720002</t>
  </si>
  <si>
    <t>J06303690002</t>
  </si>
  <si>
    <t>J06303700002</t>
  </si>
  <si>
    <t>J06303710002</t>
  </si>
  <si>
    <t>J06303730002</t>
  </si>
  <si>
    <t>J06303740002</t>
  </si>
  <si>
    <t>J06303750002</t>
  </si>
  <si>
    <t>J06303760002</t>
  </si>
  <si>
    <t>J06303770002</t>
  </si>
  <si>
    <t>J06303780002</t>
  </si>
  <si>
    <t>J06303790002</t>
  </si>
  <si>
    <t>J06303800002</t>
  </si>
  <si>
    <t>J06303810002</t>
  </si>
  <si>
    <t>J06303820002</t>
  </si>
  <si>
    <t>J06303830002</t>
  </si>
  <si>
    <t>G30608920004</t>
  </si>
  <si>
    <t>Q21854320002</t>
  </si>
  <si>
    <t>Q21854330002</t>
  </si>
  <si>
    <t>G30614990002</t>
  </si>
  <si>
    <t>Q21856980002</t>
  </si>
  <si>
    <t>S11219400003</t>
  </si>
  <si>
    <t>G30618130001</t>
  </si>
  <si>
    <t>G30618150001</t>
  </si>
  <si>
    <t>G30618170001</t>
  </si>
  <si>
    <t>S11219890003</t>
  </si>
  <si>
    <t>S11219850001</t>
  </si>
  <si>
    <t>O22672890002</t>
  </si>
  <si>
    <t>O22672900002</t>
  </si>
  <si>
    <t>O22673200002</t>
  </si>
  <si>
    <t>O22673260002</t>
  </si>
  <si>
    <t>O22673750002</t>
  </si>
  <si>
    <t>O22674250002</t>
  </si>
  <si>
    <t>O22674400002</t>
  </si>
  <si>
    <t>O22674700002</t>
  </si>
  <si>
    <t>O22674720002</t>
  </si>
  <si>
    <t>O22675240002</t>
  </si>
  <si>
    <t>O22675420002</t>
  </si>
  <si>
    <t>O22675530002</t>
  </si>
  <si>
    <t>B22673230002</t>
  </si>
  <si>
    <t>B22673270002</t>
  </si>
  <si>
    <t>B22673290002</t>
  </si>
  <si>
    <t>B22673310002</t>
  </si>
  <si>
    <t>B22674030002</t>
  </si>
  <si>
    <t>B22674040002</t>
  </si>
  <si>
    <t>B22674080002</t>
  </si>
  <si>
    <t>B22674140002</t>
  </si>
  <si>
    <t>J06306710002</t>
  </si>
  <si>
    <t>J06306720002</t>
  </si>
  <si>
    <t>F0023848</t>
  </si>
  <si>
    <t>G30628000003</t>
  </si>
  <si>
    <t>G30629580002</t>
  </si>
  <si>
    <t>Q21862190002</t>
  </si>
  <si>
    <t>Q21862200002</t>
  </si>
  <si>
    <t>Q21862850002</t>
  </si>
  <si>
    <t>Q21862860002</t>
  </si>
  <si>
    <t>Q21863110002</t>
  </si>
  <si>
    <t>G30629560001</t>
  </si>
  <si>
    <t>S11220700003</t>
  </si>
  <si>
    <t>S11220740003</t>
  </si>
  <si>
    <t>S11220880003</t>
  </si>
  <si>
    <t>S11220890003</t>
  </si>
  <si>
    <t>S11221010003</t>
  </si>
  <si>
    <t>S11220960003</t>
  </si>
  <si>
    <t>S11221040001</t>
  </si>
  <si>
    <t>S11221060001</t>
  </si>
  <si>
    <t>O22677240002</t>
  </si>
  <si>
    <t>O22677620002</t>
  </si>
  <si>
    <t>O22677710002</t>
  </si>
  <si>
    <t>O22678170002</t>
  </si>
  <si>
    <t>O22678200002</t>
  </si>
  <si>
    <t>O22678240002</t>
  </si>
  <si>
    <t>O22678270002</t>
  </si>
  <si>
    <t>O22678310002</t>
  </si>
  <si>
    <t>O22678320002</t>
  </si>
  <si>
    <t>O22678350002</t>
  </si>
  <si>
    <t>O22678550002</t>
  </si>
  <si>
    <t>O22678610002</t>
  </si>
  <si>
    <t>O22678730002</t>
  </si>
  <si>
    <t>O22678750002</t>
  </si>
  <si>
    <t>O22678790002</t>
  </si>
  <si>
    <t>O22678810002</t>
  </si>
  <si>
    <t>O22678830002</t>
  </si>
  <si>
    <t>O22678850002</t>
  </si>
  <si>
    <t>O22678860002</t>
  </si>
  <si>
    <t>O22678980002</t>
  </si>
  <si>
    <t>O22679010002</t>
  </si>
  <si>
    <t>O22679050002</t>
  </si>
  <si>
    <t>O22679060002</t>
  </si>
  <si>
    <t>O22679070002</t>
  </si>
  <si>
    <t>O22679090002</t>
  </si>
  <si>
    <t>O22679100002</t>
  </si>
  <si>
    <t>O22679110002</t>
  </si>
  <si>
    <t>O22679120002</t>
  </si>
  <si>
    <t>O22679130002</t>
  </si>
  <si>
    <t>O22679140002</t>
  </si>
  <si>
    <t>O22679160002</t>
  </si>
  <si>
    <t>O22679180002</t>
  </si>
  <si>
    <t>O22679190002</t>
  </si>
  <si>
    <t>O22679200002</t>
  </si>
  <si>
    <t>O22679350002</t>
  </si>
  <si>
    <t>O22679540002</t>
  </si>
  <si>
    <t>O22679590002</t>
  </si>
  <si>
    <t>O22679600002</t>
  </si>
  <si>
    <t>O22679610002</t>
  </si>
  <si>
    <t>O22679620002</t>
  </si>
  <si>
    <t>O22679730002</t>
  </si>
  <si>
    <t>B22677160002</t>
  </si>
  <si>
    <t>B22677170002</t>
  </si>
  <si>
    <t>B22677180002</t>
  </si>
  <si>
    <t>B22677190002</t>
  </si>
  <si>
    <t>B22677450002</t>
  </si>
  <si>
    <t>B22677730002</t>
  </si>
  <si>
    <t>B22677880002</t>
  </si>
  <si>
    <t>B22677890002</t>
  </si>
  <si>
    <t>B22677910002</t>
  </si>
  <si>
    <t>B22677930002</t>
  </si>
  <si>
    <t>B22677950002</t>
  </si>
  <si>
    <t>B22677970002</t>
  </si>
  <si>
    <t>B22678090002</t>
  </si>
  <si>
    <t>G30647200003</t>
  </si>
  <si>
    <t>G30647220003</t>
  </si>
  <si>
    <t>G30647230003</t>
  </si>
  <si>
    <t>G30647240003</t>
  </si>
  <si>
    <t>G30647210003</t>
  </si>
  <si>
    <t>G30648800003</t>
  </si>
  <si>
    <t>G30648810003</t>
  </si>
  <si>
    <t>G30648820003</t>
  </si>
  <si>
    <t>G30648860003</t>
  </si>
  <si>
    <t>G30650180003</t>
  </si>
  <si>
    <t>G30648840003</t>
  </si>
  <si>
    <t>G30648850003</t>
  </si>
  <si>
    <t>G30648870003</t>
  </si>
  <si>
    <t>G30648880003</t>
  </si>
  <si>
    <t>G30648890003</t>
  </si>
  <si>
    <t>G30648900003</t>
  </si>
  <si>
    <t>G30648830003</t>
  </si>
  <si>
    <t>Q21872450002</t>
  </si>
  <si>
    <t>Q21872290002</t>
  </si>
  <si>
    <t>Q21872300002</t>
  </si>
  <si>
    <t>G30651700003</t>
  </si>
  <si>
    <t>G30651710003</t>
  </si>
  <si>
    <t>G30651720003</t>
  </si>
  <si>
    <t>G30651730003</t>
  </si>
  <si>
    <t>S11221360002</t>
  </si>
  <si>
    <t>S11221320001</t>
  </si>
  <si>
    <t>S11221840003</t>
  </si>
  <si>
    <t>S11221860003</t>
  </si>
  <si>
    <t>S11221870003</t>
  </si>
  <si>
    <t>S11221880003</t>
  </si>
  <si>
    <t>S11221900003</t>
  </si>
  <si>
    <t>S11221910003</t>
  </si>
  <si>
    <t>S11221930001</t>
  </si>
  <si>
    <t>S11221940001</t>
  </si>
  <si>
    <t>G30653430001</t>
  </si>
  <si>
    <t>G30654970003</t>
  </si>
  <si>
    <t>S11222150003</t>
  </si>
  <si>
    <t>S11222160003</t>
  </si>
  <si>
    <t>O22681890002</t>
  </si>
  <si>
    <t>O22682090002</t>
  </si>
  <si>
    <t>O22682170002</t>
  </si>
  <si>
    <t>O22682360002</t>
  </si>
  <si>
    <t>O22682570002</t>
  </si>
  <si>
    <t>O22683060002</t>
  </si>
  <si>
    <t>O22683080002</t>
  </si>
  <si>
    <t>O22683090002</t>
  </si>
  <si>
    <t>O22683230002</t>
  </si>
  <si>
    <t>O22684420002</t>
  </si>
  <si>
    <t>O22684430002</t>
  </si>
  <si>
    <t>B22681760002</t>
  </si>
  <si>
    <t>B22681780002</t>
  </si>
  <si>
    <t>B22681790002</t>
  </si>
  <si>
    <t>B22682590002</t>
  </si>
  <si>
    <t>B22682670002</t>
  </si>
  <si>
    <t>B22682750002</t>
  </si>
  <si>
    <t>G30663490003</t>
  </si>
  <si>
    <t>G30663510003</t>
  </si>
  <si>
    <t>G30663520003</t>
  </si>
  <si>
    <t>Q21878250002</t>
  </si>
  <si>
    <t>Q21878260002</t>
  </si>
  <si>
    <t>Q21878270002</t>
  </si>
  <si>
    <t>Q21878280002</t>
  </si>
  <si>
    <t>Q21878290002</t>
  </si>
  <si>
    <t>Q21879300002</t>
  </si>
  <si>
    <t>Q21879310002</t>
  </si>
  <si>
    <t>S11222590001</t>
  </si>
  <si>
    <t>S11222610001</t>
  </si>
  <si>
    <t>S11222780001</t>
  </si>
  <si>
    <t>G30668180002</t>
  </si>
  <si>
    <t>G30668190002</t>
  </si>
  <si>
    <t>G30668150003</t>
  </si>
  <si>
    <t>G30669790003</t>
  </si>
  <si>
    <t>G30669800002</t>
  </si>
  <si>
    <t>G30669780001</t>
  </si>
  <si>
    <t>G30669780002</t>
  </si>
  <si>
    <t>G30669780004</t>
  </si>
  <si>
    <t>G30669790001</t>
  </si>
  <si>
    <t>G30669790002</t>
  </si>
  <si>
    <t>G30669810001</t>
  </si>
  <si>
    <t>S11222890003</t>
  </si>
  <si>
    <t>S11222920003</t>
  </si>
  <si>
    <t>S11222940002</t>
  </si>
  <si>
    <t>S11223130002</t>
  </si>
  <si>
    <t>S11223140002</t>
  </si>
  <si>
    <t>S11223090003</t>
  </si>
  <si>
    <t>F0023972</t>
  </si>
  <si>
    <t>S11223110001</t>
  </si>
  <si>
    <t>S11223230003</t>
  </si>
  <si>
    <t>O22686710002</t>
  </si>
  <si>
    <t>O22686720002</t>
  </si>
  <si>
    <t>O22686740002</t>
  </si>
  <si>
    <t>O22686790002</t>
  </si>
  <si>
    <t>O22687130002</t>
  </si>
  <si>
    <t>O22687330002</t>
  </si>
  <si>
    <t>O22687360002</t>
  </si>
  <si>
    <t>O22687390002</t>
  </si>
  <si>
    <t>O22687410002</t>
  </si>
  <si>
    <t>O22687420002</t>
  </si>
  <si>
    <t>O22687560002</t>
  </si>
  <si>
    <t>O22687790002</t>
  </si>
  <si>
    <t>O22688260002</t>
  </si>
  <si>
    <t>O22688290002</t>
  </si>
  <si>
    <t>O22688540002</t>
  </si>
  <si>
    <t>O22688600002</t>
  </si>
  <si>
    <t>B22686530002</t>
  </si>
  <si>
    <t>B22686880002</t>
  </si>
  <si>
    <t>B22686890002</t>
  </si>
  <si>
    <t>B22686910002</t>
  </si>
  <si>
    <t>B22687140002</t>
  </si>
  <si>
    <t>B22687230002</t>
  </si>
  <si>
    <t>B22687590002</t>
  </si>
  <si>
    <t>G30677590004</t>
  </si>
  <si>
    <t>G30677590001</t>
  </si>
  <si>
    <t>F0023980</t>
  </si>
  <si>
    <t>S11226790003</t>
  </si>
  <si>
    <t>S11226800003</t>
  </si>
  <si>
    <t>S11226810003</t>
  </si>
  <si>
    <t>S11226820003</t>
  </si>
  <si>
    <t>S11226870003</t>
  </si>
  <si>
    <t>O22690800002</t>
  </si>
  <si>
    <t>O22691150002</t>
  </si>
  <si>
    <t>O22691190002</t>
  </si>
  <si>
    <t>O22691270002</t>
  </si>
  <si>
    <t>O22692050002</t>
  </si>
  <si>
    <t>O22692740002</t>
  </si>
  <si>
    <t>O22692770002</t>
  </si>
  <si>
    <t>O22692840002</t>
  </si>
  <si>
    <t>B22691000002</t>
  </si>
  <si>
    <t>B22691420002</t>
  </si>
  <si>
    <t>B22691040002</t>
  </si>
  <si>
    <t>B22691320002</t>
  </si>
  <si>
    <t>B22691440002</t>
  </si>
  <si>
    <t>B22691460002</t>
  </si>
  <si>
    <t>B22691470002</t>
  </si>
  <si>
    <t>B22691490002</t>
  </si>
  <si>
    <t>B22691510002</t>
  </si>
  <si>
    <t>B22691530002</t>
  </si>
  <si>
    <t>B22691560002</t>
  </si>
  <si>
    <t>B22691580002</t>
  </si>
  <si>
    <t>B22691590002</t>
  </si>
  <si>
    <t>B22691600002</t>
  </si>
  <si>
    <t>B22691610002</t>
  </si>
  <si>
    <t>B22691620002</t>
  </si>
  <si>
    <t>B22691630002</t>
  </si>
  <si>
    <t>B22691640002</t>
  </si>
  <si>
    <t>B22691650002</t>
  </si>
  <si>
    <t>B22691660002</t>
  </si>
  <si>
    <t>B22691740002</t>
  </si>
  <si>
    <t>B22691680002</t>
  </si>
  <si>
    <t>B22691700002</t>
  </si>
  <si>
    <t>B22691720002</t>
  </si>
  <si>
    <t>B22691750002</t>
  </si>
  <si>
    <t>B22691760002</t>
  </si>
  <si>
    <t>B22691780002</t>
  </si>
  <si>
    <t>B22691800002</t>
  </si>
  <si>
    <t>B22691810002</t>
  </si>
  <si>
    <t>B22691820002</t>
  </si>
  <si>
    <t>B22691830002</t>
  </si>
  <si>
    <t>B22691840002</t>
  </si>
  <si>
    <t>B22691850002</t>
  </si>
  <si>
    <t>B22691860002</t>
  </si>
  <si>
    <t>B22691880002</t>
  </si>
  <si>
    <t>B22691890002</t>
  </si>
  <si>
    <t>B22691930002</t>
  </si>
  <si>
    <t>B22691980002</t>
  </si>
  <si>
    <t>B22691940002</t>
  </si>
  <si>
    <t>B22691960002</t>
  </si>
  <si>
    <t>B22691970002</t>
  </si>
  <si>
    <t>G30692120002</t>
  </si>
  <si>
    <t>G30692130001</t>
  </si>
  <si>
    <t>G30692110001</t>
  </si>
  <si>
    <t>G30694230003</t>
  </si>
  <si>
    <t>G30694220004</t>
  </si>
  <si>
    <t>G30694220001</t>
  </si>
  <si>
    <t>Q21895910002</t>
  </si>
  <si>
    <t>S11227440001</t>
  </si>
  <si>
    <t>S11227240004</t>
  </si>
  <si>
    <t>F0024016</t>
  </si>
  <si>
    <t>S11227550003</t>
  </si>
  <si>
    <t>S11227580003</t>
  </si>
  <si>
    <t>O22694460002</t>
  </si>
  <si>
    <t>O22694490002</t>
  </si>
  <si>
    <t>O22694500002</t>
  </si>
  <si>
    <t>O22694520002</t>
  </si>
  <si>
    <t>O22694530002</t>
  </si>
  <si>
    <t>O22694550002</t>
  </si>
  <si>
    <t>O22694560002</t>
  </si>
  <si>
    <t>O22694570002</t>
  </si>
  <si>
    <t>O22694580002</t>
  </si>
  <si>
    <t>O22694600002</t>
  </si>
  <si>
    <t>O22694610002</t>
  </si>
  <si>
    <t>O22694640002</t>
  </si>
  <si>
    <t>O22694650002</t>
  </si>
  <si>
    <t>O22694660002</t>
  </si>
  <si>
    <t>O22694680002</t>
  </si>
  <si>
    <t>O22694700002</t>
  </si>
  <si>
    <t>O22694720002</t>
  </si>
  <si>
    <t>O22694730002</t>
  </si>
  <si>
    <t>O22694750002</t>
  </si>
  <si>
    <t>O22694760002</t>
  </si>
  <si>
    <t>O22694780002</t>
  </si>
  <si>
    <t>O22694790002</t>
  </si>
  <si>
    <t>O22694920002</t>
  </si>
  <si>
    <t>O22695080002</t>
  </si>
  <si>
    <t>O22695120002</t>
  </si>
  <si>
    <t>O22695180002</t>
  </si>
  <si>
    <t>O22695300002</t>
  </si>
  <si>
    <t>O22695450002</t>
  </si>
  <si>
    <t>O22695470002</t>
  </si>
  <si>
    <t>O22695730002</t>
  </si>
  <si>
    <t>O22696020002</t>
  </si>
  <si>
    <t>O22696160002</t>
  </si>
  <si>
    <t>O22696420002</t>
  </si>
  <si>
    <t>O22696500002</t>
  </si>
  <si>
    <t>O22696540002</t>
  </si>
  <si>
    <t>O22696810002</t>
  </si>
  <si>
    <t>O22696990002</t>
  </si>
  <si>
    <t>O22697040002</t>
  </si>
  <si>
    <t>O22697060002</t>
  </si>
  <si>
    <t>O22697070002</t>
  </si>
  <si>
    <t>B22694960002</t>
  </si>
  <si>
    <t>B22695040002</t>
  </si>
  <si>
    <t>B22695050002</t>
  </si>
  <si>
    <t>B22695360002</t>
  </si>
  <si>
    <t>B22695380002</t>
  </si>
  <si>
    <t>B22695400002</t>
  </si>
  <si>
    <t>G30709310001</t>
  </si>
  <si>
    <t>G30709310004</t>
  </si>
  <si>
    <t>G30709320001</t>
  </si>
  <si>
    <t>G30709320004</t>
  </si>
  <si>
    <t>G30710960001</t>
  </si>
  <si>
    <t>G30710960004</t>
  </si>
  <si>
    <t>G30710990004</t>
  </si>
  <si>
    <t>G30710980001</t>
  </si>
  <si>
    <t>G30710980004</t>
  </si>
  <si>
    <t>G30710990001</t>
  </si>
  <si>
    <t>G30711000001</t>
  </si>
  <si>
    <t>G30711000004</t>
  </si>
  <si>
    <t>G30711010001</t>
  </si>
  <si>
    <t>G30711010004</t>
  </si>
  <si>
    <t>G30711020001</t>
  </si>
  <si>
    <t>G30711020004</t>
  </si>
  <si>
    <t>G30711040001</t>
  </si>
  <si>
    <t>G30711040004</t>
  </si>
  <si>
    <t>G30712510001</t>
  </si>
  <si>
    <t>Q21902630002</t>
  </si>
  <si>
    <t>Q21902640002</t>
  </si>
  <si>
    <t>Q21902650002</t>
  </si>
  <si>
    <t>Q21902660002</t>
  </si>
  <si>
    <t>G30712530001</t>
  </si>
  <si>
    <t>G30712550001</t>
  </si>
  <si>
    <t>G30712570001</t>
  </si>
  <si>
    <t>G30712590001</t>
  </si>
  <si>
    <t>S11227900003</t>
  </si>
  <si>
    <t>S11227930001</t>
  </si>
  <si>
    <t>S11228050003</t>
  </si>
  <si>
    <t>S11228060003</t>
  </si>
  <si>
    <t>S11228160003</t>
  </si>
  <si>
    <t>S11227970001</t>
  </si>
  <si>
    <t>S11227970003</t>
  </si>
  <si>
    <t>S11227980001</t>
  </si>
  <si>
    <t>S11227980003</t>
  </si>
  <si>
    <t>S11228000001</t>
  </si>
  <si>
    <t>S11228000003</t>
  </si>
  <si>
    <t>S11228020001</t>
  </si>
  <si>
    <t>S11228020003</t>
  </si>
  <si>
    <t>S11228030001</t>
  </si>
  <si>
    <t>S11228030003</t>
  </si>
  <si>
    <t>S11228070001</t>
  </si>
  <si>
    <t>S11228150001</t>
  </si>
  <si>
    <t>S11228100001</t>
  </si>
  <si>
    <t>S11228120001</t>
  </si>
  <si>
    <t>S11228130001</t>
  </si>
  <si>
    <t>G30718500002</t>
  </si>
  <si>
    <t>G30718540002</t>
  </si>
  <si>
    <t>G30718550002</t>
  </si>
  <si>
    <t>G30719150002</t>
  </si>
  <si>
    <t>F0024042</t>
  </si>
  <si>
    <t>O22699070002</t>
  </si>
  <si>
    <t>O22699560002</t>
  </si>
  <si>
    <t>O22700070002</t>
  </si>
  <si>
    <t>O22700120002</t>
  </si>
  <si>
    <t>O22700170002</t>
  </si>
  <si>
    <t>O22700220002</t>
  </si>
  <si>
    <t>O22700230002</t>
  </si>
  <si>
    <t>O22700250002</t>
  </si>
  <si>
    <t>O22700430002</t>
  </si>
  <si>
    <t>O22701170002</t>
  </si>
  <si>
    <t>O22701240002</t>
  </si>
  <si>
    <t>O22701410002</t>
  </si>
  <si>
    <t>O22701710002</t>
  </si>
  <si>
    <t>B22699090002</t>
  </si>
  <si>
    <t>B22699110002</t>
  </si>
  <si>
    <t>B22699130002</t>
  </si>
  <si>
    <t>B22699140002</t>
  </si>
  <si>
    <t>B22699230002</t>
  </si>
  <si>
    <t>B22699280002</t>
  </si>
  <si>
    <t>B22699300002</t>
  </si>
  <si>
    <t>B22699350002</t>
  </si>
  <si>
    <t>B22699390002</t>
  </si>
  <si>
    <t>B22699400002</t>
  </si>
  <si>
    <t>B22699420002</t>
  </si>
  <si>
    <t>B22699460002</t>
  </si>
  <si>
    <t>B22699430002</t>
  </si>
  <si>
    <t>B22699440002</t>
  </si>
  <si>
    <t>B22699450002</t>
  </si>
  <si>
    <t>B22699480002</t>
  </si>
  <si>
    <t>B22699510002</t>
  </si>
  <si>
    <t>B22699530002</t>
  </si>
  <si>
    <t>B22699540002</t>
  </si>
  <si>
    <t>B22699570002</t>
  </si>
  <si>
    <t>B22699590002</t>
  </si>
  <si>
    <t>B22699620002</t>
  </si>
  <si>
    <t>B22699630002</t>
  </si>
  <si>
    <t>B22699650002</t>
  </si>
  <si>
    <t>Q21912020002</t>
  </si>
  <si>
    <t>Q21912030002</t>
  </si>
  <si>
    <t>G30731360001</t>
  </si>
  <si>
    <t>G30731360004</t>
  </si>
  <si>
    <t>G30731370001</t>
  </si>
  <si>
    <t>G30731370004</t>
  </si>
  <si>
    <t>G30735760001</t>
  </si>
  <si>
    <t>G30735760004</t>
  </si>
  <si>
    <t>S11228530001</t>
  </si>
  <si>
    <t>S11228760003</t>
  </si>
  <si>
    <t>S11228850001</t>
  </si>
  <si>
    <t>S11228880003</t>
  </si>
  <si>
    <t>S11229070001</t>
  </si>
  <si>
    <t>S11229080001</t>
  </si>
  <si>
    <t>S11229090001</t>
  </si>
  <si>
    <t>S11229090003</t>
  </si>
  <si>
    <t>G30738150002</t>
  </si>
  <si>
    <t>G30738200002</t>
  </si>
  <si>
    <t>O22704570002</t>
  </si>
  <si>
    <t>O22704590002</t>
  </si>
  <si>
    <t>O22704750002</t>
  </si>
  <si>
    <t>O22704770002</t>
  </si>
  <si>
    <t>O22704890002</t>
  </si>
  <si>
    <t>O22705330002</t>
  </si>
  <si>
    <t>O22705420002</t>
  </si>
  <si>
    <t>O22705440002</t>
  </si>
  <si>
    <t>O22705530002</t>
  </si>
  <si>
    <t>O22705560002</t>
  </si>
  <si>
    <t>O22705690002</t>
  </si>
  <si>
    <t>B22703840002</t>
  </si>
  <si>
    <t>B22703850002</t>
  </si>
  <si>
    <t>B22703860002</t>
  </si>
  <si>
    <t>B22703890002</t>
  </si>
  <si>
    <t>B22703930002</t>
  </si>
  <si>
    <t>B22703950002</t>
  </si>
  <si>
    <t>B22704000002</t>
  </si>
  <si>
    <t>B22704040002</t>
  </si>
  <si>
    <t>B22704060002</t>
  </si>
  <si>
    <t>B22704070002</t>
  </si>
  <si>
    <t>B22704340002</t>
  </si>
  <si>
    <t>B22704380002</t>
  </si>
  <si>
    <t>B22704400002</t>
  </si>
  <si>
    <t>B22704600002</t>
  </si>
  <si>
    <t>B22704630002</t>
  </si>
  <si>
    <t>B22704840002</t>
  </si>
  <si>
    <t>B22704860002</t>
  </si>
  <si>
    <t>B22705080002</t>
  </si>
  <si>
    <t>G30744390001</t>
  </si>
  <si>
    <t>G30744370001</t>
  </si>
  <si>
    <t>G30744310001</t>
  </si>
  <si>
    <t>G30744330001</t>
  </si>
  <si>
    <t>G30744350001</t>
  </si>
  <si>
    <t>Q21919780002</t>
  </si>
  <si>
    <t>Q21919790002</t>
  </si>
  <si>
    <t>Q21919810002</t>
  </si>
  <si>
    <t>Q21919820002</t>
  </si>
  <si>
    <t>Q21919850002</t>
  </si>
  <si>
    <t>Q21919870002</t>
  </si>
  <si>
    <t>G30749670003</t>
  </si>
  <si>
    <t>G30751130002</t>
  </si>
  <si>
    <t>S11229600003</t>
  </si>
  <si>
    <t>S11229610003</t>
  </si>
  <si>
    <t>S11229720003</t>
  </si>
  <si>
    <t>S11229730003</t>
  </si>
  <si>
    <t>S11229740003</t>
  </si>
  <si>
    <t>S11229750003</t>
  </si>
  <si>
    <t>S11229780003</t>
  </si>
  <si>
    <t>S11229790003</t>
  </si>
  <si>
    <t>S11229830003</t>
  </si>
  <si>
    <t>S11229850003</t>
  </si>
  <si>
    <t>S11229840003</t>
  </si>
  <si>
    <t>O22707660002</t>
  </si>
  <si>
    <t>O22707690002</t>
  </si>
  <si>
    <t>O22707920002</t>
  </si>
  <si>
    <t>O22708000002</t>
  </si>
  <si>
    <t>O22708140002</t>
  </si>
  <si>
    <t>O22708340002</t>
  </si>
  <si>
    <t>O22708450002</t>
  </si>
  <si>
    <t>O22708470002</t>
  </si>
  <si>
    <t>O22708500002</t>
  </si>
  <si>
    <t>O22708530002</t>
  </si>
  <si>
    <t>O22708650002</t>
  </si>
  <si>
    <t>O22709470002</t>
  </si>
  <si>
    <t>O22709600002</t>
  </si>
  <si>
    <t>O22709610002</t>
  </si>
  <si>
    <t>O22709630002</t>
  </si>
  <si>
    <t>O22709660002</t>
  </si>
  <si>
    <t>O22709690002</t>
  </si>
  <si>
    <t>O22709710002</t>
  </si>
  <si>
    <t>O22709740002</t>
  </si>
  <si>
    <t>O22709750002</t>
  </si>
  <si>
    <t>O22709770002</t>
  </si>
  <si>
    <t>O22709890002</t>
  </si>
  <si>
    <t>O22710150002</t>
  </si>
  <si>
    <t>O22710200002</t>
  </si>
  <si>
    <t>O22710360002</t>
  </si>
  <si>
    <t>B22708030002</t>
  </si>
  <si>
    <t>B22708080002</t>
  </si>
  <si>
    <t>B22708100002</t>
  </si>
  <si>
    <t>B22708620002</t>
  </si>
  <si>
    <t>B22708640002</t>
  </si>
  <si>
    <t>B22708660002</t>
  </si>
  <si>
    <t>B22708670002</t>
  </si>
  <si>
    <t>B22708680002</t>
  </si>
  <si>
    <t>B22708690002</t>
  </si>
  <si>
    <t>B22708720002</t>
  </si>
  <si>
    <t>B22708730002</t>
  </si>
  <si>
    <t>B22708740002</t>
  </si>
  <si>
    <t>B22708750002</t>
  </si>
  <si>
    <t>B22708780002</t>
  </si>
  <si>
    <t>B22708800002</t>
  </si>
  <si>
    <t>B22708820002</t>
  </si>
  <si>
    <t>B22708830002</t>
  </si>
  <si>
    <t>B22708840002</t>
  </si>
  <si>
    <t>B22708870002</t>
  </si>
  <si>
    <t>B22708890002</t>
  </si>
  <si>
    <t>B22708910002</t>
  </si>
  <si>
    <t>B22708920002</t>
  </si>
  <si>
    <t>B22708950002</t>
  </si>
  <si>
    <t>B22708960002</t>
  </si>
  <si>
    <t>B22708970002</t>
  </si>
  <si>
    <t>B22709000002</t>
  </si>
  <si>
    <t>B22709030002</t>
  </si>
  <si>
    <t>B22709040002</t>
  </si>
  <si>
    <t>B22709050002</t>
  </si>
  <si>
    <t>B22709060002</t>
  </si>
  <si>
    <t>B22709090002</t>
  </si>
  <si>
    <t>B22709120002</t>
  </si>
  <si>
    <t>B22709150002</t>
  </si>
  <si>
    <t>B22709160002</t>
  </si>
  <si>
    <t>B22709180002</t>
  </si>
  <si>
    <t>B22709190002</t>
  </si>
  <si>
    <t>B22709220002</t>
  </si>
  <si>
    <t>B22709230002</t>
  </si>
  <si>
    <t>B22709240002</t>
  </si>
  <si>
    <t>B22709250002</t>
  </si>
  <si>
    <t>B22709270002</t>
  </si>
  <si>
    <t>B22709290002</t>
  </si>
  <si>
    <t>B22709310002</t>
  </si>
  <si>
    <t>B22709330002</t>
  </si>
  <si>
    <t>O22710810002</t>
  </si>
  <si>
    <t>J06314840002</t>
  </si>
  <si>
    <t>G30764710001</t>
  </si>
  <si>
    <t>G30764730001</t>
  </si>
  <si>
    <t>G30764770001</t>
  </si>
  <si>
    <t>Q21930450002</t>
  </si>
  <si>
    <t>Q21930460002</t>
  </si>
  <si>
    <t>J06314980002</t>
  </si>
  <si>
    <t>J06315470002</t>
  </si>
  <si>
    <t>S11230540002</t>
  </si>
  <si>
    <t>J06314970002</t>
  </si>
  <si>
    <t>S11230350003</t>
  </si>
  <si>
    <t>S11230360003</t>
  </si>
  <si>
    <t>S11230450003</t>
  </si>
  <si>
    <t>S11230750004</t>
  </si>
  <si>
    <t>S11230750001</t>
  </si>
  <si>
    <t>O22712440002</t>
  </si>
  <si>
    <t>O22712590002</t>
  </si>
  <si>
    <t>O22713100002</t>
  </si>
  <si>
    <t>O22713340002</t>
  </si>
  <si>
    <t>O22713380002</t>
  </si>
  <si>
    <t>O22713410002</t>
  </si>
  <si>
    <t>O22713420002</t>
  </si>
  <si>
    <t>O22713430002</t>
  </si>
  <si>
    <t>O22713440002</t>
  </si>
  <si>
    <t>O22713460002</t>
  </si>
  <si>
    <t>O22713760002</t>
  </si>
  <si>
    <t>O22713880002</t>
  </si>
  <si>
    <t>O22713920002</t>
  </si>
  <si>
    <t>O22713940002</t>
  </si>
  <si>
    <t>O22713950002</t>
  </si>
  <si>
    <t>O22714110002</t>
  </si>
  <si>
    <t>O22714290002</t>
  </si>
  <si>
    <t>O22714370002</t>
  </si>
  <si>
    <t>O22714480002</t>
  </si>
  <si>
    <t>O22714490002</t>
  </si>
  <si>
    <t>O22714630002</t>
  </si>
  <si>
    <t>O22714710002</t>
  </si>
  <si>
    <t>O22714760002</t>
  </si>
  <si>
    <t>O22715100002</t>
  </si>
  <si>
    <t>O22715120002</t>
  </si>
  <si>
    <t>O22715130002</t>
  </si>
  <si>
    <t>O22715140002</t>
  </si>
  <si>
    <t>O22715180002</t>
  </si>
  <si>
    <t>O22715150002</t>
  </si>
  <si>
    <t>O22715160002</t>
  </si>
  <si>
    <t>O22715170002</t>
  </si>
  <si>
    <t>O22715190002</t>
  </si>
  <si>
    <t>O22715200002</t>
  </si>
  <si>
    <t>O22715210002</t>
  </si>
  <si>
    <t>O22715220002</t>
  </si>
  <si>
    <t>O22715230002</t>
  </si>
  <si>
    <t>O22715240002</t>
  </si>
  <si>
    <t>O22715260002</t>
  </si>
  <si>
    <t>O22715280002</t>
  </si>
  <si>
    <t>B22712490002</t>
  </si>
  <si>
    <t>B22712630002</t>
  </si>
  <si>
    <t>B22712660002</t>
  </si>
  <si>
    <t>B22712680002</t>
  </si>
  <si>
    <t>B22712700002</t>
  </si>
  <si>
    <t>B22712720002</t>
  </si>
  <si>
    <t>B22712730002</t>
  </si>
  <si>
    <t>B22712940002</t>
  </si>
  <si>
    <t>B22712750002</t>
  </si>
  <si>
    <t>B22712770002</t>
  </si>
  <si>
    <t>B22712800002</t>
  </si>
  <si>
    <t>B22712960002</t>
  </si>
  <si>
    <t>B22712980002</t>
  </si>
  <si>
    <t>B22713020002</t>
  </si>
  <si>
    <t>B22713040002</t>
  </si>
  <si>
    <t>B22713070002</t>
  </si>
  <si>
    <t>B22713370002</t>
  </si>
  <si>
    <t>B22713510002</t>
  </si>
  <si>
    <t>B22713530002</t>
  </si>
  <si>
    <t>B22713540002</t>
  </si>
  <si>
    <t>B22713580002</t>
  </si>
  <si>
    <t>B22713590002</t>
  </si>
  <si>
    <t>B22713610002</t>
  </si>
  <si>
    <t>B22713730002</t>
  </si>
  <si>
    <t>B22713750002</t>
  </si>
  <si>
    <t>B22713780002</t>
  </si>
  <si>
    <t>B22713810002</t>
  </si>
  <si>
    <t>G30781240002</t>
  </si>
  <si>
    <t>G30781250001</t>
  </si>
  <si>
    <t>Q21936640002</t>
  </si>
  <si>
    <t>Q21937150002</t>
  </si>
  <si>
    <t>S11231370003</t>
  </si>
  <si>
    <t>S11231390003</t>
  </si>
  <si>
    <t>S11231410001</t>
  </si>
  <si>
    <t>S11231430003</t>
  </si>
  <si>
    <t>G30784130002</t>
  </si>
  <si>
    <t>G30785760002</t>
  </si>
  <si>
    <t>G30785770002</t>
  </si>
  <si>
    <t>G30785780002</t>
  </si>
  <si>
    <t>G30785790002</t>
  </si>
  <si>
    <t>G30785800002</t>
  </si>
  <si>
    <t>G30785810002</t>
  </si>
  <si>
    <t>G30785820002</t>
  </si>
  <si>
    <t>G30785880002</t>
  </si>
  <si>
    <t>Q21937830002</t>
  </si>
  <si>
    <t>Q21937860002</t>
  </si>
  <si>
    <t>S11231790002</t>
  </si>
  <si>
    <t>S11232000001</t>
  </si>
  <si>
    <t>O22717020002</t>
  </si>
  <si>
    <t>O22717150002</t>
  </si>
  <si>
    <t>O22717160002</t>
  </si>
  <si>
    <t>O22717210002</t>
  </si>
  <si>
    <t>O22717220002</t>
  </si>
  <si>
    <t>O22717230002</t>
  </si>
  <si>
    <t>O22717480002</t>
  </si>
  <si>
    <t>O22717660002</t>
  </si>
  <si>
    <t>O22717760002</t>
  </si>
  <si>
    <t>O22717880002</t>
  </si>
  <si>
    <t>O22717940002</t>
  </si>
  <si>
    <t>O22717970002</t>
  </si>
  <si>
    <t>O22718580002</t>
  </si>
  <si>
    <t>O22718670002</t>
  </si>
  <si>
    <t>O22718690002</t>
  </si>
  <si>
    <t>O22718700002</t>
  </si>
  <si>
    <t>O22718720002</t>
  </si>
  <si>
    <t>O22718730002</t>
  </si>
  <si>
    <t>O22718740002</t>
  </si>
  <si>
    <t>O22718780002</t>
  </si>
  <si>
    <t>O22719010002</t>
  </si>
  <si>
    <t>O22719230002</t>
  </si>
  <si>
    <t>O22719070002</t>
  </si>
  <si>
    <t>O22719330002</t>
  </si>
  <si>
    <t>O22719640002</t>
  </si>
  <si>
    <t>B22717110002</t>
  </si>
  <si>
    <t>B22717240002</t>
  </si>
  <si>
    <t>B22717260002</t>
  </si>
  <si>
    <t>B22717280002</t>
  </si>
  <si>
    <t>B22717300002</t>
  </si>
  <si>
    <t>B22717310002</t>
  </si>
  <si>
    <t>B22717320002</t>
  </si>
  <si>
    <t>B22717330002</t>
  </si>
  <si>
    <t>B22717350002</t>
  </si>
  <si>
    <t>B22717400002</t>
  </si>
  <si>
    <t>B22717430002</t>
  </si>
  <si>
    <t>B22717440002</t>
  </si>
  <si>
    <t>B22717460002</t>
  </si>
  <si>
    <t>B22717560002</t>
  </si>
  <si>
    <t>B22717650002</t>
  </si>
  <si>
    <t>B22717950002</t>
  </si>
  <si>
    <t>B22717680002</t>
  </si>
  <si>
    <t>B22717700002</t>
  </si>
  <si>
    <t>B22717720002</t>
  </si>
  <si>
    <t>B22717960002</t>
  </si>
  <si>
    <t>B22717990002</t>
  </si>
  <si>
    <t>B22718030002</t>
  </si>
  <si>
    <t>B22718070002</t>
  </si>
  <si>
    <t>B22718120002</t>
  </si>
  <si>
    <t>B22718160002</t>
  </si>
  <si>
    <t>B22718170002</t>
  </si>
  <si>
    <t>B22718190002</t>
  </si>
  <si>
    <t>B22718210002</t>
  </si>
  <si>
    <t>B22718230002</t>
  </si>
  <si>
    <t>B22718240002</t>
  </si>
  <si>
    <t>B22718260002</t>
  </si>
  <si>
    <t>O22719780002</t>
  </si>
  <si>
    <t>O22719800002</t>
  </si>
  <si>
    <t>G30795760002</t>
  </si>
  <si>
    <t>G30795770001</t>
  </si>
  <si>
    <t>G30795790001</t>
  </si>
  <si>
    <t>G30795810001</t>
  </si>
  <si>
    <t>G30797390001</t>
  </si>
  <si>
    <t>Q21946070002</t>
  </si>
  <si>
    <t>G30800270001</t>
  </si>
  <si>
    <t>S11232970003</t>
  </si>
  <si>
    <t>S11232620001</t>
  </si>
  <si>
    <t>S11232990003</t>
  </si>
  <si>
    <t>S11233390002</t>
  </si>
  <si>
    <t>S11233150004</t>
  </si>
  <si>
    <t>S11233090003</t>
  </si>
  <si>
    <t>S11233100003</t>
  </si>
  <si>
    <t>S11233110003</t>
  </si>
  <si>
    <t>S11233240001</t>
  </si>
  <si>
    <t>S11232830002</t>
  </si>
  <si>
    <t>F0024186</t>
  </si>
  <si>
    <t>S11232860001</t>
  </si>
  <si>
    <t>O22721730002</t>
  </si>
  <si>
    <t>O22721940002</t>
  </si>
  <si>
    <t>O22721950002</t>
  </si>
  <si>
    <t>O22721980002</t>
  </si>
  <si>
    <t>O22722540002</t>
  </si>
  <si>
    <t>O22722710002</t>
  </si>
  <si>
    <t>O22722640002</t>
  </si>
  <si>
    <t>O22722720002</t>
  </si>
  <si>
    <t>O22722790002</t>
  </si>
  <si>
    <t>O22723010002</t>
  </si>
  <si>
    <t>O22723170002</t>
  </si>
  <si>
    <t>O22723190002</t>
  </si>
  <si>
    <t>O22723210002</t>
  </si>
  <si>
    <t>O22723310002</t>
  </si>
  <si>
    <t>O22723360002</t>
  </si>
  <si>
    <t>O22723380002</t>
  </si>
  <si>
    <t>O22723430002</t>
  </si>
  <si>
    <t>O22723510002</t>
  </si>
  <si>
    <t>O22723590002</t>
  </si>
  <si>
    <t>O22723890002</t>
  </si>
  <si>
    <t>O22724020002</t>
  </si>
  <si>
    <t>B22721700002</t>
  </si>
  <si>
    <t>B22721710002</t>
  </si>
  <si>
    <t>B22722270002</t>
  </si>
  <si>
    <t>B22722400002</t>
  </si>
  <si>
    <t>B22722410002</t>
  </si>
  <si>
    <t>B22722440002</t>
  </si>
  <si>
    <t>B22722470002</t>
  </si>
  <si>
    <t>B22722560002</t>
  </si>
  <si>
    <t>B22722590002</t>
  </si>
  <si>
    <t>B22722600002</t>
  </si>
  <si>
    <t>B22722620002</t>
  </si>
  <si>
    <t>B22722650002</t>
  </si>
  <si>
    <t>B22722670002</t>
  </si>
  <si>
    <t>B22722690002</t>
  </si>
  <si>
    <t>B22722700002</t>
  </si>
  <si>
    <t>B22722730002</t>
  </si>
  <si>
    <t>B22722740002</t>
  </si>
  <si>
    <t>B22722750002</t>
  </si>
  <si>
    <t>B22722810002</t>
  </si>
  <si>
    <t>B22722960002</t>
  </si>
  <si>
    <t>B22722820002</t>
  </si>
  <si>
    <t>B22722890002</t>
  </si>
  <si>
    <t>B22722920002</t>
  </si>
  <si>
    <t>B22722990002</t>
  </si>
  <si>
    <t>B22723000002</t>
  </si>
  <si>
    <t>B22723030002</t>
  </si>
  <si>
    <t>O22724120002</t>
  </si>
  <si>
    <t>O22724130002</t>
  </si>
  <si>
    <t>O22724140002</t>
  </si>
  <si>
    <t>O22724150002</t>
  </si>
  <si>
    <t>O22724160002</t>
  </si>
  <si>
    <t>O22724170002</t>
  </si>
  <si>
    <t>O22724180002</t>
  </si>
  <si>
    <t>O22724220002</t>
  </si>
  <si>
    <t>O22724190002</t>
  </si>
  <si>
    <t>O22724200002</t>
  </si>
  <si>
    <t>O22724210002</t>
  </si>
  <si>
    <t>O22724230002</t>
  </si>
  <si>
    <t>O22724240002</t>
  </si>
  <si>
    <t>O22724250002</t>
  </si>
  <si>
    <t>O22724270002</t>
  </si>
  <si>
    <t>O22724280002</t>
  </si>
  <si>
    <t>O22724300002</t>
  </si>
  <si>
    <t>Q21954720002</t>
  </si>
  <si>
    <t>Q21955590002</t>
  </si>
  <si>
    <t>Q21957570002</t>
  </si>
  <si>
    <t>G30818990003</t>
  </si>
  <si>
    <t>G30820590002</t>
  </si>
  <si>
    <t>G30820570003</t>
  </si>
  <si>
    <t>G30820580003</t>
  </si>
  <si>
    <t>G30822290001</t>
  </si>
  <si>
    <t>G30822310001</t>
  </si>
  <si>
    <t>G30822330001</t>
  </si>
  <si>
    <t>S11234310003</t>
  </si>
  <si>
    <t>S11234340003</t>
  </si>
  <si>
    <t>S11234390003</t>
  </si>
  <si>
    <t>S11234400003</t>
  </si>
  <si>
    <t>S11234440001</t>
  </si>
  <si>
    <t>F0024217</t>
  </si>
  <si>
    <t>S11234220003</t>
  </si>
  <si>
    <t>S11234140003</t>
  </si>
  <si>
    <t>S11235810002</t>
  </si>
  <si>
    <t>O22727010002</t>
  </si>
  <si>
    <t>O22727020002</t>
  </si>
  <si>
    <t>O22727030002</t>
  </si>
  <si>
    <t>O22727210002</t>
  </si>
  <si>
    <t>O22727250002</t>
  </si>
  <si>
    <t>O22727260002</t>
  </si>
  <si>
    <t>O22727310002</t>
  </si>
  <si>
    <t>O22727330002</t>
  </si>
  <si>
    <t>O22727540002</t>
  </si>
  <si>
    <t>O22727550002</t>
  </si>
  <si>
    <t>O22727790002</t>
  </si>
  <si>
    <t>O22727700002</t>
  </si>
  <si>
    <t>O22727840002</t>
  </si>
  <si>
    <t>O22727860002</t>
  </si>
  <si>
    <t>O22727880002</t>
  </si>
  <si>
    <t>O22727960002</t>
  </si>
  <si>
    <t>O22728080002</t>
  </si>
  <si>
    <t>O22728330002</t>
  </si>
  <si>
    <t>O22728690002</t>
  </si>
  <si>
    <t>O22728710002</t>
  </si>
  <si>
    <t>O22728870002</t>
  </si>
  <si>
    <t>O22728880002</t>
  </si>
  <si>
    <t>O22728890002</t>
  </si>
  <si>
    <t>O22728920002</t>
  </si>
  <si>
    <t>O22729100002</t>
  </si>
  <si>
    <t>O22729190002</t>
  </si>
  <si>
    <t>O22729200002</t>
  </si>
  <si>
    <t>O22729210002</t>
  </si>
  <si>
    <t>O22729220002</t>
  </si>
  <si>
    <t>O22729250002</t>
  </si>
  <si>
    <t>O22729270002</t>
  </si>
  <si>
    <t>B22727130002</t>
  </si>
  <si>
    <t>B22727160002</t>
  </si>
  <si>
    <t>B22727350002</t>
  </si>
  <si>
    <t>B22727360002</t>
  </si>
  <si>
    <t>B22727370002</t>
  </si>
  <si>
    <t>B22727690002</t>
  </si>
  <si>
    <t>B22727950002</t>
  </si>
  <si>
    <t>B22727970002</t>
  </si>
  <si>
    <t>B22727980002</t>
  </si>
  <si>
    <t>B22728000002</t>
  </si>
  <si>
    <t>00099021001 DEP.DE CHEQ.AJENOS,RET.DE CAM.,CONCEPTO: INCAPACIDADES,DEP.: CAJA NACIONAL DE SALUD, PROCEDENCIA: BANCO UNION S.A., CHEQUE: 38233, FECHA DE EMISION:18/02/2025
DT - 0167 - P - 240</t>
  </si>
  <si>
    <t>A:00862012001 GAM DE SANTA CRUZ DE LA SIERRA, TRANSFERENCIA DE RECUPERACIONES SEGÚN NOTA INTERNA GEF-LCR-JSZ-0147-NOT/25, POR CONCEPTO DE REMUNERACION POR ADMINISTRACION DE FIDEICOMISO QUE CORRESPONDE AL FNDR DE ACUERDO A CONTRATO DE FIDEICOMISO “PROYECTOS DE INVERSION PUBLICA” (PIP) VCTO FEBRERO/2025</t>
  </si>
  <si>
    <t>A:00099021001 GAM DE SANTA CRUZ DE LA SIERRA, TRANSFERENCIA DE RECUPERACIONES SEGÚN NOTA INTERNA GEF-LCR-JSZ-0147-NOT/25 POR CONCEPTO DE PAGO DE CAPITAL E INTERESES DE ACUERDO A CONTRATO DE FIDEICOMISO “PROYECTOS DE INVERSION PUBLICA” (PIP) CORRESPONDIENTE AL VCTO FEBRERO/2025</t>
  </si>
  <si>
    <t>A:00862012001 GAD DE ORURO, TRANSFERENCIA DE RECUPERACIONES SEGÚN NOTA INTERNA GEF-LCR-JSZ-0147-NOT/25, POR CONCEPTO DE REMUNERACION POR ADMINISTRACION DE FIDEICOMISO QUE CORRESPONDE AL FNDR DE ACUERDO A CONTRATO DE FIDEICOMISO “PROYECTOS DE INVERSION PUBLICA” (PIP) VCTO FEBRERO/2025</t>
  </si>
  <si>
    <t>A:00862012001 GAD DE TARIJA, TRANSFERENCIA DE RECUPERACIONES SEGÚN NOTA INTERNA GEF-LCR-JSZ-0147-NOT/25, POR CONCEPTO DE REMUNERACION POR ADMINISTRACION DE FIDEICOMISO QUE CORRESPONDE AL FNDR DE ACUERDO A CONTRATO DE FIDEICOMISO “PROYECTOS DE INVERSION PUBLICA” (PIP) VCTO FEBRERO/2025</t>
  </si>
  <si>
    <t>A:00099021001 GAD DE ORURO, TRANSFERENCIA DE RECUPERACIONES SEGÚN NOTA INTERNA GEF-LCR-JSZ-0147-NOT/25 POR CONCEPTO DE PAGO DE CAPITAL E INTERESES DE ACUERDO A CONTRATO DE FIDEICOMISO “PROYECTOS DE INVERSION PUBLICA” (PIP) CORRESPONDIENTE AL VCTO FEBRERO/2025</t>
  </si>
  <si>
    <t>A:00862012001 GAD DE SANTA CRUZ, TRANSFERENCIA DE RECUPERACIONES SEGÚN NOTA INTERNA GEF-LCR-JSZ-0147-NOT/25, POR CONCEPTO DE REMUNERACION POR ADMINISTRACION DE FIDEICOMISO QUE CORRESPONDE AL FNDR DE ACUERDO A CONTRATO DE FIDEICOMISO “PROYECTOS DE INVERSION PUBLICA” (PIP) VCTO FEBRERO/2025</t>
  </si>
  <si>
    <t>A:00099021001 GAD DE TARIJA, TRANSFERENCIA DE RECUPERACIONES SEGÚN NOTA INTERNA GEF-LCR-JSZ-0147-NOT/25 POR CONCEPTO DE PAGO DE CAPITAL E INTERESES DE ACUERDO A CONTRATO DE FIDEICOMISO “PROYECTOS DE INVERSION PUBLICA” (PIP) CORRESPONDIENTE AL VCTO FEBRERO/2025</t>
  </si>
  <si>
    <t>A:00099021001 GAD DE SANTA CRUZ TRANSFERENCIA DE RECUPERACIONES SEGÚN NOTA INTERNA GEF-LCR-JSZ-0147-NOT/25 POR CONCEPTO DE PAGO DE CAPITAL E INTERESES DE ACUERDO A CONTRATO DE FIDEICOMISO “PROYECTOS DE INVERSION PUBLICA” (PIP) CORRESPONDIENTE AL VCTO FEBRERO/2025</t>
  </si>
  <si>
    <t>A:00862012001 GAM DE ANZALDO, TRANSFERENCIA DE RECUPERACIONES SEGÚN NOTA INTERNA GEF-LCR-JSZ-0147-NOT/25, POR CONCEPTO DE REMUNERACION POR ADMINISTRACION DE FIDEICOMISO QUE CORRESPONDE AL FNDR DE ACUERDO A CONTRATO DE FIDEICOMISO “PROYECTOS DE INVERSION PUBLICA” (PIP) VCTO FEBRERO/2025</t>
  </si>
  <si>
    <t>A:00099021001 GAM DE ANZALDO, TRANSFERENCIA DE RECUPERACIONES SEGÚN NOTA INTERNA GEF-LCR-JSZ-0147-NOT/25 POR CONCEPTO DE PAGO DE CAPITAL E INTERESES DE ACUERDO A CONTRATO DE FIDEICOMISO “PROYECTOS DE INVERSION PUBLICA” (PIP) CORRESPONDIENTE AL VCTO FEBRERO/2025</t>
  </si>
  <si>
    <t>A:00099021001 GAD DE SANTA CRUZ, TRANSFERENCIA DE RECUPERACIONES SEGÚN NOTA INTERNA GEF-LCR-JSZ-0147-NOT/25 POR CONCEPTO DE PAGO DE CAPITAL E INTERESES DE ACUERDO A CONTRATO DE FIDEICOMISO “PROYECTOS DE INVERSION PUBLICA” (PIP) CORRESPONDIENTE AL VCTO FEBRERO/2025</t>
  </si>
  <si>
    <t>A:00862012001 GAM DE POJO, TRANSFERENCIA DE RECUPERACIONES SEGÚN NOTA INTERNA GEF-LCR-JSZ-0147-NOT/25, POR CONCEPTO DE REMUNERACION POR ADMINISTRACION DE FIDEICOMISO QUE CORRESPONDE AL FNDR DE ACUERDO A CONTRATO DE FIDEICOMISO “PROYECTOS DE INVERSION PUBLICA” (PIP) VCTO FEBRERO/2025</t>
  </si>
  <si>
    <t>A:00862012001 GAM DE SICAYA, TRANSFERENCIA DE RECUPERACIONES SEGÚN NOTA INTERNA GEF-LCR-JSZ-0147-NOT/25, POR CONCEPTO DE REMUNERACION POR ADMINISTRACION DE FIDEICOMISO QUE CORRESPONDE AL FNDR DE ACUERDO A CONTRATO DE FIDEICOMISO “PROYECTOS DE INVERSION PUBLICA” (PIP) VCTO FEBRERO/2025</t>
  </si>
  <si>
    <t>A:00099021001 GAM DE POJO, TRANSFERENCIA DE RECUPERACIONES SEGÚN NOTA INTERNA GEF-LCR-JSZ-0147-NOT/25 POR CONCEPTO DE PAGO DE CAPITAL E INTERESES DE ACUERDO A CONTRATO DE FIDEICOMISO “PROYECTOS DE INVERSION PUBLICA” (PIP) CORRESPONDIENTE AL VCTO FEBRERO/2025</t>
  </si>
  <si>
    <t>A:00099021001 GAM DE SICAYA, TRANSFERENCIA DE RECUPERACIONES SEGÚN NOTA INTERNA GEF-LCR-JSZ-0147-NOT/25 POR CONCEPTO DE PAGO DE CAPITAL E INTERESES DE ACUERDO A CONTRATO DE FIDEICOMISO “PROYECTOS DE INVERSION PUBLICA” (PIP) CORRESPONDIENTE AL VCTO FEBRERO/2025</t>
  </si>
  <si>
    <t>A:00862012001 GAM DE VILLA VACA GUZMAN, TRANSFERENCIA DE RECUPERACIONES SEGÚN NOTA INTERNA GEF-LCR-JSZ-0147-NOT/25, POR CONCEPTO DE REMUNERACION POR ADMINISTRACION DE FIDEICOMISO QUE CORRESPONDE AL FNDR DE ACUERDO A CONTRATO DE FIDEICOMISO “PROYECTOS DE INVERSION PUBLICA” (PIP) VCTO FEBRERO/2025</t>
  </si>
  <si>
    <t>A:00099021001 GAM DE VILLA VACA GUZMAN, TRANSFERENCIA DE RECUPERACIONES SEGÚN NOTA INTERNA GEF-LCR-JSZ-0147-NOT/25 POR CONCEPTO DE PAGO DE CAPITAL E INTERESES DE ACUERDO A CONTRATO DE FIDEICOMISO “PROYECTOS DE INVERSION PUBLICA” (PIP) CORRESPONDIENTE AL VCTO FEBRERO/2025</t>
  </si>
  <si>
    <t>A:00099021001 GAM DE VINTO, TRANSFERENCIA DE RECUPERACIONES SEGÚN NOTA INTERNA GEF-LCR-JSZ-0147-NOT/25 POR CONCEPTO DE PAGO DE CAPITAL E INTERESES DE ACUERDO A CONTRATO DE FIDEICOMISO “PROYECTOS DE INVERSION PUBLICA” (PIP) CORRESPONDIENTE AL VCTO FEBRERO/2025</t>
  </si>
  <si>
    <t>A:00862012001 GAM DE SUCRE, TRANSFERENCIA DE RECUPERACIONES SEGÚN NOTA INTERNA GEF-LCR-JSZ-0147-NOT/25, POR CONCEPTO DE REMUNERACION POR ADMINISTRACION DE FIDEICOMISO QUE CORRESPONDE AL FNDR DE ACUERDO A CONTRATO DE FIDEICOMISO “PROYECTOS DE INVERSION PUBLICA” (PIP) VCTO FEBRERO/2025</t>
  </si>
  <si>
    <t>A:00099021001 GAR DE GRAN CHACO, TRANSFERENCIA DE RECUPERACIONES SEGÚN NOTA INTERNA GEF-LCR-JSZ-0182-NOT/25 POR CONCEPTO DE PAGO DE INTERESES DE ACUERDO A CONTRATO DE FIDEICOMISO “PROYECTOS DE INVERSION PUBLICA” (PIP) CORRESPONDIENTE A REPROGRAMACION</t>
  </si>
  <si>
    <t>A:00099021001 GAM DE SUCRE, TRANSFERENCIA DE RECUPERACIONES SEGÚN NOTA INTERNA GEF-LCR-JSZ-0147-NOT/25 POR CONCEPTO DE PAGO DE CAPITAL E INTERESES DE ACUERDO A CONTRATO DE FIDEICOMISO “PROYECTOS DE INVERSION PUBLICA” (PIP) CORRESPONDIENTE AL VCTO FEBRERO/2025</t>
  </si>
  <si>
    <t>A:00862012001 GAR DE GRAN CHACO, TRANSFERENCIA DE RECUPERACIONES SEGÚN NOTA INTERNA GEF-LCR-JSZ-0182-NOT/25, POR CONCEPTO DE REMUNERACION POR ADMINISTRACION DE FIDEICOMISO QUE CORRESPONDE AL FNDR DE ACUERDO A CONTRATO DE FIDEICOMISO “PROYECTOS DE INVERSION PUBLICA” (PIP) CORRESPONDIENTE A REPROGRAMACION</t>
  </si>
  <si>
    <t>A:00862012001 GAM DE VINTO, TRANSFERENCIA DE RECUPERACIONES SEGÚN NOTA INTERNA GEF-LCR-JSZ-0147-NOT/25, POR CONCEPTO DE REMUNERACION POR ADMINISTRACION DE FIDEICOMISO QUE CORRESPONDE AL FNDR DE ACUERDO A CONTRATO DE FIDEICOMISO “PROYECTOS DE INVERSION PUBLICA” (PIP) VCTO FEBRERO/2025</t>
  </si>
  <si>
    <t>A:00099021001 GAM DE TIQUIPAYA, TRANSFERENCIA DE RECUPERACIONES SEGÚN NOTA INTERNA GEF-LCR-JSZ-0147-NOT/25 POR CONCEPTO DE PAGO DE CAPITAL E INTERESES DE ACUERDO A CONTRATO DE FIDEICOMISO “PROYECTOS DE INVERSION PUBLICA” (PIP) CORRESPONDIENTE AL VCTO FEBRERO/2025</t>
  </si>
  <si>
    <t>A:00862012001 GAM DE TARABUCO, TRANSFERENCIA DE RECUPERACIONES SEGÚN NOTA INTERNA GEF-LCR-JSZ-0147-NOT/25, POR CONCEPTO DE REMUNERACION POR ADMINISTRACION DE FIDEICOMISO QUE CORRESPONDE AL FNDR DE ACUERDO A CONTRATO DE FIDEICOMISO “PROYECTOS DE INVERSION PUBLICA” (PIP) VCTO FEBRERO/2025</t>
  </si>
  <si>
    <t>A:00862012001 GAM DE TIQUIPAYA, TRANSFERENCIA DE RECUPERACIONES SEGÚN NOTA INTERNA GEF-LCR-JSZ-0147-NOT/25, POR CONCEPTO DE REMUNERACION POR ADMINISTRACION DE FIDEICOMISO QUE CORRESPONDE AL FNDR DE ACUERDO A CONTRATO DE FIDEICOMISO “PROYECTOS DE INVERSION PUBLICA” (PIP) VCTO FEBRERO/2025</t>
  </si>
  <si>
    <t>A:00099021001 GAM DE TARABUCO, TRANSFERENCIA DE RECUPERACIONES SEGÚN NOTA INTERNA GEF-LCR-JSZ-0147-NOT/25 POR CONCEPTO DE PAGO DE CAPITAL E INTERESES DE ACUERDO A CONTRATO DE FIDEICOMISO “PROYECTOS DE INVERSION PUBLICA” (PIP) CORRESPONDIENTE AL VCTO FEBRERO/2025</t>
  </si>
  <si>
    <t>A:00862012001 GAM DE CHUMA, TRANSFERENCIA DE RECUPERACIONES SEGÚN NOTA INTERNA GEF-LCR-JSZ-0147-NOT/25, POR CONCEPTO DE REMUNERACION POR ADMINISTRACION DE FIDEICOMISO QUE CORRESPONDE AL FNDR DE ACUERDO A CONTRATO DE FIDEICOMISO “PROYECTOS DE INVERSION PUBLICA” (PIP) VCTO FEBRERO/2025</t>
  </si>
  <si>
    <t>A:00099021001 GAM DE CHUMA, TRANSFERENCIA DE RECUPERACIONES SEGÚN NOTA INTERNA GEF-LCR-JSZ-0147-NOT/25 POR CONCEPTO DE PAGO DE CAPITAL E INTERESES DE ACUERDO A CONTRATO DE FIDEICOMISO “PROYECTOS DE INVERSION PUBLICA” (PIP) CORRESPONDIENTE AL VCTO FEBRERO/2025</t>
  </si>
  <si>
    <t>A:00862012001 GAM DE VILLA TUNARI, TRANSFERENCIA DE RECUPERACIONES SEGÚN NOTA INTERNA GEF-LCR-JSZ-0147-NOT/25, POR CONCEPTO DE REMUNERACION POR ADMINISTRACION DE FIDEICOMISO QUE CORRESPONDE AL FNDR DE ACUERDO A CONTRATO DE FIDEICOMISO “PROYECTOS DE INVERSION PUBLICA” (PIP) VCTO FEBRERO/2025</t>
  </si>
  <si>
    <t>A:00862012001 GAM DE MAPIRI, TRANSFERENCIA DE RECUPERACIONES SEGÚN NOTA INTERNA GEF-LCR-JSZ-0147-NOT/25, POR CONCEPTO DE REMUNERACION POR ADMINISTRACION DE FIDEICOMISO QUE CORRESPONDE AL FNDR DE ACUERDO A CONTRATO DE FIDEICOMISO “PROYECTOS DE INVERSION PUBLICA” (PIP) VCTO FEBRERO/2025</t>
  </si>
  <si>
    <t>A:00862012001 GAM DE TOMINA, TRANSFERENCIA DE RECUPERACIONES SEGÚN NOTA INTERNA GEF-LCR-JSZ-0147-NOT/25, POR CONCEPTO DE REMUNERACION POR ADMINISTRACION DE FIDEICOMISO QUE CORRESPONDE AL FNDR DE ACUERDO A CONTRATO DE FIDEICOMISO “PROYECTOS DE INVERSION PUBLICA” (PIP) VCTO FEBRERO/2025</t>
  </si>
  <si>
    <t>A:00099021001 GAM DE VILLA TUNARI, TRANSFERENCIA DE RECUPERACIONES SEGÚN NOTA INTERNA GEF-LCR-JSZ-0147-NOT/25 POR CONCEPTO DE PAGO DE CAPITAL E INTERESES DE ACUERDO A CONTRATO DE FIDEICOMISO “PROYECTOS DE INVERSION PUBLICA” (PIP) CORRESPONDIENTE AL VCTO FEBRERO/2025</t>
  </si>
  <si>
    <t>A:00099021001 GAM DE MAPIRI, TRANSFERENCIA DE RECUPERACIONES SEGÚN NOTA INTERNA GEF-LCR-JSZ-0147-NOT/25 POR CONCEPTO DE PAGO DE CAPITAL E INTERESES DE ACUERDO A CONTRATO DE FIDEICOMISO “PROYECTOS DE INVERSION PUBLICA” (PIP) CORRESPONDIENTE AL VCTO FEBRERO/2025</t>
  </si>
  <si>
    <t>A:00099021001 GAM DE TOMINA, TRANSFERENCIA DE RECUPERACIONES SEGÚN NOTA INTERNA GEF-LCR-JSZ-0147-NOT/25 POR CONCEPTO DE PAGO DE CAPITAL E INTERESES DE ACUERDO A CONTRATO DE FIDEICOMISO “PROYECTOS DE INVERSION PUBLICA” (PIP) CORRESPONDIENTE AL VCTO FEBRERO/2025</t>
  </si>
  <si>
    <t>A:00099021001 GAM DE INCAHUASI, TRANSFERENCIA DE RECUPERACIONES SEGÚN NOTA INTERNA GEF-LCR-JSZ-0147-NOT/25 POR CONCEPTO DE PAGO DE CAPITAL E INTERESES DE ACUERDO A CONTRATO DE FIDEICOMISO “PROYECTOS DE INVERSION PUBLICA” (PIP) CORRESPONDIENTE AL VCTO FEBRERO/2025</t>
  </si>
  <si>
    <t>A:00862012001 GAM DE SAN ANDRES DE MACHACA, TRANSFERENCIA DE RECUPERACIONES SEGÚN NOTA INTERNA GEF-LCR-JSZ-0147-NOT/25, POR CONCEPTO DE REMUNERACION POR ADMINISTRACION DE FIDEICOMISO QUE CORRESPONDE AL FNDR DE ACUERDO A CONTRATO DE FIDEICOMISO “PROYECTOS DE INVERSION PUBLICA” (PIP) VCTO FEBRERO/2025</t>
  </si>
  <si>
    <t>A:00099021001 GAM DE SAN ANDRES DE MACHACA, TRANSFERENCIA DE RECUPERACIONES SEGÚN NOTA INTERNA GEF-LCR-JSZ-0147-NOT/25 POR CONCEPTO DE PAGO DE CAPITAL E INTERESES DE ACUERDO A CONTRATO DE FIDEICOMISO “PROYECTOS DE INVERSION PUBLICA” (PIP) CORRESPONDIENTE AL VCTO FEBRERO/2025</t>
  </si>
  <si>
    <t>A:00862012001 GAM DE INCAHUASI, TRANSFERENCIA DE RECUPERACIONES SEGÚN NOTA INTERNA GEF-LCR-JSZ-0147-NOT/25, POR CONCEPTO DE REMUNERACION POR ADMINISTRACION DE FIDEICOMISO QUE CORRESPONDE AL FNDR DE ACUERDO A CONTRATO DE FIDEICOMISO “PROYECTOS DE INVERSION PUBLICA” (PIP) VCTO FEBRERO/2025</t>
  </si>
  <si>
    <t>NUMERO DE LIBRETA CUT: 00283012001 OPERACIÓN E18 TRANSFERENCIA DEL SISTEMA FINANCIERO POR CUENTA DE TERCEROS A LA CUT SOL ESCRITA ALMACENERA BOLIVIANA SA</t>
  </si>
  <si>
    <t>PAGO A BID PRÉSTAMO 2252/BL-BO VCTO. 01-03-2025 POR CUENTA DE TGN , NTI. 019721 VALOR 28-02-2025 INTERESES USD 7.323,39 CTA. 3987 CUENTA UNICA DEL TESORO REF.: COMISIONES BANCARIAS</t>
  </si>
  <si>
    <t>PAGO A PRIV PRÉSTAMO US29731QAE70 VCTO. 02-03-2025 POR CUENTA DE TGN , SEGÚN NOTA MEFP/VTCP/DGCP/UODP/NRO.108/2025 DEL 25 FEB 2025 NTI. 019808 VALOR 05-03-2025 INTERESES USD 31.875.000,00 CTA. 3987 CUENTA UNICA DEL TESORO REF.: COMISIONES BANCARIAS</t>
  </si>
  <si>
    <t>PAGO A PRIV PRÉSTAMO US29731QAE70 VCTO. 02-03-2025 POR CUENTA DE TGN , SEGÚN NOTA MEFP/VTCP/DGCP/UODP/NRO.108/2025 DEL 25 FEB 2025 NTI. 019808 VALOR 05-03-2025 INTERESES USD 31.875.000,00 CTA. 3987 CUENTA UNICA DEL TESORO</t>
  </si>
  <si>
    <t>PAGO A BID PRÉSTAMO 2252/BL-BO VCTO. 01-03-2025 POR CUENTA DE TGN , SEGÚN NOTA DEL MEFP/VTCP/DGCP/UODP/N°116/2025 DEL 28 FEB 2025 NTI. 019720 VALOR 05-03-2025 CAPITAL USD 287.688,49 INTERESES USD 181.448,95 CTA. 3987 CUENTA UNICA DEL TESORO REF.: COMISIONES BANCARIAS</t>
  </si>
  <si>
    <t>COBRO COSTOS DE PAPELERIA SEGUN TRANSFERENCIA DEL EXTERIOR POR ORDEN DE MTX COMERCIALIZADORA DE GAS (BRAZIL SAO PAULO) REF.: CRED YPFB/VPACF/GCGN DOGN-176/2025 FECHA VALOR 28/02/2025 LIB. 00513012015 YPFB-HEROES DEL CHACO-BS</t>
  </si>
  <si>
    <t>PAGO A CAF PRÉSTAMO CFA011805 VCTO. 05-03-2025 POR CUENTA DE TGN , SEGÚN NOTA DEL MEFP/VTCP/DGCP/UODP/N°116/2025 DEL 28 FEB 2025 NTI. 019813 VALOR 05-03-2025 INTERESES USD 13.416.340,00 CTA. 3987 CUENTA UNICA DEL TESORO LIBRETA 00099021001 TGN-RECURSOS ORDINARIOS</t>
  </si>
  <si>
    <t>PAGO A CAF PRÉSTAMO CFA011805 VCTO. 05-03-2025 POR CUENTA DE TGN , SEGÚN NOTA DEL MEFP/VTCP/DGCP/UODP/N°116/2025 DEL 28 FEB 2025 NTI. 019813 VALOR 05-03-2025 INTERESES USD 13.416.340,00 CTA. 3987 CUENTA UNICA DEL TESORO LIBRETA 00099021001 TGN-RECURSOS ORDINARIOS REF.: COMISIONES BANCARIAS</t>
  </si>
  <si>
    <t>COBRO DE||UTILES DE ESCRITORIO POR EL REG. DEL COMP. CONTABLE N° 1121376 POR EL 2DO DESEMBOLSO A FAVOR TGN REPRESENTADO POR EL MEFP PARA EL CREDITO EXT.GESTIÓN 2025 EN EL MARCO DE LA LEY N°1613 SG. NOTA: MEFP/VTCP/DGCP/UEPS/N°100/2025 DE LA CTA. N° 3987, LIB 00099021001 "TGN-RECURSOS ORDINARIOS"</t>
  </si>
  <si>
    <t>||PAGO A PROEX BRASIL CONV. 04/03/2009 VCTO. 04-03-2025 POR CUENTA DEL TGN, SEGÚN NOTA MEFP/VTCP/DGCP/UODP/N° 116/2025 DE 28-02-2025 VALOR 05-03-2025 CAPITAL USD 1.099.585,21 CTA. 3987 CUENTA UNICA DEL TESORO LIB. 00099021001 REF.: COMISIONES BANCARIAS</t>
  </si>
  <si>
    <t>PAGO A CAF PRÉSTAMO CFA011807 VCTO. 05-03-2025 POR CUENTA DE TGN , SEGÚN NOTA DEL MEFP/VTCP/DGCP/UODP/N°116/2025 DEL 28 FEB 2025 NTI. 019814 VALOR 05-03-2025 INTERESES USD 760.846,48 COMISIONES USD 53.850,42 CTA. 3987 CUENTA UNICA DEL TESORO LIBRETA 00099021001 TGN-RECURSOS ORDINARIOS</t>
  </si>
  <si>
    <t>PAGO A CAF PRÉSTAMO CFA011807 VCTO. 05-03-2025 POR CUENTA DE TGN , SEGÚN NOTA DEL MEFP/VTCP/DGCP/UODP/N°116/2025 DEL 28 FEB 2025 NTI. 019814 VALOR 05-03-2025 INTERESES USD 760.846,48 COMISIONES USD 53.850,42 CTA. 3987 CUENTA UNICA DEL TESORO IBRETA 00099021001 TGN-RECURSOS ORDINARIOS REF.: COMISIONES BANCARIAS</t>
  </si>
  <si>
    <t>||TRANSFERENCIA DE FONDOS SEGÚN MENSAJES SWIFT N°3043 Y 3073 DE LA FECHA Y NOTA CITE: DGAC/DAF/FIN/NE-0008/25 (HRE-TGL-1866) DE FECHA 29/01/2025 DE LA DIRECCIÓN GENERAL DE AERONÁUTICA CIVIL. (SECTOR PÚBLICO). DÉBITO DE LA LIBRETA 00117012001 DGAC, REPOSICIÓN DE ÚTILES DE ESCRITORIO.</t>
  </si>
  <si>
    <t>||TRANSFERENCIA DE FONDOS S/G MENSAJE SWIFT NRO. 3104, CORREOS ELECTRONICOS ENVIADOS POR NAABOL Y DGAC DE LA FECHA Y NOTA CITE DGAC/DAF/FIN/NE-0008/25 DE F.29.01.2025 (HRE-TGL-1866) DE LA DIRECCION GENERAL DE AERONAUTICA CIVIL (SECTOR PÚBLICO). DEBITO DE LA LIBRETA 00117012001 DGAC, REPOSICIÓN DE ÚTILES DE ESCRITORIO</t>
  </si>
  <si>
    <t>||TRANSFERENCIA DE FONDOS SEGÚN MENSAJE SWIFT N°3099 DE LA FECHA Y NOTA CITE: DGAC/DAF/FIN/NE-0008/25 (HRE-TGL-1866) DE FECHA 29/01/2025 DE LA DIRECCIÓN GENERAL DE AERONÁUTICA CIVIL. (SECTOR PÚBLICO). DÉBITO DE LA LIBRETA 00117012001 DGAC, REPOSICIÓN DE ÚTILES DE ESCRITORIO.</t>
  </si>
  <si>
    <t>||TRANSFERENCIA DE FONDOS S/G MENSAJE SWIFT NRO. 3098, DE LA FECHA Y NOTA CITE DGAC/DAF/FIN/NE-0008/25 DE F.29.01.2025 (HRE-TGL-1866) DE LA DIRECCION GENERAL DE AERONAUTICA CIVIL (SECTOR PÚBLICO). DEBITO DE LA LIBRETA 00117012001 DGAC, REPOSICIÓN DE ÚTILES DE ESCRITORIO</t>
  </si>
  <si>
    <t>||TRANSFERENCIA DE FONDOS S/G MENSAJES SWIFT NRO. 3093 Y 3045 DE LA FECHA Y NOTA CITE DGAC/DAF/FIN/NE-0008/25 DE F.29.01.2025 (HRE-TGL-1866) DE LA DIRECCION GENERAL DE AERONAUTICA CIVIL (SECTOR PÚBLICO). DEBITO DE LA LIBRETA 00117012001 DGAC, REPOSICIÓN DE ÚTILES DE ESCRITORIO</t>
  </si>
  <si>
    <t>||TRANSFERENCIA DE FONDOS S/G MENSAJES SWIFT NROS. 3154 Y 3152, DE LA FECHA Y NOTA CITE CAR/DGE-DNAF N. 0031/2025 DE F.29.01.2025 (HRE-TGL-1912) DE NAVEGACION AEREA Y AEROPUERTOS BOLIVIANOS (SECTOR PÚBLICO). DEBITO DE LA LIBRETA 00389012001 NAABOL  ADMINISTRACION CENTRAL, REPOSICIÓN DE ÚTILES DE ESCRITORIO</t>
  </si>
  <si>
    <t>||TRANSFERENCIA DE FONDOS S/G MENSAJE SWIFT NRO. 3140 EN ATENCIÓN A CORREOS ELECTRONICOS DGAC, NAABOL Y NOTA: DGAC/DAF/FIN/NE-0008/25 DE F.29/1/2025 (HRE-TGL-1866) ENVIADO POR LA DIRECCIÓN GENERAL DE AERONÁUTICA CIVIL (SECTOR PÚBLICO). DEBITO DE LA LIBRETA 00117012001 DGAC, REPOSICIÓN ÚTILES DE ESCRITORIO.</t>
  </si>
  <si>
    <t>||TRANSFERENCIA DE FONDOS SEGÚN MENSAJES SWIFT N°3044 Y 3081, CORREOS ELECTRÓNICOS DE NAABOL Y DGAC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</si>
  <si>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3078, CORREOS ELECTRONICOS ENVIADOS POR NAABOL Y DGAC DE LA FECHA Y NOTA CITE CAR/DGE-DNAF N. 0031/2025 DE F.29.01.2025 (HRE-TGL-1912) DE NAVEGACION AEREA Y AEROPUERTOS BOLIVIANOS (SECTOR PÚBLICO). DEBITO DE LA LIBRETA 00389012001 NAABOL  ADMINISTRACION CENTRAL, REPOSICIÓN DE ÚTILES DE ESCRITORIO</t>
  </si>
  <si>
    <t>||TRANSFERENCIA DE FONDOS S/G MENSAJE SWIFT NRO. 3139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</si>
  <si>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SEGÚN MENSAJE SWIFT N°3103, CORREOS ELECTRÓNICOS DE NAABOL Y DGAC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</si>
  <si>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3072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</si>
  <si>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S/G MENSAJE SWIFT NRO. 3080, CORREOS ELECTRONICOS ENVIADOS POR NAABOL Y DGAC DE LA FECHA Y NOTA CITE DGAC/DAF/FIN/NE-0008/25 DE F.29.01.2025 (HRE-TGL-1866) DE LA DIRECCION GENERAL DE AERONAUTICA CIVIL (SECTOR PÚBLICO). DEBITO DE LA LIBRETA 00117012001 DGAC, REPOSICIÓN DE ÚTILES DE ESCRITORIO.</t>
  </si>
  <si>
    <t>||TRANSFERENCIA DE FONDOS SEGÚN MENSAJES SWIFT N°3153 Y 3155 DE LA FECHA Y NOTA CITE: DGAC/DAF/FIN/NE-0008/25 (HRE-TGL-1866) DE FECHA 29/01/2025 DE LA DIRECCIÓN GENERAL DE AERONÁUTICA CIVIL. (SECTOR PÚBLICO). DÉBITO DE LA LIBRETA 00117012001 DGAC, REPOSICIÓN DE ÚTILES DE ESCRITORIO.</t>
  </si>
  <si>
    <t>||TRANSFERENCIA DE FONDOS S/G. MENSAJE SWIFT NRO. 3157 CORREO ELECTRONICO DE LA FECHA Y NOTA CITE: AGBC-AGBC/DAF/TFC-CPRV-045-CAR/2025 DE FECHA 27/01/2025 (HRE-TGL-1747) ENVIADO POR LA AGENCIA BOLIVIANA DE CORREOS (SECTOR PÚBLICO). DEBITO DE LA LIBRETA 000383012001 AGENCIA BOLIVIANA DE CORREOS, COBRO DE ÚTILES DE ESCRITORIO.</t>
  </si>
  <si>
    <t>00086018054 DEPOSITO DE EFECTIVO, DEPOSITANTE: ALVARO ROCHA, CONCEPTO: PAGO PASAJE N°9302409621226, CUENTA DE DEPOSITO: CUENTA UNICA DEL TESORO</t>
  </si>
  <si>
    <t>00599012001 DEPOSITO DE EFECTIVO, DEPOSITANTE: CARLOS ALBERTO ZAMBRANA SILVA, CONCEPTO: DEVOLUCION DE FONDOS EN AVANCE I/2025-00112-CARLOS ZAMBRANA, CUENTA DE DEPOSITO: CUENTA UNICA DEL TESORO</t>
  </si>
  <si>
    <t>00099021001 DEPOSITO DE EFECTIVO, DEPOSITANTE: ABDIAS LOPEZ CONDOR BOLIVIA, CONCEPTO: DEVOLUCION DE MAXIMA REMUNERACION ECONOMICA - SEPTIEMBRE 2022, CUENTA DE DEPOSITO: CUENTA UNICA DEL TESORO</t>
  </si>
  <si>
    <t>00099021001 DEPOSITO DE EFECTIVO, DEPOSITANTE: ABDIAS LOPEZ CONDOR BOLIVIA, CONCEPTO: DEVOLUCION DE MAXIMA REMUNERACION ECONOMICA - OCTUBRE 2022, CUENTA DE DEPOSITO: CUENTA UNICA DEL TESORO</t>
  </si>
  <si>
    <t>00099021001 DEPOSITO DE EFECTIVO, DEPOSITANTE: ABDIAS LOPEZ CONDOR BOLIVIA, CONCEPTO: DEVOLUCION DE MAXIMA REMUNERACION ECONOMICA - NOVIEMBRE 2022, CUENTA DE DEPOSITO: CUENTA UNICA DEL TESORO</t>
  </si>
  <si>
    <t>00099021001 DEPOSITO DE EFECTIVO, DEPOSITANTE: ABDIAS LOPEZ CONDOR BOLIVIA, CONCEPTO: DEVOLUCION DE MAXIMA REMUNERACION ECONOMICA - DICIEMBRE 2022, CUENTA DE DEPOSITO: CUENTA UNICA DEL TESORO</t>
  </si>
  <si>
    <t>00041031107 DEPOSITO DE EFECTIVO, DEPOSITANTE: WILLY CRUZ CHOQUE, CONCEPTO: DEVOLUCION DE GASTOS DE PASAJES, CUENTA DE DEPOSITO: CUENTA UNICA DEL TESORO</t>
  </si>
  <si>
    <t>00081011101 DEPOSITO DE EFECTIVO, DEPOSITANTE: EDUARDO ACHU QUISPE, CONCEPTO: DEPÓSITO POR EXTRAVIO DE CREDENCIAL MOPSV, CUENTA DE DEPOSITO: CUENTA UNICA DEL TESORO</t>
  </si>
  <si>
    <t>00046171101 DEPOSITO DE EFECTIVO, DEPOSITANTE: C-M LAB S.R.L., CONCEPTO: PAGO DE RESOLUCION RA S/59, CUENTA DE DEPOSITO: CUENTA UNICA DEL TESORO</t>
  </si>
  <si>
    <t>00342012001 DEPOSITO DE EFECTIVO, DEPOSITANTE: EDGAR MAMANI LARICO, CONCEPTO: DEVOLUCION DE VIATICOS, CUENTA DE DEPOSITO: CUENTA UNICA DEL TESORO</t>
  </si>
  <si>
    <t>00099021001 DEPOSITO DE EFECTIVO, DEPOSITANTE: EFREN OSCAR VILLARREAL WAIWA, CONCEPTO: DEVOLUCION DE VIATICOS, CUENTA DE DEPOSITO: CUENTA UNICA DEL TESORO/DJBR</t>
  </si>
  <si>
    <t>00099021001 DEPOSITO DE EFECTIVO, DEPOSITANTE: SONIA ELDER VILDOZO VDA. DE TARQUI, CONCEPTO: COBRO INDEBIDO, CUENTA DE DEPOSITO: CUENTA UNICA DEL TESORO/DJBR</t>
  </si>
  <si>
    <t>00155012001 DEP.DE CHEQ.AJENOS,RET.DE CAM.,CONCEPTO: MULTA DISCIPLINARIA DE WILLY CALLE MAMANI,DEP.: DIRNOPLU , PROCEDENCIA: BANCO UNION S.A., CHEQUE: 1047, FECHA DE EMISION:28/02/2025</t>
  </si>
  <si>
    <t>00099021001 DEPOSITO DE EFECTIVO, DEPOSITANTE: JANNET TEOFILA FLORES KUNO DE CHOQUE, CONCEPTO: DEVOLUCION REFRIGERIO MAYO 2024, CUENTA DE DEPOSITO: CUENTA UNICA DEL TESORO</t>
  </si>
  <si>
    <t>00099021001 DEPOSITO DE EFECTIVO, DEPOSITANTE: JUAN CARLOS FERNANDEZ COLQUE, CONCEPTO: DEVOLUCION POR TOPE SALARIAL DE ENERO DEL 2024, CUENTA DE DEPOSITO: CUENTA UNICA DEL TESORO</t>
  </si>
  <si>
    <t>00099021001 DEPOSITO DE EFECTIVO, DEPOSITANTE: JUAN CARLOS FERNANDEZ COLQUE, CONCEPTO: DEVOLUCION POR TOPE SALARIAL DE MAYO DEL 2024, CUENTA DE DEPOSITO: CUENTA UNICA DEL TESORO</t>
  </si>
  <si>
    <t>00099021001 DEPOSITO DE EFECTIVO, DEPOSITANTE: JUAN CARLOS FERNANDEZ COLQUE, CONCEPTO: DEVOLUCION POR TOPE SALARIAL DE FEBRERO DEL 2024, CUENTA DE DEPOSITO: CUENTA UNICA DEL TESORO</t>
  </si>
  <si>
    <t>00099021001 DEPOSITO DE EFECTIVO, DEPOSITANTE: JUAN CARLOS FERNANDEZ COLQUE, CONCEPTO: DEVOLUCION POR TOPE SALARIAL DE MARZO DEL 2024, CUENTA DE DEPOSITO: CUENTA UNICA DEL TESORO</t>
  </si>
  <si>
    <t>00099021001 DEPOSITO DE EFECTIVO, DEPOSITANTE: JUAN CARLOS FERNANDEZ COLQUE, CONCEPTO: DEVOLUCION POR TOPE SALARIAL DE ABRIL DEL 2024, CUENTA DE DEPOSITO: CUENTA UNICA DEL TESORO</t>
  </si>
  <si>
    <t>00099021001 DEPOSITO DE EFECTIVO, DEPOSITANTE: JUAN CARLOS FERNANDEZ COLQUE, CONCEPTO: DEVOLUCION POR TOPE SALARIAL DE JUNIO DEL 2024, CUENTA DE DEPOSITO: CUENTA UNICA DEL TESORO</t>
  </si>
  <si>
    <t>00513012003 DEPOSITO DE EFECTIVO, DEPOSITANTE: GARY ROBERT GUNTHER MAIDANA, CONCEPTO: REVERSION DE HABERES DE FEBRERO 2025, CUENTA DE DEPOSITO: CUENTA UNICA DEL TESORO</t>
  </si>
  <si>
    <t>00099021001 DEPOSITO DE EFECTIVO, DEPOSITANTE: JUAN CARLOS FERNANDEZ COLQUE, CONCEPTO: DEVOLUCION POR TOPE SALARIAL DE JULIO DEL 2024, CUENTA DE DEPOSITO: CUENTA UNICA DEL TESORO</t>
  </si>
  <si>
    <t>00099021001 DEPOSITO DE EFECTIVO, DEPOSITANTE: JUAN CARLOS FERNANDEZ COLQUE, CONCEPTO: DEVOLUCION POR TOPE SALARIAL DE AGOSTO DEL 2024, CUENTA DE DEPOSITO: CUENTA UNICA DEL TESORO</t>
  </si>
  <si>
    <t>00099021001 DEPOSITO DE EFECTIVO, DEPOSITANTE: JUAN CARLOS FERNANDEZ COLQUE, CONCEPTO: DEVOLUCION POR TOPE SALARIAL DE SEPTIEMBRE DEL 2024, CUENTA DE DEPOSITO: CUENTA UNICA DEL TESORO</t>
  </si>
  <si>
    <t>00099021001 DEPOSITO DE EFECTIVO, DEPOSITANTE: JUAN CARLOS FERNANDEZ COLQUE, CONCEPTO: DEVOLUCION POR TOPE SALARIAL DE OCTUBRE DEL 2024, CUENTA DE DEPOSITO: CUENTA UNICA DEL TESORO</t>
  </si>
  <si>
    <t>00099021001 DEPOSITO DE EFECTIVO, DEPOSITANTE: JUAN CARLOS FERNANDEZ COLQUE, CONCEPTO: DEVOLUCION POR TOPE SALARIAL DE NOVIEMBRE DEL 2024, CUENTA DE DEPOSITO: CUENTA UNICA DEL TESORO</t>
  </si>
  <si>
    <t>00099021001 DEPOSITO DE EFECTIVO, DEPOSITANTE: JUAN CARLOS FERNANDEZ COLQUE, CONCEPTO: DEVOLUCION POR TOPE SALARIAL DE DICIEMBRE DEL 2024, CUENTA DE DEPOSITO: CUENTA UNICA DEL TESORO</t>
  </si>
  <si>
    <t>A:00373024109 A: 00373024109 Transferencia de recursos a requerimiento del Fondo de Desarrollo Indígena s/g CITE: FDI/DGE/EXT/N°0076/2025 y de acuerdo al Informe CITE: MEFP/VTCP/DGPOT/ UPCFTGN/INF/Nº16/2025 para el Desembolso de recursos al Fondo de Desarrollo Indígena para Programas y/o Proyectos de los Gobiernos Autónomos Municipales (H.R. 2025-08951-R).</t>
  </si>
  <si>
    <t>VENTA DE DIVISAS CON TRANSFERENCIA DE FONDOS A SOLICITUD DE YACIMIENTOS PETROLIFEROS FISCALES BOLIVIANOS SEGUN SOLICITUD 22829 REF: PAGO A CARLOS VERDASCO POR DEVOLUCION DE GARANTIA POR CUMP DE CTTO ULG SCZ 202 2023 POR EL SERV DE CONSULTORIA INDIVIDUAL LIB. 00513022001 YPFB - "OPERACIONES"</t>
  </si>
  <si>
    <t>VENTA DE DIVISAS CON TRANSFERENCIA DE FONDOS A SOLICITUD DE YACIMIENTOS PETROLIFEROS FISCALES BOLIVIANOS SEGUN SOLICITUD 22828 REF: PAGO A CARLOS VERDASCO POR 2DA DEVOLUCION DE GARANTIA POR CUMP DE CTTO ULG SCZ 128 2024 POR EL SERV DE CONSULTORIA INDIVIDUAL LIB. 00513022001 YPFB - "OPERACIONES"</t>
  </si>
  <si>
    <t>VENTA DE DIVISAS CON TRANSFERENCIA DE FONDOS A SOLICITUD DE YACIMIENTOS PETROLIFEROS FISCALES BOLIVIANOS SEGUN SOLICITUD 22821 REF: REPRESENTACION DE YPFB EN BRASIL PARA CUBRIR GASTOS OPERATIVOS 4TO TRIMESTRE 2024 OP DUER 512 2024 PROC 649 LIB. 00513012003 LBP-YPFB (2011349681373)</t>
  </si>
  <si>
    <t>VENTA DE DIVISAS CON TRANSFERENCIA DE FONDOS A SOLICITUD DE YACIMIENTOS PETROLIFEROS FISCALES BOLIVIANOS SEGUN SOLICITUD 22820 REF: REPRESENTACION DE YPFB EN ARGENTINA PARA CUBRIR GASTOS OPERATIVOS MES SEPTIEMBRE 2024 PROC 585 LIB. 00513012003 LBP-YPFB (2011349681373)</t>
  </si>
  <si>
    <t>VENTA DE DIVISAS CON TRANSFERENCIA DE FONDOS A SOLICITUD DE YACIMIENTOS PETROLIFEROS FISCALES BOLIVIANOS SEGUN SOLICITUD 22822 REF: REPRESENTACION DE YPFB EN ARGENTINA PARA CUBRIR GASTOS OPERATIVOS MES OCTUBRE 2024 PROC 695 LIB. 00513012003 LBP-YPFB (2011349681373)</t>
  </si>
  <si>
    <t>VENTA DE DIVISAS CON TRANSFERENCIA DE FONDOS A SOLICITUD DE YACIMIENTOS PETROLIFEROS FISCALES BOLIVIANOS SEGUN SOLICITUD 22823 REF: REPRESENTACION DE YPFB EN ARGENTINA PARA CUBRIR GASTOS OPERATIVOS MES NOVIEMBRE 2024 PROC 728 LIB. 00513012003 LBP-YPFB (2011349681373)</t>
  </si>
  <si>
    <t>TRANSFERENCIA DEL EXTERIOR SEGUN SWIFT NO.3175 Y NO.3174 DE FECHA 06/03/2025 ORDENANTE: CAMMESA CIA ADM DEL MERCADO MAYORISTA ELECTRICO S A (CAPITAL FEDERAL ARGENTINA) REF.: CRED FACTURA N23 LIB. 00514012005 ENDE-Bs. ING EGR INTERCAMBIO INTERNAL ENERGIA ELECTRICA</t>
  </si>
  <si>
    <t>COBRO COSTOS DE PAPELERIA SEGUN TRANSFERENCIA DEL EXTERIOR POR ORDEN DE CAMMESA CIA ADM DEL MERCADO MAYORISTA ELECTRICO S A (CAPITAL FEDERAL ARGENTINA) REF.: CRED FACTURA N23 LIB. 00514012005 ENDE-Bs. ING EGR INTERCAMBIO INTERNAL ENERGIA ELECTRICA</t>
  </si>
  <si>
    <t>TRANSFERENCIA DEL EXTERIOR SEGUN SWIFT NO.3223 DE FECHA 06/03/2025 ORDENANTE: CONSULADO DE BOLIVIA EN CALAMA REF.: TRANSFERENCIA DE FEBRERO SEGIP - 2025 LIB. 00340012005 SEGIP - RECAUDACION EXTERIOR - CEDULAS DE IDENTIDAD</t>
  </si>
  <si>
    <t>NUMERO DE LIBRETA CUT: 00099021001 OPERACIÓN E18 TRANSFERENCIA DEL SISTEMA FINANCIERO POR CUENTA DE TERCEROS A LA CUT DEVOLUCION AL TGN POR CONCEPTO DE CONCILIACION DE COMPENSACION DE FRACCION COMPLEMENTARIA CONCILIACION JUNIO 2024</t>
  </si>
  <si>
    <t>NUMERO DE LIBRETA CUT: 00099021001 OPERACIÓN E18 TRANSFERENCIA DEL SISTEMA FINANCIERO POR CUENTA DE TERCEROS A LA CUT DEVOLUCION AL TGN POR CONCEPTO DE CONCILIACION DE COMPENSACION DE COTIZACION MENSUAL JUNIO 2024</t>
  </si>
  <si>
    <t>COBRO COSTOS DE PAPELERIA SEGUN TRANSFERENCIA DEL EXTERIOR POR ORDEN DE CONSULADO DE BOLIVIA EN CALAMA REF.: TRANSFERENCIA DE FEBRERO SEGIP - 2025 LIB. 00340012003 RECAUDACION EXTRANJERIA - C.I. -L.C.</t>
  </si>
  <si>
    <t>DEVOLUCIÓN DE FONDOS SOLICITUD 054124-22807 DE GESTORA PUB.DE LA SEG.SOCIAL DE LARGO PLAZO REF.: PAGO 2 A SISCOTEC DEL PERU SAC POR EL SERVICIO DE SEGURIDAD PARA ENDPOINT Y SERVIDORES PARA LA GPPSLP INF CONF 125 2024, SEGÚN R.D. 025/2023. LIB. 00595012003 GPSSLP-COMISION POR ADMINISTRACION DEL SIP</t>
  </si>
  <si>
    <t>DEVOLUCIÓN DE FONDOS SOLICITUD 054125-22806 DE GESTORA PUB.DE LA SEG.SOCIAL DE LARGO PLAZO REF.: PAGO 1 A SISCOTEC USA LP POR EL SERVICIO DE PROTECCION DE PROTECCION DE APLICACIONES PARA LA GPSSLP FACTURA 33480 IC 51, SEGÚN R.D. 025/2023. LIB. 00595012003 GPSSLP-COMISION POR ADMINISTRACION DEL SIP</t>
  </si>
  <si>
    <t>DEVOLUCIÓN DE FONDOS SOLICITUD 054126-22805 DE GESTORA PUB.DE LA SEG.SOCIAL DE LARGO PLAZO REF.: PAGO 1 A SISCOTEC DEL PERU SAC POR EL SERVICIO DE SUSCRIPCION PARA SOFTWARE DE PROTECCION PERIMETRAL PARA LA GPPSLP FACTURA E001 901, SEGÚN R.D. 025/2023. LIB. 00595012003 GPSSLP-COMISION POR ADMINISTRACION DEL SIP</t>
  </si>
  <si>
    <t>||COMPLEMENTO AL PAGO A PROEX BRASIL CONV. 04/03/2009 VCTO. 04-03-2025 POR CUENTA DEL TGN, SEGÚN NOTA MEFP/VTCP/DGCP/UODP/N° 116/2025 DE 28-02-2025, VALOR 05-03-2025 CAPITAL USD 35.233,48 INTERESES USD 102.701,09 CTA. 3987 CUENTA ÚNICA DEL TESORO LIB. 00099021001</t>
  </si>
  <si>
    <t>||COMPLEMENTO AL PAGO A PROEX BRASIL CONV. 04/03/2009 VCTO. 04-03-2025 POR CUENTA DEL TGN, SEGÚN NOTA MEFP/VTCP/DGCP/UODP/N° 116/2025 DE 28-02-2025, VALOR 05-03-2025 CAPITAL USD 35.233,48 INTERESES USD 102.701,09 CTA. 3987 CUENTA UNICA DEL TESORO LIB. 00099021001 REF.: COMISIONES BANCARIAS</t>
  </si>
  <si>
    <t>||TRANSFERENCIA DE FONDOS S/G MENSAJE SWIFT NRO. 3231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</si>
  <si>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SEGÚN MENSAJE SWIFT N°3230, CORREOS ELECTRÓNICOS DE NAABOL Y DGAC DE LA FECHA Y NOTA CITE: DGAC/DAF/FIN/NE-0008/25 (HRE-TGL-1866) DE FECHA 29/01/2025 DE LA DIRECCIÓN GENERAL DE AERONÁUTICA CIVIL. (SECTOR PÚBLICO). DÉBITO DE LA LIBRETA 00117012001 DGAC, REPOSICIÓN DE ÚTILES DE ESCRITORIO.</t>
  </si>
  <si>
    <t>00099021001 DEPOSITO DE EFECTIVO, DEPOSITANTE: GROVER ANTONIO FLORES ARANIBAR, CONCEPTO: CONVENIO DOBLE PERCEPCION - SENASIR, CUENTA DE DEPOSITO: CUENTA UNICA DEL TESORO</t>
  </si>
  <si>
    <t>00076014201 DEPOSITO DE EFECTIVO, DEPOSITANTE: FREDY OSCAR FLORES BALTAZAR, CONCEPTO: DEVOLUCION DE FONDOS EN AVANCE, CUENTA DE DEPOSITO: CUENTA UNICA DEL TESORO</t>
  </si>
  <si>
    <t>00076014201 DEPOSITO DE EFECTIVO, DEPOSITANTE: ERGUETA TORREZ EDWIN, CONCEPTO: DEVOLUCION DE VIATICOS, CUENTA DE DEPOSITO: CUENTA UNICA DEL TESORO</t>
  </si>
  <si>
    <t>00081011101 DEPOSITO DE EFECTIVO, DEPOSITANTE: CARMEN ROSA MONASTERIOS RIVEROS, CONCEPTO: PERDIDA DE CREDENCIAL, CUENTA DE DEPOSITO: CUENTA UNICA DEL TESORO</t>
  </si>
  <si>
    <t>00081011101 DEPOSITO DE EFECTIVO, DEPOSITANTE: ABELARDO RIBERA RIBERA, CONCEPTO: PERDIDA DE CREDENCIAL, CUENTA DE DEPOSITO: CUENTA UNICA DEL TESORO</t>
  </si>
  <si>
    <t>00046171101 DEPOSITO DE EFECTIVO, DEPOSITANTE: IMPORTADORA BIOTOOLS SRL, CONCEPTO: PAGO DE SANCIÓN, CUENTA DE DEPOSITO: CUENTA UNICA DEL TESORO</t>
  </si>
  <si>
    <t>00099021001 DEPOSITO DE EFECTIVO, DEPOSITANTE: JEANNETH MIRIAM ZARATE RADA, CONCEPTO: REEMBOLSO DE BECA OTORGADO POR EL MINISTERIO DE EDUCACION, CUENTA DE DEPOSITO: CUENTA UNICA DEL TESORO</t>
  </si>
  <si>
    <t>00132072001 DEPOSITO DE EFECTIVO, DEPOSITANTE: FRANCISCO QUENTA CARRILLO, CONCEPTO: DEVOLUCION LIC. SIN GOCE DE HABER PREV 148, CUENTA DE DEPOSITO: CUENTA UNICA DEL TESORO</t>
  </si>
  <si>
    <t>00099021001 DEPOSITO DE EFECTIVO, DEPOSITANTE: JUAN ANGEL CORONEL SARDON C.I. 6136125 LP, CONCEPTO: DEVOLUCION AL SENASIR COACTIVO SOCIAL, CUENTA DE DEPOSITO: CUENTA UNICA DEL TESORO</t>
  </si>
  <si>
    <t>00599012001 DEPOSITO DE EFECTIVO, DEPOSITANTE: MIGUEL ANGEL QUISPE PEREZ, CONCEPTO: DEVOLUCION DE CREDITO FISCAL FACTURA N°000100 1/2024-27417, CUENTA DE DEPOSITO: CUENTA UNICA DEL TESORO</t>
  </si>
  <si>
    <t>00099021001 DEPOSITO DE EFECTIVO, DEPOSITANTE: XIMENA CARBALLO SOTO, CONCEPTO: DEVOLUCIÓN DE REFRIGERIO SEPTIEMBRE 2024, CUENTA DE DEPOSITO: CUENTA UNICA DEL TESORO/DJBR</t>
  </si>
  <si>
    <t>00099021001 DEPOSITO DE EFECTIVO, DEPOSITANTE: ELECTRO HOGAR SRL, CONCEPTO: DEVOLUCION, CUENTA DE DEPOSITO: CUENTA UNICA DEL TESORO</t>
  </si>
  <si>
    <t>00099021001 DEPOSITO DE EFECTIVO, DEPOSITANTE: PAOLA VALERO CARBAJAL, CONCEPTO: DEVOLUCION DE SUELDOS Y SALARIOS MES ABRIL 2021, CUENTA DE DEPOSITO: CUENTA UNICA DEL TESORO</t>
  </si>
  <si>
    <t>00099021001 DEPOSITO DE EFECTIVO, DEPOSITANTE: PAOLA VALERO CARBAJAL, CONCEPTO: DEVOLUCION DE SUELDOS Y SALARIOS MES JUNIO 2021, CUENTA DE DEPOSITO: CUENTA UNICA DEL TESORO</t>
  </si>
  <si>
    <t>00222014201 DEPOSITO DE EFECTIVO, DEPOSITANTE: PASCUAL SALO SANTOS, CONCEPTO: DEVOLUCION DE RECURSOS NO EJECUTADOS EN FONDOS EN AVANCE, CUENTA DE DEPOSITO: CUENTA UNICA DEL TESORO</t>
  </si>
  <si>
    <t>00222014201 DEPOSITO DE EFECTIVO, DEPOSITANTE: ROSALIA SILISQUE GONZALES, CONCEPTO: DEVOLUCION DE RECURSOS NO EJECUTADOS EN FONDOS EN AVANCE, CUENTA DE DEPOSITO: CUENTA UNICA DEL TESORO</t>
  </si>
  <si>
    <t>00099021001 DEPOSITO DE EFECTIVO, DEPOSITANTE: CONDORI POMA CATALINA, CONCEPTO: DEVOLUCION REFRIGERIO MAYO 2024, CUENTA DE DEPOSITO: CUENTA UNICA DEL TESORO/DJBR</t>
  </si>
  <si>
    <t>00099021001 DEPOSITO DE EFECTIVO, DEPOSITANTE: CARDENAS ALVARES PAULINA, CONCEPTO: DEVOLUCION REFRIGERIO MAYO 2024, CUENTA DE DEPOSITO: CUENTA UNICA DEL TESORO</t>
  </si>
  <si>
    <t>00016011101 DEPOSITO DE EFECTIVO, DEPOSITANTE: FLORENTINA MARTINEZ TICONA, CONCEPTO: DEVOLUCION DEMASIA DE REFRIGERIO, CUENTA DE DEPOSITO: CUENTA UNICA DEL TESORO</t>
  </si>
  <si>
    <t>00099021001 DEPOSITO DE EFECTIVO, DEPOSITANTE: KANTUTA QUISPE AIDA, CONCEPTO: DEVOLUCION REFRIGERIO MAYO 2024, CUENTA DE DEPOSITO: CUENTA UNICA DEL TESORO</t>
  </si>
  <si>
    <t>00190012003 DEPOSITO DE EFECTIVO, DEPOSITANTE: ALVARO DAVID SEGALES SARAVIA, CONCEPTO: DEVOLUCION CAS 2024, CUENTA DE DEPOSITO: CUENTA UNICA DEL TESORO</t>
  </si>
  <si>
    <t>00099021001 DEPOSITO DE EFECTIVO, DEPOSITANTE: JOHAN ANGEL GUTIERREZ QUISBERT, CONCEPTO: DEVOLUCION POR EXAMEN PREOCUPACIONAL, CUENTA DE DEPOSITO: CUENTA UNICA DEL TESORO/DJBR</t>
  </si>
  <si>
    <t>00086038003 DEP.DE CHEQ.AJENOS,RET.DE CAM.,CONCEPTO: 1ER DESEMBOLSO FUNDESNAP - FIDUCIARIO GEF,DEP.: SERNAP , PROCEDENCIA: BANCO BISA S.A., CHEQUE: 2939, FECHA DE EMISION:28/02/2025</t>
  </si>
  <si>
    <t>00086038003 DEP.DE CHEQ.AJENOS,RET.DE CAM.,CONCEPTO: 1ER DESEMBOLSO FUNDESNAP - FIDUCIARIO GEF,DEP.: SERNAP , PROCEDENCIA: BANCO BISA S.A., CHEQUE: 2938, FECHA DE EMISION:28/02/2025</t>
  </si>
  <si>
    <t>00086038003 DEP.DE CHEQ.AJENOS,RET.DE CAM.,CONCEPTO: 1ER DESEMBOLSO FUNDESNAP - FIDUCIARIO GEF,DEP.: SERNAP , PROCEDENCIA: BANCO BISA S.A., CHEQUE: 2942, FECHA DE EMISION:28/02/2025</t>
  </si>
  <si>
    <t>00086038003 DEP.DE CHEQ.AJENOS,RET.DE CAM.,CONCEPTO: 1ER DESEMBOLSO FUNDESNAP - FIDUCIARIO GEF,DEP.: SERNAP , PROCEDENCIA: BANCO BISA S.A., CHEQUE: 2943, FECHA DE EMISION:28/02/2025</t>
  </si>
  <si>
    <t>00086038003 DEP.DE CHEQ.AJENOS,RET.DE CAM.,CONCEPTO: 1ER DESEMBOLSO FUNDESNAP - FIDUCIARIO GEF,DEP.: SERNAP , PROCEDENCIA: BANCO BISA S.A., CHEQUE: 2935, FECHA DE EMISION:28/02/2025</t>
  </si>
  <si>
    <t>00086038003 DEP.DE CHEQ.AJENOS,RET.DE CAM.,CONCEPTO: 1ER DESEMBOLSO FUNDESNAP - FIDUCIARIO GEF,DEP.: SERNAP , PROCEDENCIA: BANCO BISA S.A., CHEQUE: 2936, FECHA DE EMISION:28/02/2025</t>
  </si>
  <si>
    <t>00086038003 DEP.DE CHEQ.AJENOS,RET.DE CAM.,CONCEPTO: 1ER DESEMBOLSO FUNDESNAP - FIDUCIARIO GEF,DEP.: SERNAP , PROCEDENCIA: BANCO BISA S.A., CHEQUE: 2937, FECHA DE EMISION:28/02/2025</t>
  </si>
  <si>
    <t>00086038003 DEP.DE CHEQ.AJENOS,RET.DE CAM.,CONCEPTO: 1ER DESEMBOLSO FUNDESNAP - FIDUCIARIO GEF,DEP.: SERNAP , PROCEDENCIA: BANCO BISA S.A., CHEQUE: 2933, FECHA DE EMISION:28/02/2025</t>
  </si>
  <si>
    <t>00086038003 DEP.DE CHEQ.AJENOS,RET.DE CAM.,CONCEPTO: 1ER DESEMBOLSO FUNDESNAP - FIDUCIARIO GEF,DEP.: SERNAP , PROCEDENCIA: BANCO BISA S.A., CHEQUE: 2932, FECHA DE EMISION:28/02/2025</t>
  </si>
  <si>
    <t>00086038003 DEP.DE CHEQ.AJENOS,RET.DE CAM.,CONCEPTO: 1ER DESEMBOLSO FUNDESNAP - FIDUCIARIO GEF,DEP.: SERNAP , PROCEDENCIA: BANCO BISA S.A., CHEQUE: 2931, FECHA DE EMISION:28/02/2025</t>
  </si>
  <si>
    <t>00086038003 DEP.DE CHEQ.AJENOS,RET.DE CAM.,CONCEPTO: 1ER DESEMBOLSO FUNDESNAP - FIDUCIARIO GOB,DEP.: SERNAP , PROCEDENCIA: BANCO BISA S.A., CHEQUE: 2941, FECHA DE EMISION:28/02/2025</t>
  </si>
  <si>
    <t>00086038003 DEP.DE CHEQ.AJENOS,RET.DE CAM.,CONCEPTO: 1ER DESEMBOLSO FUNDESNAP - FIDUCIARIO MADIDI,DEP.: SERNAP , PROCEDENCIA: BANCO BISA S.A., CHEQUE: 2940, FECHA DE EMISION:28/02/2025</t>
  </si>
  <si>
    <t>00291012006 DEP.DE CHEQ.AJENOS,RET.DE CAM.,CONCEPTO: USU DERECHO DE VIA,DEP.: ENTEL S.A. , PROCEDENCIA: BANCO UNION S.A., CHEQUE: 214535, FECHA DE EMISION:27/02/2025</t>
  </si>
  <si>
    <t>00291012006 DEP.DE CHEQ.AJENOS,RET.DE CAM.,CONCEPTO: USO DERECHO DE VIA,DEP.: ENTEL S.A. , PROCEDENCIA: BANCO UNION S.A., CHEQUE: 214534, FECHA DE EMISION:27/02/2025</t>
  </si>
  <si>
    <t>00283012002 DEP.DE CHEQ.AJENOS,RET.DE CAM.,CONCEPTO: INDEMINIZACION POR RESARCIMIENTO DE DAÑOS POR LA REPOSICION DE UN EQUIPO MONITOR DELL,DEP.: UNIBIENES S.A. , PROCEDENCIA: BANCO UNION S.A., CHEQUE: 6350, FECHA DE EMISION:21/02/2025</t>
  </si>
  <si>
    <t>00041011103 DEP.DE CHEQ.AJENOS,RET.DE CAM.,CONCEPTO: DEPÓSITOS NO UTILIZADOS PARA LA EMISION DE AUTORIZACIONES PREVIAS DE IMPORTACION (OCTUBRE 2024),DEP.: MDPYEP , PROCEDENCIA: BANCO UNION S.A., CHEQUE: 1366, FECHA DE EMISION:24/02/2025</t>
  </si>
  <si>
    <t>00041011103 DEP.DE CHEQ.AJENOS,RET.DE CAM.,CONCEPTO: DEPÓSITOS REALIZADOS PARA LA EMISION DE AUTORIZACIONES PREVIAS DE IMPORTACION (ENERO 2025),DEP.: MDPYEP , PROCEDENCIA: BANCO UNION S.A., CHEQUE: 1364, FECHA DE EMISION:24/02/2025</t>
  </si>
  <si>
    <t>00041011104 DEP.DE CHEQ.AJENOS,RET.DE CAM.,CONCEPTO: DEPÓSITOS REALIZADOS PARA LA EMISION DE LA CERTIFICACION SELLO HECHO EN BOLIVIA (ENERO 2025),DEP.: MDPYEP , PROCEDENCIA: BANCO UNION S.A., CHEQUE: 1365, FECHA DE EMISION:24/02/2025</t>
  </si>
  <si>
    <t>00283012002 DEP.DE CHEQ.AJENOS,RET.DE CAM.,CONCEPTO: INDEMINIZACION POR RESARCIMIENTO DE DAÑOS POR LA REPOSICION DE EQUIPO HANDY MOTOROLA,DEP.: UNIBIENES S.A. , PROCEDENCIA: BANCO UNION S.A., CHEQUE: 6349, FECHA DE EMISION:21/02/2025</t>
  </si>
  <si>
    <t>00383012001 DEPOSITO DE EFECTIVO, DEPOSITANTE: AGENCIA BOLIVIANA DE CORREOS, CONCEPTO: REGIONAL LA PAZ 24-28/02/2025, CUENTA DE DEPOSITO: CUENTA UNICA DEL TESORO</t>
  </si>
  <si>
    <t>TRANSFERENCIA DEL EXTERIOR SEGUN SWIFT NO.3242 Y NO.3241 DE FECHA 07/03/2025 ORDENANTE: FERTIFER IMPORTADORA E EXPORTADORA DE PRODUTOS GERAIS LTDA (BR/SAO PAULO) REF.: CRED IMP.471681394 INV/GOP-DVE-0040-ODV/25-VEX IMPORT PYMT LIB. 00597012001 RECURSOS PROPIOS VENTAS YLB</t>
  </si>
  <si>
    <t>COBRO COSTOS DE PAPELERIA SEGUN TRANSFERENCIA DEL EXTERIOR POR ORDEN DE FERTIFER IMPORTADORA E EXPORTADORA DE PRODUTOS GERAIS LTDA (BR/SAO PAULO) REF.: CRED IMP.471681394 INV/GOP-DVE-0040-ODV/25-VEX IMPORT PYMT LIB. 00597032001 YLB-COMERCIALIZACION DE DIVERSAS SALES</t>
  </si>
  <si>
    <t>NUMERO DE LIBRETA CUT: 03420102001 OPERACIÓN E18 TRANSFERENCIA DEL SISTEMA FINANCIERO POR CUENTA DE TERCEROS A LA CUT TRASFERENCIA DE SALDOS NO UTILIZADOS EN CUMPLIMIENTO AL ARTÃCULO 7, NUMERAL 7.3.4 DEL REGLAMENTO OPERATIVO DEL FIDEICOMISO AEVIVIENDA FEBRERO 2025</t>
  </si>
  <si>
    <t>NUMERO DE LIBRETA CUT: 00099021001 OPERACIÓN E75 TRANSFERENCIA DE LA CUENTA FISCAL BUN A LA CUT EN MN TRANSF.FDOS.AL.BCB GOB. AUTONOMO MCPAL. DE ARAMPAMPA CITE: GAMA /51/2025 CUENTA CUT 3987069001 LIBRETA NÂ° 00099021001</t>
  </si>
  <si>
    <t>TRANSFERENCIA DEL EXTERIOR SEGUN SWIFT NO.3267 DE FECHA 07/03/2025 ORDENANTE: CONSULADO DE BOLIVIA EN MADRID REF.: RECAUDACIÓN EXTERIOR 558 CEDULAS DE IDENTIDAD CORRESPONDIENTES A FEBRERO 10.044,00 LIB. 00340012005 SEGIP - RECAUDACION EXTERIOR - CEDULAS DE IDENTIDAD</t>
  </si>
  <si>
    <t>TRANSFERENCIA DEL EXTERIOR SEGUN SWIFT NO.3266 DE FECHA 07/03/2025 ORDENANTE: CONSULADO DE BOLIVIA EN MADRID REF.: RECAUDACIÓN EXTERIOR 37 LICENCIAS DE CONDUCIR CORRESPONDIENTES AL MES DE FEBRERO 2220 LIB. 00340012004 SEGIP-RECAUDACION EXTERIOR-LICENCIAS DE CONDUCIR</t>
  </si>
  <si>
    <t>COBRO COSTOS DE PAPELERIA SEGUN TRANSFERENCIA DEL EXTERIOR POR ORDEN DE CONSULADO DE BOLIVIA EN MADRID REF.: RECAUDACIÓN EXTERIOR 558 CEDULAS DE IDENTIDAD CORRESPONDIENTES A FEBRERO 10.044,00 LIB. 00340012003 RECAUDACION EXTRANJERIA - C.I. -L.C.</t>
  </si>
  <si>
    <t>COBRO COSTOS DE PAPELERIA SEGUN TRANSFERENCIA DEL EXTERIOR POR ORDEN DE CONSULADO DE BOLIVIA EN MADRID REF.: RECAUDACIÓN EXTERIOR 37 LICENCIAS DE CONDUCIR CORRESPONDIENTES AL MES DE FEBRERO 2220 LIB. 00340012003 RECAUDACION EXTRANJERIA - C.I. -L.C.</t>
  </si>
  <si>
    <t>DEVOLUCIÓN DE FONDOS SOLICITUD 054139-22824 DE YACIMIENTOS PETROLIFEROS FISCALES BOLIVIANOS REF.: REPRESENTACION DE YPFB EN ARGENTINA PARA CUBRIR GASTOS OPERATIVOS MES DICIEMBRE 2024 PROC 709, SEGÚN R.D. 025/2023. LIB. 00513012003 LBP-YPFB (2011349681373)</t>
  </si>
  <si>
    <t>VENTA DE DIVISAS CON TRANSFERENCIA DE FONDOS A SOLICITUD DE YACIMIENTOS PETROLIFEROS FISCALES BOLIVIANOS SEGUN SOLICITUD 22852 REF: TRAFIGURA PTE LTD 3ER POST PAGO SUM HIDR LIQ SUR ORIENTE 2024 OP UPCA 117 HR DCIM 28643 2024 PROC 137 LIB. 00513012004 LBP-YPFB-UNICOMERCIAL (4030005415/1-2188907)</t>
  </si>
  <si>
    <t>00597012001 DEPOSITO DE EFECTIVO, DEPOSITANTE: JHONI EDWIN VARGAS PEÑARANDA, CONCEPTO: CREDITO FISCAL POR FACTURA NO DECLARADA, CUENTA DE DEPOSITO: CUENTA UNICA DEL TESORO</t>
  </si>
  <si>
    <t>00099021001 DEPOSITO DE EFECTIVO, DEPOSITANTE: LOURDES ALIAGA ZAPATA, CONCEPTO: DOBLE PERCEPCION MES MARZO 2025, CUENTA DE DEPOSITO: CUENTA UNICA DEL TESORO</t>
  </si>
  <si>
    <t>00086011102 DEPOSITO DE EFECTIVO, DEPOSITANTE: APOLINAR TOLA LAZARTE, CONCEPTO: PASAJES PENDIENTES DE USO, CUENTA DE DEPOSITO: CUENTA UNICA DEL TESORO</t>
  </si>
  <si>
    <t>00076014201 DEPOSITO DE EFECTIVO, DEPOSITANTE: MARTINO VICENTE CALLISAYA MACHICADO, CONCEPTO: DEVOLUCION DE VIATICOS, CUENTA DE DEPOSITO: CUENTA UNICA DEL TESORO</t>
  </si>
  <si>
    <t>00070011102 DEPOSITO DE EFECTIVO, DEPOSITANTE: EDRAS FRANZ MANCILLA CONDORI, CONCEPTO: DEVOLUCION FACTURA NAABOL, CUENTA DE DEPOSITO: CUENTA UNICA DEL TESORO</t>
  </si>
  <si>
    <t>00016011101 DEPOSITO DE EFECTIVO, DEPOSITANTE: LIBRERIA DEL MINISTERIO DE EDUCACION, CONCEPTO: VENTA DE MATERIAL BIBLIOGRAFICO Y/O MULTIMEDIA -LIBRERIA DEL MINISTERIO DE EDUCACION, CUENTA DE DEPOSITO: CUENTA UNICA DEL TESORO</t>
  </si>
  <si>
    <t>00020051101 DEPOSITO DE EFECTIVO, DEPOSITANTE: WILLY NAVIA MANSILLA, CONCEPTO: DEVOLUCION, CUENTA DE DEPOSITO: CUENTA UNICA DEL TESORO</t>
  </si>
  <si>
    <t>00099021001 DEPOSITO DE EFECTIVO, DEPOSITANTE: SEGUROS PROVIDA S.A., CONCEPTO: DEVOLUCIÓN FONDOS NO COBRADOS SEGÚN CONCILIACIÓN NOVIEMBRE/2024, CUENTA DE DEPOSITO: CUENTA UNICA DEL TESORO</t>
  </si>
  <si>
    <t>00099021001 DEPOSITO DE EFECTIVO, DEPOSITANTE: SEGUROS PROVIDA S.A., CONCEPTO: DEVOLUCIÓN FONDOS DE AGUINALDO SOLICITADOS POR ERROR SEGÚN CONCILIACIÓN NOVIEMBRE/2024, CUENTA DE DEPOSITO: CUENTA UNICA DEL TESORO</t>
  </si>
  <si>
    <t>00099031004 DEPOSITO DE EFECTIVO, DEPOSITANTE: CRUCEÑA DEL NORTE, CONCEPTO: DEVOLUCION, CUENTA DE DEPOSITO: CUENTA UNICA DEL TESORO</t>
  </si>
  <si>
    <t>00132042002 DEPOSITO DE EFECTIVO, DEPOSITANTE: LIBRA TOURS SRL, CONCEPTO: DEVOLUCIÓN BOLETOS AÉREOS NO UTILIZADOS, CUENTA DE DEPOSITO: CUENTA UNICA DEL TESORO</t>
  </si>
  <si>
    <t>00099021001 DEPOSITO DE EFECTIVO, DEPOSITANTE: GHILMAR ADEMIR LUJAN SALAZAR, CONCEPTO: DEVOLUCION, CUENTA DE DEPOSITO: CUENTA UNICA DEL TESORO/DJBR</t>
  </si>
  <si>
    <t>00099021001 DEPOSITO DE EFECTIVO, DEPOSITANTE: BEIMAR ROCHA GALEAN, CONCEPTO: DEVOLUCION, CUENTA DE DEPOSITO: CUENTA UNICA DEL TESORO/DJBR</t>
  </si>
  <si>
    <t>00099021001 DEPOSITO DE EFECTIVO, DEPOSITANTE: JOSE LUIS LINARES GUEVARA, CONCEPTO: DEVOLUCION, CUENTA DE DEPOSITO: CUENTA UNICA DEL TESORO/DJBR</t>
  </si>
  <si>
    <t>00312012001 DEPOSITO DE EFECTIVO, DEPOSITANTE: JOSE LUIS LINARES GUEVARA, CONCEPTO: DEVOLUCION, CUENTA DE DEPOSITO: CUENTA UNICA DEL TESORO</t>
  </si>
  <si>
    <t>00081011101 DEPOSITO DE EFECTIVO, DEPOSITANTE: JUAN STEVEN SANJINES ZUBIETA, CONCEPTO: EXTRAVIÓ DE CREDENCIAL, CUENTA DE DEPOSITO: CUENTA UNICA DEL TESORO</t>
  </si>
  <si>
    <t>00081011101 DEPOSITO DE EFECTIVO, DEPOSITANTE: EDDY BAUTISTA MACHACA, CONCEPTO: EXTRAVIÓ DE CREDENCIAL, CUENTA DE DEPOSITO: CUENTA UNICA DEL TESORO</t>
  </si>
  <si>
    <t>00133012001 DEPOSITO DE EFECTIVO, DEPOSITANTE: JOSE IVAN COCA MIER, CONCEPTO: DEVOLUCION DE DEUDA, CUENTA DE DEPOSITO: CUENTA UNICA DEL TESORO</t>
  </si>
  <si>
    <t>00597012001 DEP.DE CHEQ.AJENOS,RET.DE CAM.,CONCEPTO: EJECUCIÓN DE BOLETA DE GARANTÍA,DEP.: SEGUROS ILLAMANI S.A. , PROCEDENCIA: BANCO BISA S.A., CHEQUE: 47225, FECHA DE EMISION:28/02/2025</t>
  </si>
  <si>
    <t>00099021001 DEP.DE CHEQ.AJENOS,RET.DE CAM.,CONCEPTO: DEVOLUCION DE CC NOVIEMBRE 2024,DEP.: LA VITALICIA SEGUROS Y REASEGUROS DE VIDA S.A. , PROCEDENCIA: BANCO BISA S.A., CHEQUE: 80853, FECHA DE EMISION:07/03/2025</t>
  </si>
  <si>
    <t>00099021001 DEP.DE CHEQ.AJENOS,RET.DE CAM.,CONCEPTO: DEVOLUCION DE CC NOVIEMBRE 2024,DEP.: LA VITALICIA SEGUROS Y REASEGUROS DE VIDA S.A. , PROCEDENCIA: BANCO BISA S.A., CHEQUE: 1869284, FECHA DE EMISION:07/03/2025</t>
  </si>
  <si>
    <t>00099021001 DEP.DE CHEQ.AJENOS,RET.DE CAM.,CONCEPTO: REVERSION SUELDO FEBRERO 2025,DEP.: RICHARD EDUARDO FERRUFINO CAMACHO , PROCEDENCIA: BANCO UNION S.A., CHEQUE: 213515, FECHA DE EMISION:07/03/2025</t>
  </si>
  <si>
    <t>00078034201 DEP.DE CHEQ.AJENOS,RET.DE CAM.,CONCEPTO: DEPÓSITO POR LOS PROPIETARIOS POR DESMONTAJE, CONCILIACION TALLERES Y LICENCIA SIN GOCE DE HABER,DEP.: EEC GNV , PROCEDENCIA: BANCO UNION S.A., CHEQUE: 377, FECHA DE EMISION:25/02/2025</t>
  </si>
  <si>
    <t>00078034207 DEP.DE CHEQ.AJENOS,RET.DE CAM.,CONCEPTO: DEPÓSITO POR LOS PROPIETARIOS POR DESMONTAJE, CONCILIACION TALLERES Y LICENCIA SIN GOCE DE HABER,DEP.: EEC GNV , PROCEDENCIA: BANCO UNION S.A., CHEQUE: 378, FECHA DE EMISION:25/02/2025</t>
  </si>
  <si>
    <t>A:00099021001 GAM DE CORQUE, TRANSFERENCIA DE RECUPERACIONES SEGÚN NOTA INTERNA GEF-LCR-JSZ-0147-NOT/25 POR CONCEPTO DE PAGO DE CAPITAL E INTERESES DE ACUERDO A CONTRATO DE FIDEICOMISO “PROYECTOS DE INVERSION PUBLICA” (PIP) CORRESPONDIENTE AL VCTO FEBRERO/2025</t>
  </si>
  <si>
    <t>A:00862012001 GAM DE CORQUE, TRANSFERENCIA DE RECUPERACIONES SEGÚN NOTA INTERNA GEF-LCR-JSZ-0147-NOT/25, POR CONCEPTO DE REMUNERACION POR ADMINISTRACION DE FIDEICOMISO QUE CORRESPONDE AL FNDR DE ACUERDO A CONTRATO DE FIDEICOMISO “PROYECTOS DE INVERSION PUBLICA” (PIP) VCTO FEBRERO/2025</t>
  </si>
  <si>
    <t>A:00099021001 GAM DE BELEN DE ANDAMARCA, TRANSFERENCIA DE RECUPERACIONES SEGÚN NOTA INTERNA GEF-LCR-JSZ-0147-NOT/25 POR CONCEPTO DE PAGO DE CAPITAL E INTERESES DE ACUERDO A CONTRATO DE FIDEICOMISO “PROYECTOS DE INVERSION PUBLICA” (PIP) CORRESPONDIENTE AL VCTO FEBRERO/2025</t>
  </si>
  <si>
    <t>A:00862012001 GAM DE BELEN DE ANDAMARCA, TRANSFERENCIA DE RECUPERACIONES SEGÚN NOTA INTERNA GEF-LCR-JSZ-0147-NOT/25, POR CONCEPTO DE REMUNERACION POR ADMINISTRACION DE FIDEICOMISO QUE CORRESPONDE AL FNDR DE ACUERDO A CONTRATO DE FIDEICOMISO “PROYECTOS DE INVERSION PUBLICA” (PIP) VCTO FEBRERO/2025</t>
  </si>
  <si>
    <t>A:00099021001 GAM DE EL ALTO, TRANSFERENCIA DE RECUPERACIONES SEGÚN NOTA INTERNA GEF-LCR-JSZ-0147-NOT/25 POR CONCEPTO DE PAGO DE CAPITAL E INTERESES DE ACUERDO A CONTRATO DE FIDEICOMISO “PROYECTOS DE INVERSION PUBLICA” (PIP) CORRESPONDIENTE AL VCTO FEBRERO/2025</t>
  </si>
  <si>
    <t>A:00862012001 GAM DE EL ALTO, TRANSFERENCIA DE RECUPERACIONES SEGÚN NOTA INTERNA GEF-LCR-JSZ-0147-NOT/25, POR CONCEPTO DE REMUNERACION POR ADMINISTRACION DE FIDEICOMISO QUE CORRESPONDE AL FNDR DE ACUERDO A CONTRATO DE FIDEICOMISO “PROYECTOS DE INVERSION PUBLICA” (PIP) VCTO FEBRERO/2025</t>
  </si>
  <si>
    <t>A:00099021001 GAM DE COBIJA, TRANSFERENCIA DE RECUPERACIONES SEGÚN NOTA INTERNA GEF-LCR-JSZ-0147-NOT/25 POR CONCEPTO DE PAGO DE CAPITAL E INTERESES DE ACUERDO A CONTRATO DE FIDEICOMISO “PROYECTOS DE INVERSION PUBLICA” (PIP) CORRESPONDIENTE AL VCTO FEBRERO/2025</t>
  </si>
  <si>
    <t>A:00862012001 GAM DE COBIJA, TRANSFERENCIA DE RECUPERACIONES SEGÚN NOTA INTERNA GEF-LCR-JSZ-0147-NOT/25, POR CONCEPTO DE REMUNERACION POR ADMINISTRACION DE FIDEICOMISO QUE CORRESPONDE AL FNDR DE ACUERDO A CONTRATO DE FIDEICOMISO “PROYECTOS DE INVERSION PUBLICA” (PIP) VCTO FEBRERO/2025</t>
  </si>
  <si>
    <t>A:00862012001 GAM DE PUCARA, TRANSFERENCIA DE RECUPERACIONES SEGÚN NOTA INTERNA GEF-LCR-JSZ-0147-NOT/25, POR CONCEPTO DE REMUNERACION POR ADMINISTRACION DE FIDEICOMISO QUE CORRESPONDE AL FNDR DE ACUERDO A CONTRATO DE FIDEICOMISO “PROYECTOS DE INVERSION PUBLICA” (PIP) VCTO FEBRERO/2025</t>
  </si>
  <si>
    <t>A:00099021001 GAM DE PUCARA, TRANSFERENCIA DE RECUPERACIONES SEGÚN NOTA INTERNA GEF-LCR-JSZ-0147-NOT/25 POR CONCEPTO DE PAGO DE CAPITAL E INTERESES DE ACUERDO A CONTRATO DE FIDEICOMISO “PROYECTOS DE INVERSION PUBLICA” (PIP) CORRESPONDIENTE AL VCTO FEBRERO/2025</t>
  </si>
  <si>
    <t>A:00099021001 GAM DE HUAYLLAMARCA, TRANSFERENCIA DE RECUPERACIONES SEGÚN NOTA INTERNA GEF-LCR-JSZ-0147-NOT/25 POR CONCEPTO DE PAGO DE CAPITAL E INTERESES DE ACUERDO A CONTRATO DE FIDEICOMISO “PROYECTOS DE INVERSION PUBLICA” (PIP) CORRESPONDIENTE AL VCTO FEBRERO/2025</t>
  </si>
  <si>
    <t>A:00862012001 GAM DE HUAYLLAMARCA, TRANSFERENCIA DE RECUPERACIONES SEGÚN NOTA INTERNA GEF-LCR-JSZ-0147-NOT/25, POR CONCEPTO DE REMUNERACION POR ADMINISTRACION DE FIDEICOMISO QUE CORRESPONDE AL FNDR DE ACUERDO A CONTRATO DE FIDEICOMISO “PROYECTOS DE INVERSION PUBLICA” (PIP) VCTO FEBRERO/2025</t>
  </si>
  <si>
    <t>A:00099021001 GAM DE ICLA, TRANSFERENCIA DE RECUPERACIONES SEGÚN NOTA INTERNA GEF-LCR-JSZ-0147-NOT/25 POR CONCEPTO DE PAGO DE CAPITAL E INTERESES DE ACUERDO A CONTRATO DE FIDEICOMISO “PROYECTOS DE INVERSION PUBLICA” (PIP) CORRESPONDIENTE AL VCTO FEBRERO/2025</t>
  </si>
  <si>
    <t>A:00099021001 GAM DE VILLA CHARCAS, TRANSFERENCIA DE RECUPERACIONES SEGÚN NOTA INTERNA GEF-LCR-JSZ-0147-NOT/25 POR CONCEPTO DE PAGO DE CAPITAL E INTERESES DE ACUERDO A CONTRATO DE FIDEICOMISO “PROYECTOS DE INVERSION PUBLICA” (PIP) CORRESPONDIENTE AL VCTO FEBRERO/2025</t>
  </si>
  <si>
    <t>A:00862012001 GAM DE ENTRE RIOS (TARIJA), TRANSFERENCIA DE RECUPERACIONES SEGÚN NOTA INTERNA GEF-LCR-JSZ-0147-NOT/25, POR CONCEPTO DE REMUNERACION POR ADMINISTRACION DE FIDEICOMISO QUE CORRESPONDE AL FNDR DE ACUERDO A CONTRATO DE FIDEICOMISO “PROYECTOS DE INVERSION PUBLICA” (PIP) VCTO FEBRERO/2025</t>
  </si>
  <si>
    <t>A:00862012001 GAM DE ICLA, TRANSFERENCIA DE RECUPERACIONES SEGÚN NOTA INTERNA GEF-LCR-JSZ-0147-NOT/25, POR CONCEPTO DE REMUNERACION POR ADMINISTRACION DE FIDEICOMISO QUE CORRESPONDE AL FNDR DE ACUERDO A CONTRATO DE FIDEICOMISO “PROYECTOS DE INVERSION PUBLICA” (PIP) VCTO FEBRERO/2025</t>
  </si>
  <si>
    <t>A:00099021001 GAM DE ENTRE RIOS (TARIJA), TRANSFERENCIA DE RECUPERACIONES SEGÚN NOTA INTERNA GEF-LCR-JSZ-0147-NOT/25 POR CONCEPTO DE PAGO DE CAPITAL E INTERESES DE ACUERDO A CONTRATO DE FIDEICOMISO “PROYECTOS DE INVERSION PUBLICA” (PIP) CORRESPONDIENTE AL VCTO FEBRERO/2025</t>
  </si>
  <si>
    <t>A:00862012001 GAR DE GRAN CHACO, TRANSFERENCIA DE RECUPERACIONES SEGÚN NOTA INTERNA GEF-LCR-JSZ-0191-NOT/25, POR CONCEPTO DE REMUNERACION POR ADMINISTRACION DE FIDEICOMISO QUE CORRESPONDE AL FNDR DE ACUERDO A CONTRATO DE FIDEICOMISO “PROYECTOS DE INVERSION PUBLICA” (PIP) VCTO FEBRERO/2025</t>
  </si>
  <si>
    <t>A:00862012001 GAM DE VILLA CHARCAS, TRANSFERENCIA DE RECUPERACIONES SEGÚN NOTA INTERNA GEF-LCR-JSZ-0147-NOT/25, POR CONCEPTO DE REMUNERACION POR ADMINISTRACION DE FIDEICOMISO QUE CORRESPONDE AL FNDR DE ACUERDO A CONTRATO DE FIDEICOMISO “PROYECTOS DE INVERSION PUBLICA” (PIP) VCTO FEBRERO/2025</t>
  </si>
  <si>
    <t>A:00099021001 GAR DE GRAN CHACO, TRANSFERENCIA DE RECUPERACIONES SEGÚN NOTA INTERNA GEF-LCR-JSZ-0191-NOT/25 POR CONCEPTO DE PAGO DE INTERESES DE ACUERDO A CONTRATO DE FIDEICOMISO “PROYECTOS DE INVERSION PUBLICA” (PIP) CORRESPONDIENTE AL VCTO FEBRERO/2025</t>
  </si>
  <si>
    <t>NUMERO DE LIBRETA CUT: 00283012001 OPERACIÓN E18 TRANSFERENCIA DEL SISTEMA FINANCIERO POR CUENTA DE TERCEROS A LA CUT A SOL SOCIEDAD JENNEFER SRL</t>
  </si>
  <si>
    <t>TRANSFERENCIA DEL EXTERIOR SEGUN SWIFT NO.3318 Y NO.3316 DE FECHA 10/03/2025 ORDENANTE: IMPORTADORA Y EXPORTADORA AS SPA (CL/IQUIQUE) REF.: ORDEN DE COMPRA GOP-DVE-0049 ODV/25-VEX LIB. 00597012001 RECURSOS PROPIOS VENTAS YLB</t>
  </si>
  <si>
    <t>COBRO COSTOS DE PAPELERIA SEGUN TRANSFERENCIA DEL EXTERIOR POR ORDEN DE IMPORTADORA Y EXPORTADORA AS SPA (CL/IQUIQUE) REF.: ORDEN DE COMPRA GOP-DVE-0049 ODV/25-VEX LIB. 00597032001 YLB-COMERCIALIZACION DE DIVERSAS SALES</t>
  </si>
  <si>
    <t>NUMERO DE LIBRETA CUT: 00373024105 OPERACIÓN E75 TRANSFERENCIA DE LA CUENTA FISCAL BUN A LA CUT EN MN TRANSF.FDOS.AL.BCB GOBIERNO AUTONOMO MUNICIPAL DE WALDO BALLIVIAN CITE: GAMWB/MAE/39/2025 CUENTA CUT 3987 LIBRETA NÂ° 00373024105</t>
  </si>
  <si>
    <t>NUMERO DE LIBRETA CUT: 00597012001 OPERACIÓN E18 TRANSFERENCIA DEL SISTEMA FINANCIERO POR CUENTA DE TERCEROS A LA CUT TRANSFERENCIA POR EJECUCION DE DE BOLETA DE GARANTIA NÂ° 16189 A SOLICITUD DE EMPRESA PUBLICA NACIONAL ESTRATEGICA DE YACIMIENTOS DE LITIO BOLIVIANOS-YLB</t>
  </si>
  <si>
    <t>PAGO A CAF PRÉSTAMO CFA009757 VCTO. 10-03-2025 POR CUENTA DE TGN , SEGUN NOTA MEFP/VTCP/DGCP/UODP/NRO.126/2025 NTI. 019818 VALOR 10-03-2025 CAPITAL USD 3.653.353,61 INTERESES USD 1.868.314,99 COMISIONES USD 1.169,99 CTA. 3987 CUENTA UNICA DEL TESORO LIBRETA NRO.00099021001 TGN-RECURSOS ORDINARIOS REF.: COMISIONES BANCARIAS</t>
  </si>
  <si>
    <t>PAGO A CAF PRÉSTAMO CFA009757 VCTO. 10-03-2025 POR CUENTA DE TGN , SEGUN NOTA MEFP/VTCP/DGCP/UODP/NRO.126/2025 NTI. 019818 VALOR 10-03-2025 CAPITAL USD 3.653.353,61 INTERESES USD 1.868.314,99 COMISIONES USD 1.169,99 CTA. 3987 CUENTA UNICA DEL TESORO LIBRETA NRO.00099021001 TGN-RECURSOS ORDINARIOS</t>
  </si>
  <si>
    <t>DEVOLUCION DE FONDOS DE SOLIC.054127-22804 DE MIN. DE DEFENSA DE 28/02/2025 REF.: RIBB PAGO A POLE STAR SERVICES POR PRESTACION DE SERVICIOS ESPECIALIZADOS EN EL EXTRANJERO, SEGUN R.D. NO.025/2023. LIB. 00020061101 MIN. DEF. - RIBB - INGRESOS VARIOS</t>
  </si>
  <si>
    <t>DEVOLUCION DE FONDOS DE SOLIC.054153-22837 DE DIR. GRAL. AERONAUTICA CIVIL DE 05/03/2025 REF.: PAGO A OACI PROY. BOL-17-801-C GESTION DESARROLLO AERONAUTICA NACIONAL, SEGUN R.D. NO.025/2023. LIB. 00117012001 LBP-DGAC-DIRECCION GRAL.DE AERONAUTICA CIVIL (4010430031)</t>
  </si>
  <si>
    <t>PAGO A CAF PRÉSTAMO CFA009759 VCTO. 10-03-2025 POR CUENTA DE TGN , SEGUN NOTA MEFP/VTCP/DGCP/UODP/NRO.126/2025 DEL 10/03/2025 NTI. 019819 VALOR 10-03-2025 CAPITAL USD 2.428.622,44 INTERESES USD 246.004,91 CTA. 3987 CUENTA UNICA DEL TESORO LIBRETA NRO.00099021001 TGN-RECURSOS ORDINARIOS</t>
  </si>
  <si>
    <t>PAGO A CAF PRÉSTAMO CFA009759 VCTO. 10-03-2025 POR CUENTA DE TGN , SEGUN NOTA MEFP/VTCP/DGCP/UODP/NRO.126/2025 DEL 10/03/2025 NTI. 019819 VALOR 10-03-2025 CAPITAL USD 2.428.622,44 INTERESES USD 246.004,91 CTA. 3987 CUENTA UNICA DEL TESORO LIBRETA NRO.00099021001 TGN-RECURSOS ORDINARIOS REF.: COMISIONES BANCARIAS</t>
  </si>
  <si>
    <t>COBRO COSTOS DE PAPELERIA SEGUN TRANSFERENCIA DEL EXTERIOR POR ORDEN DE MTX COMERCIALIZADORA DE GAS (BRAZIL SAO PAULO) REF.: CRED YPFB PPA-MTX-22/25 FECHA VALOR 7/03/2025 LIB. 00513012015 YPFB-HEROES DEL CHACO-BS</t>
  </si>
  <si>
    <t>DEVOLUCION DE FONDOS DE SOLIC.054129-22814 DE SEDEM DE 28/02/2025 REF.: 2025-02656 TRANSF.BANCARIA INTERNCIONAL SEGUNDO PAGO A LA EMPRESA IMB PAPELES SA POR LA ADQUISICION DE CELULOSA FIBRA CORT, SEGUN R.D. NO.025/2023. LIB. 00132022001 SEDEM - PAPELBOL - VENTA BOBINAS DE PAPEL Y PROD. RELACIONADOS</t>
  </si>
  <si>
    <t>||COMPLEMENTO AL PAGO A CAF PRÉSTAMO CFA009759 VCTO. 10-03-2025 POR CUENTA DEL TGN, SEGÚN NOTA MEFP/VTCP/DGCP/UODP/N°126/2025 DE 10-03-2025, VALOR 10-03-2025 INTERESES USD924.086,29 COMISIONES USD31.636,55 CTA. 3987 CUENTA UNICA DEL TESORO LIB. 00099021001 REF.: COMISIONES BANCARIAS</t>
  </si>
  <si>
    <t>||TRANSFERENCIA DE FONDOS S/G MENSAJES SWIFT NROS. 3327-3329 EN ATENCIÓN A NOTA CITE: CAR/DGE-DNAF N°0031/2025 DE FECHA 29/1/2025 (HRE-TGL-1912) ENVIADA POR NAVEGACIÓN AÉREA Y AEROPUERTOS BOLIVIANOS (SECTOR PÚBLICO). DEBITO DE LA LIBRETA 00389012001 NAABOL-ADMINISTRACIÓN CENTRAL, COBRO DE ÚTILES DE ESCRITORIO.</t>
  </si>
  <si>
    <t>||TRANSFERENCIA DE FONDOS SEGÚN MENSAJES SWIFT N°3326 Y 3328, CORREOS ELECTRÓNICOS DE NAABOL Y DGAC DE LA FECHA Y NOTA CITE: DGAC/DAF/FIN/NE-0008/25 (HRE-TGL-1866) DE FECHA 29/01/2025 DE LA DIRECCIÓN GENERAL DE AERONÁUTICA CIVIL. (SECTOR PÚBLICO). DÉBITO DE LA LIBRETA 00117012001 DGAC, REPOSICIÓN DE ÚTILES DE ESCRITORIO.</t>
  </si>
  <si>
    <t>00099021001 DEPOSITO DE EFECTIVO, DEPOSITANTE: ALVARO MARCO ANTONIO CABA OLIVAREZ, CONCEPTO: CITE:MEFP/VTCP/DGPOT/UAIS-CPI/N°030/2016 REGULARIZACION: SEPTIEMBRE-OCTUBRE 2024, CUENTA DE DEPOSITO: CUENTA UNICA DEL TESORO</t>
  </si>
  <si>
    <t>00041031107 DEPOSITO DE EFECTIVO, DEPOSITANTE: HUMERTO MARISCAL AUZA, CONCEPTO: DEVOLUCION DE VIATICOS, CUENTA DE DEPOSITO: CUENTA UNICA DEL TESORO</t>
  </si>
  <si>
    <t>00041031107 DEPOSITO DE EFECTIVO, DEPOSITANTE: JOSE RODRIGO SAAVEDRA PEREZ, CONCEPTO: DEVOLUCION DE VIATICOS, CUENTA DE DEPOSITO: CUENTA UNICA DEL TESORO</t>
  </si>
  <si>
    <t>00047137004 DEPOSITO DE EFECTIVO, DEPOSITANTE: MDRYT-EMPODERAR PAR III, CONCEPTO: DEVOLUCION PREVENTIVO 3282, CUENTA DE DEPOSITO: CUENTA UNICA DEL TESORO</t>
  </si>
  <si>
    <t>00016011101 DEPOSITO DE EFECTIVO, DEPOSITANTE: LILIANA HUANCA ZULETA, CONCEPTO: REFRIGERIO, CUENTA DE DEPOSITO: CUENTA UNICA DEL TESORO</t>
  </si>
  <si>
    <t>00016011101 DEPOSITO DE EFECTIVO, DEPOSITANTE: RITA QUISPE POMA, CONCEPTO: REFRIGERIO, CUENTA DE DEPOSITO: CUENTA UNICA DEL TESORO</t>
  </si>
  <si>
    <t>00599042001 DEPOSITO DE EFECTIVO, DEPOSITANTE: OMAR ESQUIVEL MAMANI, CONCEPTO: DEVOLUCION, CUENTA DE DEPOSITO: CUENTA UNICA DEL TESORO</t>
  </si>
  <si>
    <t>00099021001 DEPOSITO DE EFECTIVO, DEPOSITANTE: JHONATAN BARROZO DIAZ, CONCEPTO: DEVOLUCION EXAMEN PREOCUPACIONAL GESTION 2023, CUENTA DE DEPOSITO: CUENTA UNICA DEL TESORO</t>
  </si>
  <si>
    <t>00099021001 DEPOSITO DE EFECTIVO, DEPOSITANTE: HOOWARD JAIRO LINNEO CACERES, CONCEPTO: DEVOLUCION EXAMEN PREOCUPACIONAL GESTION 2024, CUENTA DE DEPOSITO: CUENTA UNICA DEL TESORO/DJBR</t>
  </si>
  <si>
    <t>00099021001 DEPOSITO DE EFECTIVO, DEPOSITANTE: EMILSE GLORIA NUÑEZ YUJRA, CONCEPTO: DEVOLUCION EXAMEN PREOCUPACIONAL GESTION 2025, CUENTA DE DEPOSITO: CUENTA UNICA DEL TESORO/DJBR</t>
  </si>
  <si>
    <t>00081011101 DEPOSITO DE EFECTIVO, DEPOSITANTE: FEDRA EUGENIA TORRICO ROSSELL, CONCEPTO: EXTRAVIO DE CREDENCIAL, CUENTA DE DEPOSITO: CUENTA UNICA DEL TESORO</t>
  </si>
  <si>
    <t>00099021001 DEPOSITO DE EFECTIVO, DEPOSITANTE: FEDRA EUGENIA TORRICO ROSSELL, CONCEPTO: DEVOLUCION CAJA CHICA, CUENTA DE DEPOSITO: CUENTA UNICA DEL TESORO/DJBR</t>
  </si>
  <si>
    <t>00514012004 DEP.DE CHEQ.AJENOS,RET.DE CAM.,CONCEPTO: TRANSFERENCIA ENTRE CUENTAS PARA CUMPLIR CON OBLIGACIONES FINANCIERAS DE LA EMPRESA,DEP.: ENDE , PROCEDENCIA: BANCO UNION S.A., CHEQUE: 12864, FECHA DE EMISION:06/03/2025</t>
  </si>
  <si>
    <t>00099021001 DEP.DE CHEQ.AJENOS,RET.DE CAM.,CONCEPTO: DEPÓSITO,DEP.: LIZETH SALAMANCA CHOQUE , PROCEDENCIA: BANCO UNION S.A., CHEQUE: 213516, FECHA DE EMISION:10/03/2025</t>
  </si>
  <si>
    <t>00099021001 DEP.DE CHEQ.AJENOS,RET.DE CAM.,CONCEPTO: DEPÓSITO,DEP.: JORGE CARLOS ALIZARES ARIAS , PROCEDENCIA: BANCO UNION S.A., CHEQUE: 213517, FECHA DE EMISION:10/03/2025/DJBR</t>
  </si>
  <si>
    <t>00578012002 DEP.DE CHEQ.AJENOS,RET.DE CAM.,CONCEPTO: REVERSION,DEP.: BOLIVIANA DE AVIACION , PROCEDENCIA: BANCO UNION S.A., CHEQUE: 3548, FECHA DE EMISION:06/03/2025</t>
  </si>
  <si>
    <t>00383012001 DEPOSITO DE EFECTIVO, DEPOSITANTE: AGENCIA BOLIVIANA DE CORREOS, CONCEPTO: REGIONAL LA PAZ 28/11/2024, CUENTA DE DEPOSITO: CUENTA UNICA DEL TESORO</t>
  </si>
  <si>
    <t>00383012001 DEPOSITO DE EFECTIVO, DEPOSITANTE: AGENCIA BOLIVIANA DE CORREOS, CONCEPTO: REGIONAL SUCRE 17-22/02/2025, CUENTA DE DEPOSITO: CUENTA UNICA DEL TESORO</t>
  </si>
  <si>
    <t>00383012001 DEPOSITO DE EFECTIVO, DEPOSITANTE: AGENCIA BOLIVIANA DE CORREOS, CONCEPTO: REGIONAL POTOSI 11-15/02/2025, CUENTA DE DEPOSITO: CUENTA UNICA DEL TESORO</t>
  </si>
  <si>
    <t>00383012001 DEPOSITO DE EFECTIVO, DEPOSITANTE: AGENCIA BOLIVIANA DE CORREOS, CONCEPTO: REGIONAL TARIJA 17-22/02/2025, CUENTA DE DEPOSITO: CUENTA UNICA DEL TESORO</t>
  </si>
  <si>
    <t>00383012001 DEPOSITO DE EFECTIVO, DEPOSITANTE: AGENCIA BOLIVIANA DE CORREOS, CONCEPTO: REGIONAL LA PAZ 2-3/12/2024, CUENTA DE DEPOSITO: CUENTA UNICA DEL TESORO</t>
  </si>
  <si>
    <t>00383012001 DEPOSITO DE EFECTIVO, DEPOSITANTE: AGENCIA BOLIVIANA DE CORREOS, CONCEPTO: REGIONAL LA PAZ 9-10/12/2024, CUENTA DE DEPOSITO: CUENTA UNICA DEL TESORO</t>
  </si>
  <si>
    <t>00383012001 DEPOSITO DE EFECTIVO, DEPOSITANTE: AGENCIA BOLIVIANA DE CORREOS, CONCEPTO: REGIONAL COCHABAMBA 17-22/02/2025, CUENTA DE DEPOSITO: CUENTA UNICA DEL TESORO</t>
  </si>
  <si>
    <t>00383012001 DEPOSITO DE EFECTIVO, DEPOSITANTE: AGENCIA BOLIVIANA DE CORREOS, CONCEPTO: REGIONAL LA PAZ 2-4/1/2025, CUENTA DE DEPOSITO: CUENTA UNICA DEL TESORO</t>
  </si>
  <si>
    <t>00383012001 DEPOSITO DE EFECTIVO, DEPOSITANTE: AGENCIA BOLIVIANA DE CORREOS, CONCEPTO: REGIONAL ORURO 17-22/02/2025, CUENTA DE DEPOSITO: CUENTA UNICA DEL TESORO</t>
  </si>
  <si>
    <t>00383012001 DEPOSITO DE EFECTIVO, DEPOSITANTE: AGENCIA BOLIVIANA DE CORREOS, CONCEPTO: REGIONAL LA PAZ 6-11/1/2025, CUENTA DE DEPOSITO: CUENTA UNICA DEL TESORO</t>
  </si>
  <si>
    <t>00383012001 DEPOSITO DE EFECTIVO, DEPOSITANTE: AGENCIA BOLIVIANA DE CORREOS, CONCEPTO: REGIONAL SUCRE 24-28/02/2025, CUENTA DE DEPOSITO: CUENTA UNICA DEL TESORO</t>
  </si>
  <si>
    <t>COBRO COSTOS DE PAPELERIA SEGUN TRANSFERENCIA DEL EXTERIOR POR ORDEN DE YPF EXPLORACIÓN + PRODUCCIÓN DE FERMIN PERALTA TORRES REF.: ATS OF 25/03/10 FECHA VALOR 10/03/2025 LIB. 00513012007 YPFB - RECURSOS NACIONALIZACIÓN</t>
  </si>
  <si>
    <t>'COBRO DE'||ÚTILES DE ESCRITORIO POR EL COMPROBANTE NRO. 1121748 DE LA FECHA S/G. NOTA CITE GAFC-0356/DFC/URTE-097/2025 DE F.26.02.2025 (HRE-TGL-3945) ENVIADA POR YACIMIENTOS PETROLIFEROS FISCALES BOLIVIANOS DÉBITO DE LA LIBRETA 00513022001 YPFB - "OPERACIONES" COBRO DE ÚTILES DE ESCRITORIO.</t>
  </si>
  <si>
    <t>||TRANSFERENCIA DE FONDOS S/G MENSAJES SWIFT NRO. 3371-3372 EN ATENCIÓN A NOTA CITE: CAR/DGE-DNAF N°0031/2025 DE FECHA 29/1/2025 (HRE-TGL-1912) ENVIADA POR NAVEGACIÓN AÉREA Y AEROPUERTOS BOLIVIANOS (SECTOR PÚBLICO). DEBITO DE LA LIBRETA 00389012001 NAABOL-ADMINISTRACIÓN CENTRAL, COBRO DE ÚTILES DE ESCRITORIO.</t>
  </si>
  <si>
    <t>||TRANSFERENCIA DE FONDOS SEGÚN MENSAJES SWIFT N°3373 Y 3374 DE LA FECHA Y NOTA CITE: DGAC/DAF/FIN/NE-0008/25 (HRE-TGL-1866) DE FECHA 29/01/2025 DE LA DIRECCIÓN GENERAL DE AERONÁUTICA CIVIL. (SECTOR PÚBLICO). DÉBITO DE LA LIBRETA 00117012001 DGAC, REPOSICIÓN DE ÚTILES DE ESCRITORIO.</t>
  </si>
  <si>
    <t>TRANSFERENCIA DEL EXTERIOR SEGUN SWIFT NO.3384 DE FECHA 11/03/2025 ORDENANTE: CONSULADO GERAL DA BOLIVIA (BR/SAO PAULO) REF.: RECAUDACIÓN EXTERIOR CÉDULA DE IDENTIDAD LIB. 00340012005 SEGIP - RECAUDACION EXTERIOR - CEDULAS DE IDENTIDAD</t>
  </si>
  <si>
    <t>COBRO COSTOS DE PAPELERIA SEGUN TRANSFERENCIA DEL EXTERIOR POR ORDEN DE CONSULADO GERAL DA BOLIVIA (BR/SAO PAULO) REF.: RECAUDACIÓN EXTERIOR CÉDULA DE IDENTIDAD LIB. 00340012003 RECAUDACION EXTRANJERIA - C.I. -L.C.</t>
  </si>
  <si>
    <t>COBRO COSTOS DE PAPELERIA SEGUN TRANSFERENCIA DEL EXTERIOR POR ORDEN DE OILY LUBRIFICANTES E QUIMICOS LTDA (BR/CAMPO GRANDE) REF.: CRED INV/031/2025 FECHA VALOR 11/03/2025 LIB. 00513062002 YPFB - EXPORTACIÓN DE GLP Y OTROS-BOLIVIANOS</t>
  </si>
  <si>
    <t>||TRANSFERENCIA DE FONDOS S/G MENSAJE SWIFT NRO. 3383 EN ATENCIÓN A NOTA: DGAC/DAF/FIN/NE-0008/25 DE F.29/1/2025 (HRE-TGL-1866) ENVIADO POR LA DIRECCIÓN GENERAL DE AERONÁUTICA CIVIL (SECTOR PÚBLICO). DEBITO DE LA LIBRETA 00117012001 DGAC, REPOSICIÓN ÚTILES DE ESCRITORIO.</t>
  </si>
  <si>
    <t>||TRANSFERENCIA DE RECURSOS A LA FUNDACION CULTURAL DEL BCB (1ER DESEMBOLSO) - PRIMER TRIMESTRE-INV.CONST.DEL EDIFICIO DE ARCHIVO Y BIBLIOTECA NACIONAL DE BOLIVIA-ABNB-SUCRE.S/G FC-BCB.PDCIA.N°168/25,INF.BCB-GADM-SCONT-DAF-INF-2025-50.AUTORIZ.DE GADM.BCB-HRE-TGL-2025-3542. TRANFERENCIA A LA LIBRETA 00293054202 FC-BCB-CONST.EDIF.ARCH.BIBL.NAL.DE BOLIVIA-ABNB-SUCRE</t>
  </si>
  <si>
    <t>00526012001 DEPOSITO DE EFECTIVO, DEPOSITANTE: JOSE FERNANDO CORDERO RODRIGUEZ, CONCEPTO: POR DEVOLUCION DE PAGO ERRONEA, CUENTA DE DEPOSITO: CUENTA UNICA DEL TESORO</t>
  </si>
  <si>
    <t>00222012001 DEPOSITO DE EFECTIVO, DEPOSITANTE: SONIA MAMANI CHIPANA, CONCEPTO: DEVOLUCION DE RECURSOS NO UTILIZADOS EN FONDOS DE AVANCE, CUENTA DE DEPOSITO: CUENTA UNICA DEL TESORO</t>
  </si>
  <si>
    <t>00594012001 DEPOSITO DE EFECTIVO, DEPOSITANTE: CRISTHIAN RODRIGO ALEJO VILA, CONCEPTO: REPOSICIÓN DE CREDENCIAL, CUENTA DE DEPOSITO: CUENTA UNICA DEL TESORO</t>
  </si>
  <si>
    <t>00206012001 DEPOSITO DE EFECTIVO, DEPOSITANTE: INSTITUTO NACIONAL DE ESTADISTICA, CONCEPTO: DEPÓSITO POR LA VENTA DE LA OFICINA CENTRAL LA APZ DE FECHA 10/03/2025, CUENTA DE DEPOSITO: CUENTA UNICA DEL TESORO</t>
  </si>
  <si>
    <t>00046171101 DEPOSITO DE EFECTIVO, DEPOSITANTE: DENTAL BRAZIL-POL SALINAS RONALDO, CONCEPTO: PAGO POR SANCION, CUENTA DE DEPOSITO: CUENTA UNICA DEL TESORO</t>
  </si>
  <si>
    <t>00596012001 DEPOSITO DE EFECTIVO, DEPOSITANTE: EMPRESA PUBLICA DE TRANSPORTE AEREO MILITAR, CONCEPTO: REVERSION PATENTES COBIJA, CUENTA DE DEPOSITO: CUENTA UNICA DEL TESORO</t>
  </si>
  <si>
    <t>00099021001 DEPOSITO DE EFECTIVO, DEPOSITANTE: OTILIA HORTENCIA CONDORI CUNO, CONCEPTO: POR COBRO INDEBIDO DE SEGUNDAS NUPCIAS, CUENTA DE DEPOSITO: CUENTA UNICA DEL TESORO</t>
  </si>
  <si>
    <t>00312012001 DEPOSITO DE EFECTIVO, DEPOSITANTE: OSCAR GUTIERREZ ACHACOLLO, CONCEPTO: DEVOLUCIÓN, CUENTA DE DEPOSITO: CUENTA UNICA DEL TESORO</t>
  </si>
  <si>
    <t>00046171101 DEPOSITO DE EFECTIVO, DEPOSITANTE: DISMELAB S.R.L., CONCEPTO: PAGO DE SANCION, CUENTA DE DEPOSITO: CUENTA UNICA DEL TESORO</t>
  </si>
  <si>
    <t>00287102001 DEPOSITO DE EFECTIVO, DEPOSITANTE: CECILIA CACERES POMA, CONCEPTO: REPOSICIÓN DE CREDENCIAL, CUENTA DE DEPOSITO: CUENTA UNICA DEL TESORO</t>
  </si>
  <si>
    <t>00513212001 DEP.DE CHEQ.AJENOS,RET.DE CAM.,CONCEPTO: REVERSIÓN DE FONDOS,DEP.: MARCO ANTONIO OLMOS FLORES , PROCEDENCIA: BANCO UNION S.A., CHEQUE: 842, FECHA DE EMISION:27/02/2025</t>
  </si>
  <si>
    <t>00513212001 DEP.DE CHEQ.AJENOS,RET.DE CAM.,CONCEPTO: REVERSIÓN DE FONDOS,DEP.: MARCO ANTONIO OLMOS FLORES , PROCEDENCIA: BANCO UNION S.A., CHEQUE: 844, FECHA DE EMISION:27/02/2025</t>
  </si>
  <si>
    <t>00513212001 DEP.DE CHEQ.AJENOS,RET.DE CAM.,CONCEPTO: REVERSIÓN DE FONDOS,DEP.: MARCO ANTONIO OLMOS FLORES , PROCEDENCIA: BANCO UNION S.A., CHEQUE: 839, FECHA DE EMISION:27/02/2025</t>
  </si>
  <si>
    <t>00580012001 DEP.DE CHEQ.AJENOS,RET.DE CAM.,CONCEPTO: PERMISOS SIN GOCE DE HABERES MES ENERO 2025,DEP.: DEPÓSITOS ADUANEROS BOLIVIANOS , PROCEDENCIA: BANCO UNION S.A., CHEQUE: 1722, FECHA DE EMISION:25/02/2025</t>
  </si>
  <si>
    <t>00099021001 DEP.DE CHEQ.AJENOS,RET.DE CAM.,CONCEPTO: DEVOLUCION SUELDO FEB/2025,DEP.: ALCIDES MONTAÑO VELASCO , PROCEDENCIA: BANCO UNION S.A., CHEQUE: 213518, FECHA DE EMISION:11/03/2025</t>
  </si>
  <si>
    <t>00099021001 DEP.DE CHEQ.AJENOS,RET.DE CAM.,CONCEPTO: DEPÓSITO,DEP.: MARIA TERESA RUIZ NAVAJAS , PROCEDENCIA: BANCO UNION S.A., CHEQUE: 213519, FECHA DE EMISION:11/03/2025</t>
  </si>
  <si>
    <t>TRANSFERENCIA DE FONDOS AL EXTERIOR A SOLICITUD DE AUTORIDAD DE FISCALIZACION Y CONTROL DE PENSIONES Y SEGUROS SEGUN SOLICITUD 22862 REF: PAGO DEL ARBITRAJE 28236/PDP/DEMANDADA A LA CAMARA DE COMERCIO INTERNACIONAL SEGUN INF 381 DE LA DIRECCION JURIDICA ADJUNTO LIB. 00099021001 TGN-RECURSOS ORDINARIOS (3987)</t>
  </si>
  <si>
    <t>TRANSFERENCIA DEL EXTERIOR SEGUN SWIFT NO.3409 DE FECHA 12/03/2025 ORDENANTE: CONSULADO GENERAL DE BOLIVIA (ES/BARCELONA) REF.: RECAUDACIÓN EXTERIOR CEDULAS DE IDENTIDAD LIB. 00340012005 SEGIP - RECAUDACION EXTERIOR - CEDULAS DE IDENTIDAD</t>
  </si>
  <si>
    <t>TRANSFERENCIA DEL EXTERIOR SEGUN SWIFT NO.3417 DE FECHA 12/03/2025 ORDENANTE: CONSULADO GENERAL DE BOLIVIA (ES/BARCELONA) REF.: RECAUDACIÓN EXTERIOR LICENCIAS DE CONDUCIR LIB. 00340012004 SEGIP-RECAUDACION EXTERIOR-LICENCIAS DE CONDUCIR</t>
  </si>
  <si>
    <t>COBRO COSTOS DE PAPELERIA SEGUN TRANSFERENCIA DEL EXTERIOR POR ORDEN DE CONSULADO GENERAL DE BOLIVIA (ES/BARCELONA) REF.: RECAUDACIÓN EXTERIOR CEDULAS DE IDENTIDAD LIB. 00340012003 RECAUDACION EXTRANJERIA - C.I. -L.C.</t>
  </si>
  <si>
    <t>NUMERO DE LIBRETA CUT: 00099021001 OPERACIÓN E18 TRANSFERENCIA DEL SISTEMA FINANCIERO POR CUENTA DE TERCEROS A LA CUT Devolucion al TGN por concepto de devolucion de compensacion de cotizaciones mensual CCM FC pagos posteriores a la fecha de fallecimiento y pagos mal reportados fuerzas armadas</t>
  </si>
  <si>
    <t>NUMERO DE LIBRETA CUT: 00099021001 OPERACIÓN E18 TRANSFERENCIA DEL SISTEMA FINANCIERO POR CUENTA DE TERCEROS A LA CUT Devolucion al TGN por concepto de devolucion de compensacion de cotizaciones mensual CCM FC pagos posteriores a la fecha de fallecimiento y pagos mal reportados regulares</t>
  </si>
  <si>
    <t>NUMERO DE LIBRETA CUT: 00099021001 OPERACIÓN E75 TRANSFERENCIA DE LA CUENTA FISCAL BUN A LA CUT EN MN TRANSF.FDOS.AL.BCB GOBIERNO AUTONOMO MUNICIPAL DE TOMAVE CITE: GAMT/MAE/NÂ° 093/2025, CUENTA CUT 3987 LIBRETA NÂ° 00099021001</t>
  </si>
  <si>
    <t>A:00099021001 GAD DE PANDO, TRANSFERENCIA DE RECUPERACIONES SEGÚN NOTA GEF-LCR-DYF-0027-NOT/25 POR CONCEPTO DE PAGO DE CAPITAL E INTERES DE ACUERDO A CONTRATO DE FIDEICOMISO “ACCESOS SEGUROS VIVIR BIEN” (ASVB).</t>
  </si>
  <si>
    <t>A:00862012001 GAD DE PANDO, TRANSFERENCIA DE RECUPERACIONES SEGÚN NOTA GEF-LCR-DYF-0027-NOT/25 POR CONCEPTO DE REMUNERACION POR ADMINISTRACION DEL FIDEICOMISO QUE CORRESPONDE AL FNDR DE ACUERDO A CONTRATO DE FIDEICOMISO “ACCESOS SEGUROS VIVIR BIEN” (ASVB).</t>
  </si>
  <si>
    <t>||TRANSFERENCIA DE FONDOS S/G MENSAJE SWIFT NROS. 3434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</si>
  <si>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 SWIFT NRO. 3435 EN ATENCIÓN A NOTA CITE: CAR/DGE-DNAF N°0031/2025 DE FECHA 29/1/2025 (HRE-TGL-1912) ENVIADA POR NAVEGACIÓN AÉREA Y AEROPUERTOS BOLIVIANOS (SECTOR PÚBLICO). DEBITO DE LA LIBRETA 00389012001 NAABOL-ADMINISTRACIÓN CENTRAL, COBRO DE ÚTILES DE ESCRITORIO.</t>
  </si>
  <si>
    <t>||TRANSFERENCIA DE FONDOS SEGÚN MENSAJE SWIFT N° 3436 DE LA FECHA Y NOTA CITE: DGAC/DAF/FIN/NE-0008/25 (HRE-TGL-1866) DE FECHA 29/01/2025 DE LA DIRECCIÓN GENERAL DE AERONÁUTICA CIVIL. (SECTOR PÚBLICO). DÉBITO DE LA LIBRETA 00117012001 DGAC, REPOSICIÓN DE ÚTILES DE ESCRITORIO.</t>
  </si>
  <si>
    <t>||TRANSFERENCIA DE FONDOS S/G MENSAJE SWIFT NRO. 3392 EN ATENCIÓN A CORREOS ELECTRÓNICOS DE LA DGAC, NAABOL Y NOTA: DGAC/DAF/FIN/NE-0008/25 DE F.29/1/2025 (HRE-TGL-1866) ENVIADO POR LA DIRECCIÓN GENERAL DE AERONÁUTICA CIVIL (SECTOR PÚBLICO). DEBITO DE LA LIBRETA 00117012001 DGAC, REPOSICIÓN ÚTILES DE ESCRITORIO.</t>
  </si>
  <si>
    <t>||TRANSFERENCIA DE FONDOS SEGÚN MENSAJE SWIFT N° 3393, CORREOS ELECTRÓNICOS DE NAABOL Y DGAC DE LA FECHA Y NOTA CITE: CAR/DGE-DNAF N°0031/2025 DE NAVEGACIÓN AEREA Y AEROPUERTOS BOLIVIANOS DE FECHA 29/01/2025 (HRE-TGL-1912). (SECTOR PÚBLICO). DÉBITO DE LA LIBRETA 00389012001 NAABOL  ADMINISTRACIÓN CENTRAL, REPOSICIÓN DE ÚTILES DE ESCRITORIO</t>
  </si>
  <si>
    <t>00099021001 DEPOSITO DE EFECTIVO, DEPOSITANTE: AYMEE SOLEDAD LAURA MENDOZA, CONCEPTO: REVERSION TOTAL DE BOLETA HABER MENSUAL, CUENTA DE DEPOSITO: CUENTA UNICA DEL TESORO</t>
  </si>
  <si>
    <t>00053011103 DEPOSITO DE EFECTIVO, DEPOSITANTE: FERNANDO SIMON GARCIA MARTINEZ, CONCEPTO: PAGO POR RENOVACIÓN DE CREDENCIAL, CUENTA DE DEPOSITO: CUENTA UNICA DEL TESORO</t>
  </si>
  <si>
    <t>00099021001 DEPOSITO DE EFECTIVO, DEPOSITANTE: PROCURADURIA GENERAL DEL ESTADO, CONCEPTO: DEVOLUCION COMISION BANCARIA TRANSF. DEL EXTERIOR T.O. CVD- EXTRACTO N°2671810 BCB N° G26718100001, CUENTA DE DEPOSITO: CUENTA UNICA DEL TESORO</t>
  </si>
  <si>
    <t>00046171101 DEPOSITO DE EFECTIVO, DEPOSITANTE: LADMEDIC S.R.L., CONCEPTO: PAGO DE SANCION, CUENTA DE DEPOSITO: CUENTA UNICA DEL TESORO</t>
  </si>
  <si>
    <t>00522012001 DEPOSITO DE EFECTIVO, DEPOSITANTE: PATRICIA NINOSKA ACAVEDO ZAMBRANA, CONCEPTO: ALQUILER PREDIOS CBBA DEL MES DE SEPTIEMBRE TOTAL, OCTUBRE, NOVIEMBRE Y DICIEMBRE, CUENTA DE DEPOSITO: CUENTA UNICA DEL TESORO</t>
  </si>
  <si>
    <t>00522012001 DEPOSITO DE EFECTIVO, DEPOSITANTE: SILVIA APARICIO CANO, CONCEPTO: ALQUILER PREDIOS POTOSI DEL MES DE FEBRERO 2025, CUENTA DE DEPOSITO: CUENTA UNICA DEL TESORO</t>
  </si>
  <si>
    <t>00599042002 DEPOSITO DE EFECTIVO, DEPOSITANTE: FABRIZIO MURGUIA PORCEL, CONCEPTO: DEVOLUCION DEL 13% FACTURA NO DECLARADA N°5948398, CUENTA DE DEPOSITO: CUENTA UNICA DEL TESORO</t>
  </si>
  <si>
    <t>00522012001 DEPOSITO DE EFECTIVO, DEPOSITANTE: SILVIA APARICIO CANO, CONCEPTO: ALQUILER PREDIOS POTOSI DEL MES DE MARZO DEL 2025, CUENTA DE DEPOSITO: CUENTA UNICA DEL TESORO</t>
  </si>
  <si>
    <t>00522012001 DEPOSITO DE EFECTIVO, DEPOSITANTE: VICTORIA PASTORA CHAMBI ALARCON, CONCEPTO: ALQUILER PREDIOS LA PAZ DEL MES MARZO DEL 2025, CUENTA DE DEPOSITO: CUENTA UNICA DEL TESORO</t>
  </si>
  <si>
    <t>00522012001 DEPOSITO DE EFECTIVO, DEPOSITANTE: VIRGINIA CRISTINA QUENTA DE AVALOS, CONCEPTO: ALQUILER PREDIOS LA PAZ DEL MES NOVIEMBRE Y DICIEMBRE 2024, ENERO Y FEBRERO 2025., CUENTA DE DEPOSITO: CUENTA UNICA DEL TESORO</t>
  </si>
  <si>
    <t>00522012001 DEPOSITO DE EFECTIVO, DEPOSITANTE: MAXIMO GUARACHI MAMANI, CONCEPTO: ALQUILER PREDIOS LA PAZ DEL MES DICIEMBRE 2024, ENERO Y FEBRERO 2025., CUENTA DE DEPOSITO: CUENTA UNICA DEL TESORO</t>
  </si>
  <si>
    <t>00522012001 DEPOSITO DE EFECTIVO, DEPOSITANTE: GUALBERTO ALEJO CALDERON, CONCEPTO: ALQUILER PREDIOS LA PAZ DEL MES DE ENERO Y FEBRERO, MARZO Y ABRIL 2025., CUENTA DE DEPOSITO: CUENTA UNICA DEL TESORO</t>
  </si>
  <si>
    <t>00099021001 DEPOSITO DE EFECTIVO, DEPOSITANTE: ALBERTINA GUTIERREZ QUISPE, CONCEPTO: DEVOLUCION DE RETROACTIVO, CUENTA DE DEPOSITO: CUENTA UNICA DEL TESORO</t>
  </si>
  <si>
    <t>00099021001 DEPOSITO DE EFECTIVO, DEPOSITANTE: KEOGH RONALD LEON BELTRAN, CONCEPTO: DEVOLUCION DE VIATICOS, CUENTA DE DEPOSITO: CUENTA UNICA DEL TESORO/DJBR</t>
  </si>
  <si>
    <t>00046171101 DEPOSITO DE EFECTIVO, DEPOSITANTE: MI FARMA RAM, CONCEPTO: MULTA, CUENTA DE DEPOSITO: CUENTA UNICA DEL TESORO</t>
  </si>
  <si>
    <t>00660122001 DEP.DE CHEQ.AJENOS,RET.DE CAM.,CONCEPTO: DEVOLUCION DE VIATICOS,DEP.: ORGANO JUDICIAL-DISTRITO SANTA CRUZ , PROCEDENCIA: BANCO UNION S.A., CHEQUE: 1076, FECHA DE EMISION:07/03/2025</t>
  </si>
  <si>
    <t>00578012002 DEP.DE CHEQ.AJENOS,RET.DE CAM.,CONCEPTO: REVERSION,DEP.: BOLIVIANA DE AVIACION , PROCEDENCIA: BANCO UNION S.A., CHEQUE: 19561, FECHA DE EMISION:11/03/2025</t>
  </si>
  <si>
    <t>00578012002 DEP.DE CHEQ.AJENOS,RET.DE CAM.,CONCEPTO: REVERSION,DEP.: BOLIVIANA DE AVIACION , PROCEDENCIA: BANCO UNION S.A., CHEQUE: 19562, FECHA DE EMISION:11/03/2025</t>
  </si>
  <si>
    <t>00578012002 DEP.DE CHEQ.AJENOS,RET.DE CAM.,CONCEPTO: REVERSION,DEP.: BOLIVIANA DE AVIACION , PROCEDENCIA: BANCO UNION S.A., CHEQUE: 19563, FECHA DE EMISION:11/03/2025</t>
  </si>
  <si>
    <t>00578012002 DEP.DE CHEQ.AJENOS,RET.DE CAM.,CONCEPTO: REVERSION,DEP.: BOLIVIANA DE AVIACION , PROCEDENCIA: BANCO UNION S.A., CHEQUE: 19564, FECHA DE EMISION:11/03/2025</t>
  </si>
  <si>
    <t>00578012002 DEP.DE CHEQ.AJENOS,RET.DE CAM.,CONCEPTO: REVERSION,DEP.: BOLIVIANA DE AVIACION , PROCEDENCIA: BANCO UNION S.A., CHEQUE: 19565, FECHA DE EMISION:11/03/2025</t>
  </si>
  <si>
    <t>00070011102 DEP.DE CHEQ.AJENOS,RET.DE CAM.,CONCEPTO: DEVOLUCION DE RECURSOS,DEP.: MINISTERIO DE TRABAJO , PROCEDENCIA: BANCO UNION S.A., CHEQUE: 11530, FECHA DE EMISION:10/03/2025</t>
  </si>
  <si>
    <t>00389012001 DEP.DE CHEQ.AJENOS,RET.DE CAM.,CONCEPTO: GARANTIAS CBB,DEP.: NAABOL , PROCEDENCIA: BANCO UNION S.A., CHEQUE: 906, FECHA DE EMISION:12/03/2025</t>
  </si>
  <si>
    <t>00513012008 DEP.DE CHEQ.AJENOS,RET.DE CAM.,CONCEPTO: PAGO DE EXCEDENTES,DEP.: COBOCE , PROCEDENCIA: BANCO BISA S.A., CHEQUE: 16082, FECHA DE EMISION:13/02/2025</t>
  </si>
  <si>
    <t>00099021001 DEP.DE CHEQ.AJENOS,RET.DE CAM.,CONCEPTO: DEVOLUCION DE SALARIOS DE ACUERDO AL INFORME DGAJ/UGJ,DEP.: JUAN MAMANI CONDORI , PROCEDENCIA: BANCO UNION S.A., CHEQUE: 213521, FECHA DE EMISION:12/03/2025</t>
  </si>
  <si>
    <t>00066047003 DEPOSITO DE EFECTIVO, DEPOSITANTE: ASOCIACION ACCIDENTAL EL QUEBRACHO, CONCEPTO: PAGO POR MULTA, CUENTA DE DEPOSITO: CUENTA UNICA DEL TESORO</t>
  </si>
  <si>
    <t>00383012001 DEPOSITO DE EFECTIVO, DEPOSITANTE: AGENCIA BOLIVIANA DE CORREOS, CONCEPTO: REGIONAL LA PAZ 05-08/03/2025, CUENTA DE DEPOSITO: CUENTA UNICA DEL TESORO</t>
  </si>
  <si>
    <t>00206012001 DEPOSITO DE EFECTIVO, DEPOSITANTE: INSTITUTO NACIONAL DE ESTADISTICA, CONCEPTO: DEPÓSITO PR VENTA DE LA OFICINA CENTRAL LA PAZ DE FECHA 11/03/2025, CUENTA DE DEPOSITO: CUENTA UNICA DEL TESORO</t>
  </si>
  <si>
    <t>A:00862012001 GAM DE SAN MATIAS, TRANSFERENCIA DE RECUPERACIONES SEGÚN NOTA INTERNA GEF-LCR-DYF-0211-NOT/25, POR CONCEPTO DE REMUNERACION DE ADMINISTRACION QUE CORRESPONDE AL FNDR DE ACUERDO A CONTRATO DE FIDEICOMISO “CONTRAPARTES LOCALES” (CL)</t>
  </si>
  <si>
    <t>A:00373024101 Transferencia de recursos de acuerdo al Informe CITE: MEFP/VTCP/DGPOT/UPCFTGN/INF/Nº18/2025 para el Desembolso de recursos al Fondo de Desarrollo Indígena para gastos de funcionamiento correspondiente al mes de febrero de 2025, (H.R.2025-00702-D).</t>
  </si>
  <si>
    <t>A:00373024104 Transferencia de recursos de acuerdo al Informe CITE: MEFP/VTCP/DGPOT/UPCFTGN/INF/ Nº17/2025 para el Desembolso de recursos al Fondo de Desarrollo Indígena a favor de las UNIBOL correspondiente al mes de febrero de 2025, (H.R.2025-00616-D).</t>
  </si>
  <si>
    <t>A:00862012001 GAM DE SAN MATIAS, TRANSFERENCIA DE RECUPERACIONES SEGÚN NOTA INTERNA GEF-LCR-DYF-0211-NOT/25, POR CONCEPTO DE REMUNERACION DE ADMINISTRACION (INTERES PENAL) QUE CORRESPONDE AL FNDR DE ACUERDO A CONTRATO DE FIDEICOMISO “CONTRAPARTES LOCALES” (CL)</t>
  </si>
  <si>
    <t>A:00099021001 GAM DE PADCAYA, TRANSFERENCIA DE RECUPERACIONES SEGÚN NOTA GEF-LCR-JSZ-0204-NOT/25 POR CONCEPTO DE PAGO DE CAPITAL E INTERES DE ACUERDO A CONTRATO DE FIDEICOMISO “PROYECTOS DE INVERSION PUBLICA” (PIP) PAGOS.</t>
  </si>
  <si>
    <t>A:00862012001 GAD DE PANDO, TRANSFERENCIA DE RECUPERACIONES SEGÚN NOTA INTERNA GEF-LCR-DYF-0079-NOT/25, POR CONCEPTO DE REMUNERACION DE ADMINISTRACION QUE CORRESPONDE AL FNDR DE ACUERDO A CONTRATO DE FIDEICOMISO “CONTRAPARTES LOCALES” (CL) REPROGRAMACION.</t>
  </si>
  <si>
    <t>A:00862012001 GAM DE PADCAYA, TRANSFERENCIA DE RECUPERACIONES SEGÚN NOTA GEF-LCR-JSZ-0204-NOT/25 POR CONCEPTO DE REMUNERACION POR ADMINISTRACION DE FIDEICOMISO QUE CORRESPONDE AL FNDR DE ACUERDO A CONTRATO DE FIDEICOMISO “PROYECTOS DE INVERSION PUBLICA” (PIP).</t>
  </si>
  <si>
    <t>A:00099021001 GAM DE LURIBAY, TRANSFERENCIA DE RECUPERACIONES SEGÚN NOTA GEF-LCR-JSZ-0204-NOT/25 POR CONCEPTO DE PAGO DE CAPITAL E INTERES DE ACUERDO A CONTRATO DE FIDEICOMISO “PROYECTOS DE INVERSION PUBLICA” (PIP) PAGOS.</t>
  </si>
  <si>
    <t>A:00862012001 GAM DE IRUPANA (VILLA DE LANZA), TRANSFERENCIA DE RECUPERACIONES SEGÚN NOTA GEF-LCR-JSZ-0204-NOT/25 POR CONCEPTO DE REMUNERACION POR ADMINISTRACION DE FIDEICOMISO QUE CORRESPONDE AL FNDR DE ACUERDO A CONTRATO DE FIDEICOMISO “PROYECTOS DE INVERSION PUBLICA” (PIP).</t>
  </si>
  <si>
    <t>A:00862012001 GAM DE LURIBAY, TRANSFERENCIA DE RECUPERACIONES SEGÚN NOTA GEF-LCR-JSZ-0204-NOT/25 POR CONCEPTO DE INTERES PENAL FIDEICOMISO “PROYECTOS DE INVERSION PUBLICA” (PIP).</t>
  </si>
  <si>
    <t>A:00862012001 GAM DE PADCAYA, TRANSFERENCIA DE RECUPERACIONES SEGÚN NOTA GEF-LCR-JSZ-0204-NOT/25 POR CONCEPTO DE INTERES PENAL FIDEICOMISO “PROYECTOS DE INVERSION PUBLICA” (PIP).</t>
  </si>
  <si>
    <t>A:00862012001 GAM DE LURIBAY, TRANSFERENCIA DE RECUPERACIONES SEGÚN NOTA GEF-LCR-JSZ-0204-NOT/25 POR CONCEPTO DE REMUNERACION POR ADMINISTRACION DE FIDEICOMISO QUE CORRESPONDE AL FNDR DE ACUERDO A CONTRATO DE FIDEICOMISO “PROYECTOS DE INVERSION PUBLICA” (PIP).</t>
  </si>
  <si>
    <t>A:00099021001 GAM DE IRUPANA (VILLA DE LANZA), TRANSFERENCIA DE RECUPERACIONES SEGÚN NOTA GEF-LCR-JSZ-0204-NOT/25 POR CONCEPTO DE PAGO DE CAPITAL E INTERES DE ACUERDO A CONTRATO DE FIDEICOMISO “PROYECTOS DE INVERSION PUBLICA” (PIP) PAGOS.</t>
  </si>
  <si>
    <t>A:00862012001 GAM DE IRUPANA (VILLA DE LANZA), TRANSFERENCIA DE RECUPERACIONES SEGÚN NOTA GEF-LCR-JSZ-0204-NOT/25 POR CONCEPTO DE INTERES PENAL FIDEICOMISO “PROYECTOS DE INVERSION PUBLICA” (PIP).</t>
  </si>
  <si>
    <t>A:00099021001 GAM DE SAN MATIAS, TRANSFERENCIA DE RECUPERACIONES SEGÚN NOTA GEF-LCR-JSZ-0204-NOT/25 POR CONCEPTO DE PAGO DE CAPITAL E INTERES DE ACUERDO A CONTRATO DE FIDEICOMISO “PROYECTOS DE INVERSION PUBLICA” (PIP) PAGOS.</t>
  </si>
  <si>
    <t>A:00862012001 GAM DE SAN MATIAS, TRANSFERENCIA DE RECUPERACIONES SEGÚN NOTA GEF-LCR-JSZ-0204-NOT/25 POR CONCEPTO DE INTERES PENAL FIDEICOMISO “PROYECTOS DE INVERSION PUBLICA” (PIP).</t>
  </si>
  <si>
    <t>A:00862012001 GAM DE SAN MATIAS, TRANSFERENCIA DE RECUPERACIONES SEGÚN NOTA GEF-LCR-JSZ-0204-NOT/25 POR CONCEPTO DE REMUNERACION POR ADMINISTRACION DE FIDEICOMISO QUE CORRESPONDE AL FNDR DE ACUERDO A CONTRATO DE FIDEICOMISO “PROYECTOS DE INVERSION PUBLICA” (PIP).</t>
  </si>
  <si>
    <t>A:00862012001 GAM DE BELLA FLOR, TRANSFERENCIA DE RECUPERACIONES SEGÚN NOTA GEF-LCR-JSZ-0204-NOT/25 POR CONCEPTO DE INTERES PENAL FIDEICOMISO “PROYECTOS DE INVERSION PUBLICA” (PIP).</t>
  </si>
  <si>
    <t>A:00099021001 GAM DE BELLA FLOR, TRANSFERENCIA DE RECUPERACIONES SEGÚN NOTA GEF-LCR-JSZ-0204-NOT/25 POR CONCEPTO DE PAGO DE CAPITAL E INTERES DE ACUERDO A CONTRATO DE FIDEICOMISO “PROYECTOS DE INVERSION PUBLICA” (PIP) PAGOS.</t>
  </si>
  <si>
    <t>A:00862012001 GAM DE BELLA FLOR, TRANSFERENCIA DE RECUPERACIONES SEGÚN NOTA GEF-LCR-JSZ-0204-NOT/25 POR CONCEPTO DE REMUNERACION POR ADMINISTRACION DE FIDEICOMISO QUE CORRESPONDE AL FNDR DE ACUERDO A CONTRATO DE FIDEICOMISO “PROYECTOS DE INVERSION PUBLICA” (PIP).</t>
  </si>
  <si>
    <t>A:00862012001 GAD DE BENI, TRANSFERENCIA DE RECUPERACIONES SEGÚN NOTA GEF-LCR-JSZ-0196-NOT/25 POR CONCEPTO DE REMUNERACIÓN POR ADMINISTRACION DE FIDEICOMISO QUE CORRESPONDEN AL FNDR DE ACUERDO A CONTRATO DE FIDEICOMISO “PROGRAMA APOYO A LA EJECUCION DE LA INVERSION PUBLICA” (AEIP).</t>
  </si>
  <si>
    <t>A:00099021001 GAD DE BENI, TRANSFERENCIA DE RECUPERACIONES SEGÚN NOTA GEF-LCR-JSZ-0196-NOT/25 POR CONCEPTO DE PAGO DE CAPITAL E INTERES DE ACUERDO A CONTRATO DE FIDEICOMISO “PROGRAMA APOYO A LA EJECUCION DE LA INVERSION PUBLICA” (AEIP) FIRMADO ENTRE MINISTERIO DE PLANIFICACION Y EL FNDR.</t>
  </si>
  <si>
    <t>VENTA DE DIVISAS CON TRANSFERENCIA DE FONDOS A SOLICITUD DE MINISTERIO DE PLANIFICACION DEL DESARROLLO SEGUN SOLICITUD 22815 REF: VENTA DIVISAS PARA TRANSFERENCIA AL EXTERIOR SEGUROS BECARIO ABRIL TANIA PATI TORREZ INFORME 174/2025. EQUIVALENTES 705,22 USD LIB. 00099021001 TGN-RECURSOS ORDINARIOS (3987) POR DIFERENCIAL CAMBIARIO</t>
  </si>
  <si>
    <t>NUMERO DE LIBRETA CUT: 00099021001 OPERACIÓN E75 TRANSFERENCIA DE LA CUENTA FISCAL BUN A LA CUT EN MN TRANSF.FDOS.AL.BCB EMPRESA LOCAL DE AGUA POTABLE Y ALCANTARILLADO SUCRE, CITE:ELAPAS-G.A.F.NÂ°92/2024 CUENTA CUT 3987 LIBRETA NÂ° 00099021001</t>
  </si>
  <si>
    <t>NUMERO DE LIBRETA CUT: 00373024105 OPERACIÓN E75 TRANSFERENCIA DE LA CUENTA FISCAL BUN A LA CUT EN MN GOBIERNO AUTONOMO MUNICIPAL DE COLLANA CITE: G.A.M.C./MA.E./RJPE/NRO. 022-A/2025 CUENTA CUT 3987 LIBRETA NÂ° 00373024105</t>
  </si>
  <si>
    <t>DEVOLUCION DE FONDOS DE SOLIC. 054225-22884 DE YPFB DE 13/03/2025 REF.: VITOL ENERGIA AMERICAS SA 28VO POST PAGO SUM HIDR LIQ SUR ORIENTE 2024 OP UPCA 423 HR DCIM 34439 2024 PROC 143, SEGUN DISPOSICION ADICIONAL TERCERA DE LA R.D. NO.025/2023. LIB. 00513012004 LBP-YPFB-UNICOMERCIAL (4030005415/1-2188907)</t>
  </si>
  <si>
    <t>NUMERO DE LIBRETA CUT: 00099021001 OPERACIÓN E18 TRANSFERENCIA DEL SISTEMA FINANCIERO POR CUENTA DE TERCEROS A LA CUT DEVOLUCION AL TGN POR CONCEPTO DE DEVOLUCION DE COMPENSACION DE COTIZACIONES MENSUAL CCM FC PAGOS POSTERIORES A LA FECHA DE FALLECIMIENTO Y PAGOS MAL REPORTADOS REGULARES</t>
  </si>
  <si>
    <t>||TRANSFERENCIA DE FONDOS S/G MENSAJES SWIFT NROS. 3451 Y 3450, DE LA FECHA Y NOTA CITE DGAC/DAF/FIN/NE-0008/25 DE F.29.01.2025 (HRE-TGL-1866) DE LA DIRECCION GENERAL DE AERONAUTICA CIVIL (SECTOR PÚBLICO). DEBITO DE LA LIBRETA 00117012001 DGAC, REPOSICIÓN DE ÚTILES DE ESCRITORIO</t>
  </si>
  <si>
    <t>COBRO COSTOS DE PAPELERIA SEGUN TRANSFERENCIA DEL EXTERIOR POR ORDEN DE FIDEICOMISO HERCO-CKM (LIMA PERÚ) REF.: CRED EMB 07-02 CIST CONTRATO 48 FECHA VALOR 13/03/2025 LIB. 00513062002 YPFB - EXPORTACIÓN DE GLP Y OTROS-BOLIVIANOS</t>
  </si>
  <si>
    <t>COBRO COSTOS DE PAPELERIA SEGUN TRANSFERENCIA DEL EXTERIOR POR ORDEN DE COMPANHIA MATOGROSENSSE DE GAS (CUIABA BRASIL) REF.: FACTURA EXB-MTT-03/25 FECHA VALOR 13/03/2025 LIB. 00513012015 YPFB-HEROES DEL CHACO-BS</t>
  </si>
  <si>
    <t>COBRO COSTOS DE PAPELERIA SEGUN TRANSFERENCIA DEL EXTERIOR POR ORDEN DE COMPANHIA MATOGROSENSSE DE GAS (CUIABA BRASIL) REF.: FACTURA EXB-MTT-37/25 FECHA VALOR 13/03/2025 LIB. 00513012015 YPFB-HEROES DEL CHACO-BS</t>
  </si>
  <si>
    <t>||TRANSFERENCIA DE FONDOS S/G. MENSAJES SWIFT NROS. 3467-3468 DE LA FECHA, EN ATENCIÓN A NOTA: AGBC-AGBC/DAF/TFC-CPRV-0045-CAR/2025 DE FECHA 27/01/2025 (HRE-TGL-1747) ENVIADO POR LA AGENCIA BOLIVIANA DE CORREOS (SECTOR PÚBLICO). DEBITO DE LA LIBRETA 00383012001 INGRESOS AGENCIA BOLIVIANA DE CORREOS,COBRO DE ÚTILES DE ESCRITORIO</t>
  </si>
  <si>
    <t>'COBRO DE UTILES DE ESCRITORIO POR´||BS60.- Y REEMB. GASTOS DE COMUNICACION BS300.- CARTA DE CREDITO STANDBY REF:10000LG000687700 (BCB:SB-R-2021-05) S/G NOTA ESM/PE - N°074/2025, REC. EN FECHA 13/3/2025. LIB:00573012001 EMPR.SIDERURGICA DEL MUTUN - RECURSOS PROPIOS REF: COMISIONES SBLC 10000LG000687700</t>
  </si>
  <si>
    <t>00299014101 DEPOSITO DE EFECTIVO, DEPOSITANTE: GEOVANA SHIRLEY CHAMBI MARCA, CONCEPTO: GASOLINA, CUENTA DE DEPOSITO: CUENTA UNICA DEL TESORO</t>
  </si>
  <si>
    <t>00299014101 DEPOSITO DE EFECTIVO, DEPOSITANTE: GEOVANA SHIRLEY CHAMBI MARCA, CONCEPTO: COMPRA DE ACCESORIOS, CUENTA DE DEPOSITO: CUENTA UNICA DEL TESORO</t>
  </si>
  <si>
    <t>00598012001 DEPOSITO DE EFECTIVO, DEPOSITANTE: CARLA ROSARIO CANEDO GORENA, CONCEPTO: SEGUN INF. EDITORIAL GE-UAI-INF 0015/24, CUENTA DE DEPOSITO: CUENTA UNICA DEL TESORO</t>
  </si>
  <si>
    <t>00383012001 DEPOSITO DE EFECTIVO, DEPOSITANTE: MINISTERIO DE DESARROLLO RURAL Y TIERRAS, CONCEPTO: PAGO ENERO 2025, CUENTA DE DEPOSITO: CUENTA UNICA DEL TESORO</t>
  </si>
  <si>
    <t>00046171101 DEPOSITO DE EFECTIVO, DEPOSITANTE: MEDICAL STORE, CONCEPTO: PAGO DE SANCION JURIDICA, CUENTA DE DEPOSITO: CUENTA UNICA DEL TESORO</t>
  </si>
  <si>
    <t>00099021001 DEPOSITO DE EFECTIVO, DEPOSITANTE: PATRICIA ADELA CONDE ESCOBAR, CONCEPTO: DEVOLUCION FACTURA NAABOL N°307750, CUENTA DE DEPOSITO: CUENTA UNICA DEL TESORO/DJBR</t>
  </si>
  <si>
    <t>00099021001 DEPOSITO DE EFECTIVO, DEPOSITANTE: GUILLERMO MARTIN LA MAR VELASCO, CONCEPTO: DEVOLUCION, CUENTA DE DEPOSITO: CUENTA UNICA DEL TESORO/DJBR</t>
  </si>
  <si>
    <t>00086044201 DEPOSITO DE EFECTIVO, DEPOSITANTE: COMUNIDAD POTRERILLOS, CONCEPTO: CONTRAPARTE SISTEMA DE RIEGO ZONA 8, CUENTA DE DEPOSITO: CUENTA UNICA DEL TESORO</t>
  </si>
  <si>
    <t>00132042002 DEPOSITO DE EFECTIVO, DEPOSITANTE: DANIEL ALEJANDRO PEREIRA PELAEZ, CONCEPTO: DEVOLUCION DE VIATICOS, CUENTA DE DEPOSITO: CUENTA UNICA DEL TESORO</t>
  </si>
  <si>
    <t>00099021001 DEPOSITO DE EFECTIVO, DEPOSITANTE: JHANETH CHOQUE LOPEZ, CONCEPTO: DEVOLUCION BONO DE FRONTERA, CUENTA DE DEPOSITO: CUENTA UNICA DEL TESORO</t>
  </si>
  <si>
    <t>00099021001 DEPOSITO DE EFECTIVO, DEPOSITANTE: MARIBEL BARRANCOS ROJAS, CONCEPTO: REVERSION DE COMISIONES BANCARIAS, CUENTA DE DEPOSITO: CUENTA UNICA DEL TESORO</t>
  </si>
  <si>
    <t>00099021001 DEPOSITO DE EFECTIVO, DEPOSITANTE: JHONNY LAIME RAMIREZ, CONCEPTO: DEVOLUCION BONO FRONTERA, CUENTA DE DEPOSITO: CUENTA UNICA DEL TESORO</t>
  </si>
  <si>
    <t>00522012001 DEP.DE CHEQ.AJENOS,RET.DE CAM.,CONCEPTO: PAGO POR GARANTIA DE ARRENDAMIENTO CORRESPONDIENTE A DOS MESES DE ALQUILER CASETA 3 SANTA CRUZ,DEP.: IMPORTACIONES Y REPRESENTACIONES WEIDLING S.A.</t>
  </si>
  <si>
    <t>00522012001 DEP.DE CHEQ.AJENOS,RET.DE CAM.,CONCEPTO: ALQUILERES PREDIOS SANTA CRUZ DEL MES DE MARZO DEL 2025,DEP.: IMPORTACIONES Y REPRESENTACIONES WEIDLING S.A. , PROCEDENCIA: BANCO GANADERO S.A., CHEQUE: 76, FECHA DE EMISION:10/03/2025</t>
  </si>
  <si>
    <t>00522012001 DEP.DE CHEQ.AJENOS,RET.DE CAM.,CONCEPTO: ALQUILERES PREDIOS SANTA CRUZ DEL MES DE FEBRERO DEL 2025,DEP.: IMPORTACIONES Y REPRESENTACIONES WEIDLING S.A. , PROCEDENCIA: BANCO ECONOMICO S.A., CHEQUE: 13217, FECHA DE EMISION:24/02/2025</t>
  </si>
  <si>
    <t>00514012003 DEP.DE CHEQ.AJENOS,RET.DE CAM.,CONCEPTO: TRANSFERENCIA ENTRE CUENTAS PARA CUMPLIR OBLIGACIONES FINANCIERAS DE LA EMPRESA,DEP.: ENDE , PROCEDENCIA: BANCO UNION S.A., CHEQUE: 12867, FECHA DE EMISION:12/03/2025</t>
  </si>
  <si>
    <t>00099021001 DEP.DE CHEQ.AJENOS,RET.DE CAM.,CONCEPTO: DEVOLUCION DE SUELDOS,DEP.: JUAN VICTOR SEBORGA MARTINEZ , PROCEDENCIA: BANCO UNION S.A., CHEQUE: 213522, FECHA DE EMISION:13/03/2025</t>
  </si>
  <si>
    <t>00099021001 DEP.DE CHEQ.AJENOS,RET.DE CAM.,CONCEPTO: REVERSION JUNIO,DEP.: TATIANA ISABEL RUBIN DE CELIS SOLIZ , PROCEDENCIA: BANCO UNION S.A., CHEQUE: 213523, FECHA DE EMISION:13/03/2025</t>
  </si>
  <si>
    <t>00099021001 DEP.DE CHEQ.AJENOS,RET.DE CAM.,CONCEPTO: REVERSION JULIO,DEP.: TATIANA ISABEL RUBIN DE CELIS SOLIZ , PROCEDENCIA: BANCO UNION S.A., CHEQUE: 213524, FECHA DE EMISION:13/03/2025</t>
  </si>
  <si>
    <t>00383012001 DEP.DE CHEQ.AJENOS,RET.DE CAM.,CONCEPTO: PAGO CASILLA N°142,DEP.: CLUB ALEMAN , PROCEDENCIA: BANCO MERCANTIL SANTA CRUZ S.A., CHEQUE: 20841, FECHA DE EMISION:12/03/2025</t>
  </si>
  <si>
    <t>A:00099021001 Transferencia de recursos a solicitud de la Unidad de Administración e Información Salarial mediante nota CITE: MEFP/VTCP/DGPOT/UAIS/N°70/2025, Informe CITE: MEFP/VTCP/DGPOT/UAIS/N°036/2025 para la reposición de Boletas de Pago solicitadas por el SENASIR consignadas en el comprobante de pago N°72055 H.R. 2025-10486-R.</t>
  </si>
  <si>
    <t>A:00099021001 Transferencia de recursos a solicitud de la Unidad de Administración e Información Salarial mediante nota CITE: MEFP/VTCP/DGPOT/UAIS/N°71/2025, Informe CITE: MEFP/VTCP/DGPOT/UAIS/N°036/2025 para la reposición de Boletas de Pago a domicilio solicitadas por el SENASIR consignadas en el comprobante de pago N°72056 H.R. 2025-10486-R.</t>
  </si>
  <si>
    <t>De: 00513012004 Transferencia de recursos a solicitud de Yacimientos Petrolíferos Fiscales Bolivianos mediante nota CITE: YPFB/GAFC-467-DFC/URTR-116/2025 en aplicación al Decreto Supremo N° 5348 de 10 de marzo de 2025 y la Resolución Ministerial N° 26 de 27 de enero de 2025 que aprueba el Reglamento Operativo para el pago de obligaciones en el extranjero H.R. 2025-11310-R</t>
  </si>
  <si>
    <t>PAGO A CAF PRÉSTAMO CFA009545 VCTO. 14-03-2025 POR CUENTA DE TGN , NTI. 019801 VALOR 14-03-2025 CAPITAL USD 71.954,55 INTERESES USD 35.055,84 COMISIONES USD 150.389,58 CTA. 3987 CUENTA UNICA DEL TESORO LIB. 00099021001 REF.: COMISIONES BANCARIAS</t>
  </si>
  <si>
    <t>DEVOLUCIÓN DE FONDOS DE SOL. 054123-22808 A SOLICITUD DE INSTITUTO NACIONAL DE INNOVACION AGROPECUARIA Y FORESTAL (INIAF) REF.: 02347-2025 PAGO A ISTA POR COMPRA DE CERTIFICADOS NARANJA DE EXPORTACION DE SEMILLAS PARA LA GESTION 2025, SEGUN INFORME I. SEGÚN R.D. NO.025/2023 LIB. 00222012001 INIAF- A NIVEL NACIONAL</t>
  </si>
  <si>
    <t>NUMERO DE LIBRETA CUT: 00099021001 OPERACIÓN E75 TRANSFERENCIA DE LA CUENTA FISCAL BUN A LA CUT EN MN TRANSF.FDOS.AL.BCB GOBIERNO AUTONOMO MUNICIPAL DE PALOS BLANCOS CITE: GAMPB/SMAF/EOC/NT/NÂ°011/2025 CUENTA CUT 3987 LIBRETA NÂ° 00099021001</t>
  </si>
  <si>
    <t>NUMERO DE LIBRETA CUT: 00099021001 OPERACIÓN E75 TRANSFERENCIA DE LA CUENTA FISCAL BUN A LA CUT EN MN TRANSF.FDOS.AL.BCB GOBIERNO AUTONOMO MUNICIPAL DE PALOS BLANCOS CITE: GAMPB/SMAF/EOC/NT/NÂ°012/2025 CUENTA CUT 3987 LIBRETA NÂ° 00099021001</t>
  </si>
  <si>
    <t>NUMERO DE LIBRETA CUT: TGN 00283012001 OPERACIÓN E18 TRANSFERENCIA DEL SISTEMA FINANCIERO POR CUENTA DE TERCEROS A LA CUT A SOL DE ALMACENERA BOLIVIANA SA</t>
  </si>
  <si>
    <t>NUMERO DE LIBRETA CUT: 00099021001 OPERACIÓN E75 TRANSFERENCIA DE LA CUENTA FISCAL BUN A LA CUT EN MN TRANSF.FDOS.AL.BCB GOBIERNO AUTONOMO MUNICIPAL DE PALOS BLANCOS CITE: GAMPB/SMAF/EOC/NT/NÂ°013/2025 CUENTA CUT 3987 LIBRETA NÂ° 00099021001</t>
  </si>
  <si>
    <t>COBRO COSTOS DE PAPELERIA SEGUN TRANSFERENCIA DEL EXTERIOR POR ORDEN DE FIDEICOMISO HERCO-CKM (LIMA PERÚ) REF.: CRED EMB 07-02 CIST CONTRATO 48, FECHA VALOR 14/03/2025 LIB. 00513062002 YPFB - EXPORTACIÓN DE GLP Y OTROS-BOLIVIANOS</t>
  </si>
  <si>
    <t>||TRANSFERENCIA DE FONDOS SEGÚN MENSAJE SWIFT N°3515 DE LA FECHA Y NOTA CITE: DGAC/DAF/FIN/NE-0008/25 (HRE-TGL-1866) DE FECHA 29/01/2025 DE LA DIRECCIÓN GENERAL DE AERONÁUTICA CIVIL. (SECTOR PÚBLICO). DÉBITO DE LA LIBRETA 00117012001 DGAC, REPOSICIÓN DE ÚTILES DE ESCRITORIO.</t>
  </si>
  <si>
    <t>||TRANSFERENCIA DE FONDOS S/G MENSAJES SWIFTS NROS. 3512-3510 EN ATENCIÓN A NOTA CITE: CAR/DGE-DNAF N°0031/2025 DE FECHA 29/1/2025 (HRE-TGL-1912) ENVIADA POR NAVEGACIÓN AÉREA Y AEROPUERTOS BOLIVIANOS (SECTOR PÚBLICO). DEBITO DE LA LIBRETA 00389012001 NAABOL-ADMINISTRACIÓN CENTRAL, COBRO DE ÚTILES DE ESCRITORIO.</t>
  </si>
  <si>
    <t>||TRANSFERENCIA DE FONDOS SEGÚN MENSAJES SWIFT N°3526 Y 3528 DE LA FECHA Y NOTA CITE: DGAC/DAF/FIN/NE-0008/25 (HRE-TGL-1866) DE FECHA 29/01/2025 DE LA DIRECCIÓN GENERAL DE AERONÁUTICA CIVIL. (SECTOR PÚBLICO). DÉBITO DE LA LIBRETA 00117012001 DGAC, REPOSICIÓN DE ÚTILES DE ESCRITORIO.</t>
  </si>
  <si>
    <t>||TRANSFERENCIA DE FONDOS S/G MENSAJES SWIFT NROS. 3511 Y 3513 EN ATENCIÓN A CORREOS ELECTRÓNICOS DE LA DGAC, NAABOL Y NOTA: DGAC/DAF/FIN/NE-0008/25 DE F.29/1/2025 (HRE-TGL-1866) ENVIADO POR LA DIRECCIÓN GENERAL DE AERONÁUTICA CIVIL (SECTOR PÚBLICO). DEBITO DE LA LIBRETA 00117012001 DGAC, REPOSICIÓN ÚTILES DE ESCRITORIO.</t>
  </si>
  <si>
    <t>||TRANSFERENCIA DE FONDOS S/G MENSAJES SWIFT NROS. 3529 Y 3527, DE LA FECHA Y NOTA CITE CAR/DGE-DNAF N. 0031/2025 DE F.29.01.2025 (HRE-TGL-1912) DE NAVEGACION AEREA Y AEROPUERTOS BOLIVIANOS (SECTOR PÚBLICO). DEBITO DE LA LIBRETA 00389012001 NAABOL  ADMINISTRACION CENTRAL, REPOSICIÓN DE ÚTILES DE ESCRITORIO</t>
  </si>
  <si>
    <t>||TRANSFERENCIA DE FONDOS S/G MENSAJE SWIFT NRO. 3516 EN ATENCIÓN A NOTA CITE: CAR/DGE-DNAF N°0031/2025 DE FECHA 29/1/2025 (HRE-TGL-1912) ENVIADA POR NAVEGACIÓN AÉREA Y AEROPUERTOS BOLIVIANOS (SECTOR PÚBLICO). DEBITO DE LA LIBRETA 00389012001 NAABOL-ADMINISTRACIÓN CENTRAL, COBRO DE ÚTILES DE ESCRITORIO.</t>
  </si>
  <si>
    <t>'COBRO DE'||ÚTILES DE ESCRITORIO POR EL COMPROBANTE NRO. 1122104 DE LA FECHA S/G. NOTA CITE GAFC-0356/DFC/URTE-097/2025 DE F.26.02.2025 (HRE-TGL-3945) ENVIADA POR YACIMIENTOS PETROLIFEROS FISCALES BOLIVIANOS. DÉBITO DE LA LIBRETA 00513022001 YPFB - OPERACIONES.</t>
  </si>
  <si>
    <t>'COBRO DE'||ÚTILES DE ESCRITORIO POR EL COMPROBANTE NRO. 1122105 DE LA FECHA S/G. NOTA CITE GAFC-0356/DFC/URTE-097/2025 DE F.26.02.2025 (HRE-TGL-3945) ENVIADA POR YACIMIENTOS PETROLIFEROS FISCALES BOLIVIANOS. DÉBITO DE LA LIBRETA 00513022001 YPFB - OPERACIONES.</t>
  </si>
  <si>
    <t>00099021001 DEPOSITO DE EFECTIVO, DEPOSITANTE: MARIA DE FATIMA URQUIDI MOGRO, CONCEPTO: PAGO DE SERVICIOS BASICOS DICIEMBRE 2024, CUENTA DE DEPOSITO: CUENTA UNICA DEL TESORO/DJBR</t>
  </si>
  <si>
    <t>00099021001 DEPOSITO DE EFECTIVO, DEPOSITANTE: LUIS ANDRES MOLLERICON TITIRICO, CONCEPTO: DEV. DE EX-BECARIO LUIS ANDRES MOLLERICON TITIRICO CONTRATO DGSE-014/2018, CUENTA DE DEPOSITO: CUENTA UNICA DEL TESORO</t>
  </si>
  <si>
    <t>00041031107 DEPOSITO DE EFECTIVO, DEPOSITANTE: ROLY QUISPE MARCA, CONCEPTO: DEVOLUCION DE RECURSOS NO UTILIZADOS - VIATICOS, CUENTA DE DEPOSITO: CUENTA UNICA DEL TESORO</t>
  </si>
  <si>
    <t>00288012001 DEPOSITO DE EFECTIVO, DEPOSITANTE: SERVICIO NACIONAL DE RIEGO, CONCEPTO: CURSO VIRTUAL - WEBINAR TECNOLOGIA Y PRODUCTOS CLAVE PARA EL AGRO, CUENTA DE DEPOSITO: CUENTA UNICA DEL TESORO</t>
  </si>
  <si>
    <t>00288012001 DEPOSITO DE EFECTIVO, DEPOSITANTE: SERVICIO NACIONAL DE RIEGO, CONCEPTO: CURSO VIRTUAL - WEBINAR SISTEMAS DE ALERTA TEMPRANA AGRICOLA, CUENTA DE DEPOSITO: CUENTA UNICA DEL TESORO</t>
  </si>
  <si>
    <t>00099021001 DEPOSITO DE EFECTIVO, DEPOSITANTE: WALTER REINALDO VALENCIA NAVI, CONCEPTO: DEVOLUCION DE FONDOS - SALARIOS, CUENTA DE DEPOSITO: CUENTA UNICA DEL TESORO/DJBR</t>
  </si>
  <si>
    <t>00526012001 DEPOSITO DE EFECTIVO, DEPOSITANTE: BOLIVIA TV - SOFIA HEREDIA CHUCATINY, CONCEPTO: SALDO DE FONDO EN AVANCE DE HR. 228, CUENTA DE DEPOSITO: CUENTA UNICA DEL TESORO</t>
  </si>
  <si>
    <t>00132042002 DEPOSITO DE EFECTIVO, DEPOSITANTE: SALLES GUZMAN JUAN, CONCEPTO: DEVOLUCION DE FONDOS, CUENTA DE DEPOSITO: CUENTA UNICA DEL TESORO</t>
  </si>
  <si>
    <t>00132042002 DEPOSITO DE EFECTIVO, DEPOSITANTE: RODRIGO CAVERO GRAGEDA, CONCEPTO: DEVOLUCION DE FONDOS, CUENTA DE DEPOSITO: CUENTA UNICA DEL TESORO</t>
  </si>
  <si>
    <t>00099021001 DEPOSITO DE EFECTIVO, DEPOSITANTE: ORIENTE MARVI SRL, CONCEPTO: DEVOLUCION POR MULTAS NO REGISTRADOS, CUENTA DE DEPOSITO: CUENTA UNICA DEL TESORO</t>
  </si>
  <si>
    <t>00041031107 DEPOSITO DE EFECTIVO, DEPOSITANTE: ABAD FLAVIO MAMANI RAMOS, CONCEPTO: DEV. DE VIATICOS (MEDIO DIA) ASIG. ABAD FLAVIO MAMANI RAMOS POR SERV. DE CALIBRACION COBIJA PANDO, CUENTA DE DEPOSITO: CUENTA UNICA DEL TESORO</t>
  </si>
  <si>
    <t>00383012001 DEPOSITO DE EFECTIVO, DEPOSITANTE: LESO ANALITICO, CONCEPTO: NOTA DE COBRANZA - PERIODO ENERO GESTION 2025, CUENTA DE DEPOSITO: CUENTA UNICA DEL TESORO</t>
  </si>
  <si>
    <t>00383012001 DEPOSITO DE EFECTIVO, DEPOSITANTE: LESO ANALITICO, CONCEPTO: NOTA DE COBRANZA - PERIODO DICIEMBRE GESTION 2024, CUENTA DE DEPOSITO: CUENTA UNICA DEL TESORO</t>
  </si>
  <si>
    <t>00099021001 DEPOSITO DE EFECTIVO, DEPOSITANTE: TRIBUNAL CONSTITUCIONAL PLURINACIONAL, CONCEPTO: DEVOLUCION POR USO DE OTRO PERSONAL, CUENTA DE DEPOSITO: CUENTA UNICA DEL TESORO</t>
  </si>
  <si>
    <t>00099021001 DEPOSITO DE EFECTIVO, DEPOSITANTE: TRIBUNAL CONSTITUCIONAL PLURINACIONAL, CONCEPTO: DEVOLUCION POR CONSUMO EN USO PARTICULAR, CUENTA DE DEPOSITO: CUENTA UNICA DEL TESORO</t>
  </si>
  <si>
    <t>00046104203 DEPOSITO DE EFECTIVO, DEPOSITANTE: AGUILERA SURRIABRE NEVERT, CONCEPTO: REVERSION, CUENTA DE DEPOSITO: CUENTA UNICA DEL TESORO</t>
  </si>
  <si>
    <t>00099021001 DEPOSITO DE EFECTIVO, DEPOSITANTE: ARMANDO SARDINAS CRUZ, CONCEPTO: DEVOLUCION DEL SALARIO EXCEDENTE AL PRESIDENTE MES ENERO 2024, CUENTA DE DEPOSITO: CUENTA UNICA DEL TESORO</t>
  </si>
  <si>
    <t>00099021001 DEPOSITO DE EFECTIVO, DEPOSITANTE: ARMANDO SARDINAS CRUZ, CONCEPTO: DEVOLUCION DEL SALARIO EXCEDENTE AL PRESIDENTE MES FEBRERO 2024, CUENTA DE DEPOSITO: CUENTA UNICA DEL TESORO</t>
  </si>
  <si>
    <t>00099021001 DEPOSITO DE EFECTIVO, DEPOSITANTE: ARMANDO SARDINAS CRUZ, CONCEPTO: DEVOLUCION DEL SALARIO EXCEDENTE AL PRESIDENTE MES MARZO 2024, CUENTA DE DEPOSITO: CUENTA UNICA DEL TESORO</t>
  </si>
  <si>
    <t>00099021001 DEPOSITO DE EFECTIVO, DEPOSITANTE: ARMANDO SARDINAS CRUZ, CONCEPTO: DEVOLUCION DEL SALARIO EXCEDENTE AL PRESIDENTE MES ABRIL 2024, CUENTA DE DEPOSITO: CUENTA UNICA DEL TESORO</t>
  </si>
  <si>
    <t>00099021001 DEPOSITO DE EFECTIVO, DEPOSITANTE: ARMANDO SARDINAS CRUZ, CONCEPTO: DEVOLUCION DEL SALARIO EXCEDENTE AL PRESIDENTE MES MAYO 2024, CUENTA DE DEPOSITO: CUENTA UNICA DEL TESORO</t>
  </si>
  <si>
    <t>00099021001 DEPOSITO DE EFECTIVO, DEPOSITANTE: ARMANDO SARDINAS CRUZ, CONCEPTO: DEVOLUCION DEL SALARIO EXCEDENTE AL PRESIDENTE MES JUNIO 2024, CUENTA DE DEPOSITO: CUENTA UNICA DEL TESORO</t>
  </si>
  <si>
    <t>00099021001 DEPOSITO DE EFECTIVO, DEPOSITANTE: FREDDY ASCENCIO RODRIGUEZ, CONCEPTO: PERCEPCION INDEBIDA DEVOLUCION, CUENTA DE DEPOSITO: CUENTA UNICA DEL TESORO</t>
  </si>
  <si>
    <t>00099021001 DEPOSITO DE EFECTIVO, DEPOSITANTE: ARMANDO SARDINAS CRUZ, CONCEPTO: DEVOLUCION DEL SALARIO EXCEDENTE AL PRESIDENTE MES JULIO 2024, CUENTA DE DEPOSITO: CUENTA UNICA DEL TESORO</t>
  </si>
  <si>
    <t>00099021001 DEPOSITO DE EFECTIVO, DEPOSITANTE: ARMANDO SARDINAS CRUZ, CONCEPTO: DEVOLUCION DEL SALARIO EXCEDENTE AL PRESIDENTE MES AGOSTO 2024, CUENTA DE DEPOSITO: CUENTA UNICA DEL TESORO</t>
  </si>
  <si>
    <t>00099021001 DEPOSITO DE EFECTIVO, DEPOSITANTE: ARMANDO SARDINAS CRUZ, CONCEPTO: DEVOLUCION DEL SALARIO EXCEDENTE AL PRESIDENTE MES SEPTIEMBRE 2024, CUENTA DE DEPOSITO: CUENTA UNICA DEL TESORO</t>
  </si>
  <si>
    <t>00099021001 DEPOSITO DE EFECTIVO, DEPOSITANTE: ARMANDO SARDINAS CRUZ, CONCEPTO: DEVOLUCION DEL SALARIO EXCEDENTE AL PRESIDENTE MES OCTUBRE 2024, CUENTA DE DEPOSITO: CUENTA UNICA DEL TESORO</t>
  </si>
  <si>
    <t>00099021001 DEPOSITO DE EFECTIVO, DEPOSITANTE: ARMANDO SARDINAS CRUZ, CONCEPTO: DEVOLUCION DEL SALARIO EXCEDENTE AL PRESIDENTE MES NOVIEMBRE 2024, CUENTA DE DEPOSITO: CUENTA UNICA DEL TESORO</t>
  </si>
  <si>
    <t>00099021001 DEPOSITO DE EFECTIVO, DEPOSITANTE: ARMANDO SARDINAS CRUZ, CONCEPTO: DEVOLUCION DEL SALARIO EXCEDENTE AL PRESIDENTE MES DICIEMBRE 2024, CUENTA DE DEPOSITO: CUENTA UNICA DEL TESORO</t>
  </si>
  <si>
    <t>00099021001 DEPOSITO DE EFECTIVO, DEPOSITANTE: SERGIO OSCAR LUNA LIMACHI, CONCEPTO: DEVOLUCION DE PAGO TALLER DE FORTALECIMIENTO DEL CLIMA Y CULTURA ORG., CUENTA DE DEPOSITO: CUENTA UNICA DEL TESORO/DJBR</t>
  </si>
  <si>
    <t>00046171101 DEPOSITO DE EFECTIVO, DEPOSITANTE: JORGE ANDRES FLORES VARELA, CONCEPTO: PAGO DE SANCION JURIDICA, CUENTA DE DEPOSITO: CUENTA UNICA DEL TESORO</t>
  </si>
  <si>
    <t>00099021001 DEPOSITO DE EFECTIVO, DEPOSITANTE: LEONARDO ANIBAL COLQUE CANAZA, CONCEPTO: ENERGIA ELECTRICA, CUENTA DE DEPOSITO: CUENTA UNICA DEL TESORO</t>
  </si>
  <si>
    <t>00099021001 DEPOSITO DE EFECTIVO, DEPOSITANTE: LEONARDO ANIBAL COLQUE CANAZA, CONCEPTO: AGUA, CUENTA DE DEPOSITO: CUENTA UNICA DEL TESORO</t>
  </si>
  <si>
    <t>00099021001 DEPOSITO DE EFECTIVO, DEPOSITANTE: CELIA SALAZAR QUISPE, CONCEPTO: DEVOLUCION DE PASAJE AEREO, CUENTA DE DEPOSITO: CUENTA UNICA DEL TESORO/DJBR</t>
  </si>
  <si>
    <t>00099021001 DEPOSITO DE EFECTIVO, DEPOSITANTE: LEONARDO ANIBAL COLQUE CANAZA, CONCEPTO: GAS, CUENTA DE DEPOSITO: CUENTA UNICA DEL TESORO</t>
  </si>
  <si>
    <t>00206012001 DEPOSITO DE EFECTIVO, DEPOSITANTE: INSTITUTO NACIONAL DE ESTADISTICA, CONCEPTO: DEPÓSITO POR VENTAS DE LA OFICINA CENTRAL LA PAZ DE FECHA 13/03/2025, CUENTA DE DEPOSITO: CUENTA UNICA DEL TESORO</t>
  </si>
  <si>
    <t>00513212001 DEP.DE CHEQ.AJENOS,RET.DE CAM.,CONCEPTO: REVERSION DE FONDOS,DEP.: YPFB - DISTRITO COMERCIAL LA PAZ , PROCEDENCIA: BANCO UNION S.A., CHEQUE: 857, FECHA DE EMISION:13/03/2025</t>
  </si>
  <si>
    <t>00513212001 DEP.DE CHEQ.AJENOS,RET.DE CAM.,CONCEPTO: REVERSION DE FONDOS,DEP.: YPFB - DISTRITO COMERCIAL LA PAZ , PROCEDENCIA: BANCO UNION S.A., CHEQUE: 858, FECHA DE EMISION:13/03/2025</t>
  </si>
  <si>
    <t>00513212001 DEP.DE CHEQ.AJENOS,RET.DE CAM.,CONCEPTO: REVERSION DE FONDOS,DEP.: YPFB - DISTRITO COMERCIAL LA PAZ , PROCEDENCIA: BANCO UNION S.A., CHEQUE: 854, FECHA DE EMISION:12/03/2025</t>
  </si>
  <si>
    <t>00513212001 DEP.DE CHEQ.AJENOS,RET.DE CAM.,CONCEPTO: REVERSION DE FONDOS,DEP.: YPFB - DISTRITO COMERCIAL LA PAZ , PROCEDENCIA: BANCO UNION S.A., CHEQUE: 855, FECHA DE EMISION:12/03/2025</t>
  </si>
  <si>
    <t>00015011108 DEP.DE CHEQ.AJENOS,RET.DE CAM.,CONCEPTO: DEPÓSITO A LA CUT,DEP.: MINISTERIO DE GOBIERNO , PROCEDENCIA: BANCO UNION S.A., CHEQUE: 52525, FECHA DE EMISION:12/03/2025</t>
  </si>
  <si>
    <t>00066021004 DEP.DE CHEQ.AJENOS,RET.DE CAM.,CONCEPTO: DEVOLUCION SANCIONES CONSULTOR VIPFE,DEP.: MIN. PLANIFICACION DEL DESARROLLO , PROCEDENCIA: BANCO UNION S.A., CHEQUE: 7347, FECHA DE EMISION:12/03/2025</t>
  </si>
  <si>
    <t>00591012001 DEP.DE CHEQ.AJENOS,RET.DE CAM.,CONCEPTO: SG HR MT/2025-01946,DEP.: E.E.T.C. MI TELEFERICO , PROCEDENCIA: BANCO UNION S.A., CHEQUE: 4140, FECHA DE EMISION:12/03/2025</t>
  </si>
  <si>
    <t>00591012001 DEP.DE CHEQ.AJENOS,RET.DE CAM.,CONCEPTO: SG HR MT/2025-01944,DEP.: E.E.T.C. MI TELEFERICO , PROCEDENCIA: BANCO UNION S.A., CHEQUE: 4141, FECHA DE EMISION:12/03/2025</t>
  </si>
  <si>
    <t>00591012001 DEP.DE CHEQ.AJENOS,RET.DE CAM.,CONCEPTO: SG HR MT/2025-01954,DEP.: E.E.T.C. MI TELEFERICO , PROCEDENCIA: BANCO UNION S.A., CHEQUE: 4142, FECHA DE EMISION:12/03/2025</t>
  </si>
  <si>
    <t>00591012001 DEP.DE CHEQ.AJENOS,RET.DE CAM.,CONCEPTO: SG HR MT/2025-01938,DEP.: E.E.T.C. MI TELEFERICO , PROCEDENCIA: BANCO UNION S.A., CHEQUE: 4143, FECHA DE EMISION:12/03/2025</t>
  </si>
  <si>
    <t>00591012001 DEP.DE CHEQ.AJENOS,RET.DE CAM.,CONCEPTO: SG HR MT/2025-00629,DEP.: E.E.T.C. MI TELEFERICO , PROCEDENCIA: BANCO UNION S.A., CHEQUE: 4144, FECHA DE EMISION:12/03/2025</t>
  </si>
  <si>
    <t>00591012001 DEP.DE CHEQ.AJENOS,RET.DE CAM.,CONCEPTO: SG HR MT/2025-00978,DEP.: E.E.T.C. MI TELEFERICO , PROCEDENCIA: BANCO UNION S.A., CHEQUE: 4145, FECHA DE EMISION:13/03/2025</t>
  </si>
  <si>
    <t>00099021001 DEP.DE CHEQ.AJENOS,RET.DE CAM.,CONCEPTO: REVERSION,DEP.: JAIME REYNOLDS BALDIVIEZO , PROCEDENCIA: BANCO UNION S.A., CHEQUE: 213531, FECHA DE EMISION:14/03/2025</t>
  </si>
  <si>
    <t>PAGO A CAF PRÉSTAMO CFA011691 VCTO. 17-03-2025 POR CUENTA DE TGN , NTI. 019878 VALOR 17-03-2025 INTERESES USD 1.059.984,46 COMISIONES USD 591,04 CTA. 3987 CUENTA UNICA DEL TESORO REF.: COMISIONES BANCARIAS</t>
  </si>
  <si>
    <t>PAGO A CAF PRÉSTAMO CFA011694 VCTO. 17-03-2025 POR CUENTA DE TGN , NTI. 019879 VALOR 17-03-2025 INTERESES USD 248.427,86 COMISIONES USD 64.226,21 CTA. 3987 CUENTA UNICA DEL TESORO REF.: COMISIONES BANCARIAS</t>
  </si>
  <si>
    <t>PAGO A CAF PRÉSTAMO CFA009787 VCTO. 17-03-2025 POR CUENTA DE TGN , NTI. 019877 VALOR 17-03-2025 CAPITAL USD 1.370.082,40 INTERESES USD 695.991,36 CTA. 3987 CUENTA UNICA DEL TESORO REF.: COMISIONES BANCARIAS</t>
  </si>
  <si>
    <t>PAGO A BID PRÉSTAMO 1031-SF-BO VCTO. 17-03-2025 POR CUENTA DE TGN , NTI. 019880 VALOR 17-03-2025 CAPITAL USD 274.875,16 INTERESES USD 78.932,11 CTA. 3987 CUENTA UNICA DEL TESORO REF.: COMISIONES BANCARIAS</t>
  </si>
  <si>
    <t>PAGO A CAF PRÉSTAMO CFA009784 VCTO. 17-03-2025 POR CUENTA DE TGN , NTI. 019875 VALOR 17-03-2025 CAPITAL USD 2.692.307,69 INTERESES USD 1.388.537,05 CTA. 3987 CUENTA UNICA DEL TESORO REF.: COMISIONES BANCARIAS</t>
  </si>
  <si>
    <t>PAGO A BID PRÉSTAMO 4292/BL-BO VCTO. 15-03-2025 POR CUENTA DE TGN , NTI. 019887 VALOR 17-03-2025 INTERESES USD 22.278,69 CTA. 3987 CUENTA UNICA DEL TESORO LIB. 00099021001 REF.: COMISIONES BANCARIAS</t>
  </si>
  <si>
    <t>PAGO A BID PRÉSTAMO 4292/BL-BO VCTO. 15-03-2025 POR CUENTA DE TGN , NTI. 019886 VALOR 17-03-2025 CAPITAL USD 10.000.080,00 INTERESES USD 2.199.675,32 CTA. 3987 CUENTA UNICA DEL TESORO LIB. 00099021001 REF.: COMISIONES BANCARIAS</t>
  </si>
  <si>
    <t>PAGO A BID PRÉSTAMO 1075-SF-BO-7 VCTO. 17-03-2025 POR CUENTA DE TGN , NTI. 019885 VALOR 17-03-2025 CAPITAL USD 158.333,33 INTERESES USD 45.466,40 CTA. 3987 CUENTA UNICA DEL TESORO LIB. 00099021001 REF.: COMISIONES BANCARIAS</t>
  </si>
  <si>
    <t>PAGO A BID PRÉSTAMO 3540/BL-BO VCTO. 15-03-2025 POR CUENTA DE TGN , NTI. 019888 VALOR 17-03-2025 CAPITAL USD 2.346.137,89 INTERESES USD 1.853.909,83 COMISIONES USD 89.547,71 CTA. 3987 CUENTA UNICA DEL TESORO LIB. 00099021001 REF.: COMISIONES BANCARIAS</t>
  </si>
  <si>
    <t>TRANSFERENCIA RECIBIDA DEL EXTERIOR SEGÚN MENSAJES SWIFT Nos. 3578-3577 (REM.EXT.) DE FECHA 17-03-2025 POR DESEMBOLSO DE CAF PRÉSTAMO CFA011694 PROYECTO CONSTRUCCIÓN CARRETERA UNDUAVI-CHULUMANI TRAMO 2 LIBRETA N° 00291012002 ABC-RECURSOS PROPIOS REF.: UTILES DE ESCRITORIO</t>
  </si>
  <si>
    <t>PAGO A BID PRÉSTAMO 3699/BL-BO VCTO. 15-03-2025 POR CUENTA DE TGN , NTI. 019884 VALOR 17-03-2025 INTERESES USD 29.472,06 CTA. 3987 CUENTA UNICA DEL TESORO LIB. 00099021001 REF.: COMISIONES BANCARIAS2370412CTA. 3987 CUENTA UNICA DEL TESORO LIB. 00099021001 REF.: COMISIONES BANCARIAS</t>
  </si>
  <si>
    <t>PAGO A BID PRÉSTAMO 3540/BL-BO VCTO. 15-03-2025 POR CUENTA DE TGN , NTI. 019890 VALOR 17-03-2025 INTERESES USD 33.009,94 CTA. 3987 CUENTA UNICA DEL TESORO LIB. 00099021001 REF.: COMISIONES BANCARIAS</t>
  </si>
  <si>
    <t>PAGO A BID PRÉSTAMO 3822/BL-BO VCTO. 15-03-2025 POR CUENTA DE TGN , NTI. 019891 VALOR 17-03-2025 CAPITAL USD 584.586,03 INTERESES USD 509.943,08 CTA. 3987 CUENTA UNICA DEL TESORO LIB. 00099021001 REF.: COMISIONES BANCARIAS</t>
  </si>
  <si>
    <t>PAGO A BID PRÉSTAMO 3822/BL-BO VCTO. 15-03-2025 POR CUENTA DE TGN , NTI. 019892 VALOR 17-03-2025 INTERESES USD 6.122,80 CTA. 3987 CUENTA UNICA DEL TESORO LIB. 00099021001 REF.: COMISIONES BANCARIAS</t>
  </si>
  <si>
    <t>PAGO A BID PRÉSTAMO 2365/BL-BO VCTO. 17-03-2025 POR CUENTA DE TGN , NTI. 019883 VALOR 17-03-2025 CAPITAL USD 292.112,69 INTERESES USD 185.261,37 CTA. 3987 CUENTA UNICA DEL TESORO LIB. 00099021001 REF.: COMISIONES BANCARIAS</t>
  </si>
  <si>
    <t>PAGO A BID PRÉSTAMO 2365/BL-BO VCTO. 17-03-2025 POR CUENTA DE TGN , NTI. 019889 VALOR 17-03-2025 INTERESES USD 7.426,45 CTA. 3987 CUENTA UNICA DEL TESORO LIB. 00099021001 REF.: COMISIONES BANCARIAS</t>
  </si>
  <si>
    <t>PAGO A BID PRÉSTAMO 3699/BL-BO VCTO. 15-03-2025 POR CUENTA DE TGN , NTI. 019882 VALOR 17-03-2025 CAPITAL USD 2.835.945,77 INTERESES USD 2.577.309,28 CTA. 3987 CUENTA UNICA DEL TESORO LIB. 00099021001 REF.: COMISIONES BANCARIAS</t>
  </si>
  <si>
    <t>NUMERO DE LIBRETA CUT: 00086014407 OPERACIÓN E75 TRANSFERENCIA DE LA CUENTA FISCAL BUN A LA CUT EN MN TRANSF.FDOS.AL.BCB GOBIERNO AUTONOMO MUNICIPAL DE BOLPEBRA CITE: GAMB/MAE/MMR/NÂ°016 CUENTA CUT 3987069001 LIBRETA NÂ° 00086014407</t>
  </si>
  <si>
    <t>NUMERO DE LIBRETA CUT: 00099021001 OPERACIÓN E75 TRANSFERENCIA DE LA CUENTA FISCAL BUN A LA CUT EN MN TRANSF.FDOS.AL.BCB GOBIERNO AUTONOMO MUNICIPAL DE URMIRI CITE- MAE-GAMU-78-2025, CUENTA CUT 3987 LIBRETA NÂ° 00099021001</t>
  </si>
  <si>
    <t>NUMERO DE LIBRETA CUT: 00099021001 OPERACIÓN E75 TRANSFERENCIA DE LA CUENTA FISCAL BUN A LA CUT EN MN TRANSF.FDOS.AL.BCB GOBIERNO AUTONOMO MUNICIPAL DE URMIRI CITE- MAE-GAMU-79-2025, CUENTA CUT 3987 LIBRETA NÂ° 00099021001</t>
  </si>
  <si>
    <t>PAGO A OPEP PRÉSTAMO 1287-P VCTO. 15-03-2025 POR CUENTA DE TGN , NTI. 019895 VALOR 17-03-2025 CAPITAL USD 498.180,00 INTERESES USD 89.674,17 CTA. 3987 CUENTA UNICA DEL TESORO LIB. 00099021001 REF.: COMISIONES BANCARIAS</t>
  </si>
  <si>
    <t>PAGO A OPEP PRÉSTAMO 1527-P VCTO. 15-03-2025 POR CUENTA DE TGN , NTI. 019896 VALOR 17-03-2025 CAPITAL USD 636.570,00 INTERESES USD 175.911,19 CTA. 3987 CUENTA UNICA DEL TESORO LIB. 00099021001 REF.: COMISIONES BANCARIAS</t>
  </si>
  <si>
    <t>PAGO A BIRF PRÉSTAMO IBRD 9437-BO VCTO. 15-03-2025 POR CUENTA DE TGN , NTI. 019893 VALOR 17-03-2025 INTERESES USD 2.464.349,51 COMISIONES USD 269.972,57 CTA. 3987 CUENTA UNICA DEL TESORO LIB. 00099021001 REF.: COMISIONES BANCARIAS</t>
  </si>
  <si>
    <t>PAGO A IDA PRÉSTAMO 5454-BO VCTO. 15-03-2025 POR CUENTA DE TGN , NTI. 019894 VALOR 17-03-2025 CAPITAL USD 33.603,36 INTERESES USD 28.241,89 CTA. 3987 CUENTA UNICA DEL TESORO LIB. 00099021001 REF.: COMISIONES BANCARIAS</t>
  </si>
  <si>
    <t>||PAGO PRÉSTAMO IDA 2013-BO VTO.15-03-2025 POR CUENTA DE COMIBOL, SEGÚN NOTA CITE: UNTE-080/2025 DEL 13 DE MARZO DE 2025, CAPITAL DEG134.859,00 INTERESES DEG4551,49 LIBRETA NRO. 00099021001-RECURSOS ORDINARIOS (3987) MDRI</t>
  </si>
  <si>
    <t>||REGISTRO COMISION ENMIENDA BS300.- REEMB. GASTOS DE COMUNICACION BS300.- Y EMISION DE COMPROBANTE CONTABLE BS60.- S/G NOTA YLB-PEE-214/2025, REC. EN F. 14/3/2025 REF: CARTA DE CREDITO I-2025-01, USD 719.490,50. LIB:00597012001 RECURSOS PROPIOS VENTAS YLB REF: COMISIONES ENMIENDA LC I-2025-01.</t>
  </si>
  <si>
    <t>||TRANSFERENCIA DE FONDOS S/G MENSAJES SWIFT NROS. 3558 Y 3568, DE LA FECHA Y NOTA CITE CAR/DGE-DNAF N. 0031/2025 DE F.29.01.2025 (HRE-TGL-1912) DE NAVEGACION AEREA Y AEROPUERTOS BOLIVIANOS (SECTOR PÚBLICO). DEBITO DE LA LIBRETA 00389012001 NAABOL  ADMINISTRACION CENTRAL, REPOSICIÓN DE ÚTILES DE ESCRITORIO</t>
  </si>
  <si>
    <t>||TRANSFERENCIA DE FONDOS SEGÚN MENSAJE SWIFT N°3531, CORREOS ELECTRÓNICOS DE NAABOL Y DGAC DE LA FECHA Y NOTA CITE: DGAC/DAF/FIN/NE-0008/25 (HRE-TGL-1866) DE FECHA 29/01/2025 DE LA DIRECCIÓN GENERAL DE AERONÁUTICA CIVIL. (SECTOR PÚBLICO). DÉBITO DE LA LIBRETA 00117012001 DGAC, REPOSICIÓN DE ÚTILES DE ESCRITORIO.</t>
  </si>
  <si>
    <t>||TRANSFERENCIA DE FONDOS SEGÚN MENSAJE SWIFT N°3582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</si>
  <si>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3583, DE LA FECHA Y NOTA CITE DGAC/DAF/FIN/NE-0008/25 DE F.29.01.2025 (HRE-TGL-1866) DE LA DIRECCION GENERAL DE AERONAUTICA CIVIL (SECTOR PÚBLICO). DEBITO DE LA LIBRETA 00117012001 DGAC, REPOSICIÓN DE ÚTILES DE ESCRITORIO</t>
  </si>
  <si>
    <t>||TRANSFERENCIA DE FONDOS S/G MENSAJES SWIFTS NROS. 3557-3569 EN ATENCIÓN A NOTA: DGAC/DAF/FIN/NE-0008/25 DE F.29/1/2025 (HRE-TGL-1866) ENVIADO POR LA DIRECCIÓN GENERAL DE AERONÁUTICA CIVIL (SECTOR PÚBLICO). DEBITO DE LA LIBRETA 00117012001 DGAC, REPOSICIÓN ÚTILES DE ESCRITORIO.</t>
  </si>
  <si>
    <t>||TRANSFERENCIA DE FONDOS S/G MENSAJE SWIFT NRO. 3532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</si>
  <si>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SG. NOTA MEFP/VTCP/DGCP/UF/N°067/2025 (TRAM-332) DE LA FECHA, REF.: DÉBITO AUTOMÁTICO A LA EMPRESA PÚBLICA NACIONAL ESTRATEGICA BOLIVIANA DE AVIACIÓN EN FAVOR DEL FIDEICOMISO FINPRO. DE LA LIBRETA 00578012002 BOA-BOLIVIANA DE AVIACION-INGRESOS</t>
  </si>
  <si>
    <t>COBRO DE||ÚTILES DE ESCRITORIO SG. NOTA MEFP/VTCP/DGCP/UF/N°067/2025 DE LA FECHA (TRAM-332), POR REGISTRO DE COMPROB. CONTABLE N°1122193, REF.: DEBITO AUTOMÁTICO A LA EMPRESA PÚBLICA NACIONAL ESTRATEGICA BOLIVIANA DE AVIACIÓN EN FAVOR DEL FIDEICOMISO FINPRO. COSTO ÚTILES DE ESCRITORIO DE LA LIBRETA 00578012002 BOA-BOLIVIANA DE AVIACION-INGRESOS</t>
  </si>
  <si>
    <t>COBRO COSTOS DE PAPELERIA SEGUN TRANSFERENCIA DEL EXTERIOR POR ORDEN DE OILY LUBRIFICANTES E QUIMICOS LTDA (BR/CAMPO GRANDE) REF.: CRED INV 032/2025 FECHA VALOR 14/03/2025 LIB. 00513062002 YPFB - EXPORTACIÓN DE GLP Y OTROS-BOLIVIANOS</t>
  </si>
  <si>
    <t>PAGO A FONPLATA PRÉSTAMO BOL 36/2023 VCTO. 15-03-2025 POR CUENTA DE TGN , NTI. 019774 VALOR 17-03-2025 INTERESES USD 378.466,06 COMISIONES USD 122.615,15 CTA. 3987 CUENTA UNICA DEL TESORO LIB. 00099021001 REF.: COMISIONES BANCARIAS</t>
  </si>
  <si>
    <t>||REGULARIZACIÓN DE NUESTRA OPERACIÓN N°1122199 DE LA FECHA EN ATENCIÓN A NOTA DGAC/DAF/FIN/NE-0008/25 (HRE-TGL-1866) Y CORREOS ELECTRÓNICOS ENVIADOS POR LA DGAC Y NAABOL (SECTOR PÚBLICO). DEBITO DE LA LIBRETA 00117012001 DGAC, REPOSICIÓN DE ÚTILES DE ESCRITORIO.</t>
  </si>
  <si>
    <t>||REGULARIZACIÓN DE NUESTRA OPERACIÓN N°1122199 DE LA FECHA EN ATENCIÓN A NOTA CAR/DGE-DNAF N°0031/2025 DE FECHA 29/01/2025 (HRE-TGL-1912) Y CORREOS ELECTRÓNICOS ENVIADOS POR LA NAABOL Y DGAC (SECTOR PÚBLICO). DEBITO DE LA LIBRETA 00389012001 NAABOL-ADMINISTRACION, COBRO DE ÚTILES DE ESCRITORIO.</t>
  </si>
  <si>
    <t>00383012001 DEPOSITO DE EFECTIVO, DEPOSITANTE: RIVECO CONSTRUCCIONES SRL, CONCEPTO: PAGO SERVICIOS PERIODO ENERO GESTION 2025, CUENTA DE DEPOSITO: CUENTA UNICA DEL TESORO</t>
  </si>
  <si>
    <t>00155012001 DEPOSITO DE EFECTIVO, DEPOSITANTE: RAMIRO JAIME AVILES NOVILLO, CONCEPTO: PROCESOS DE CONTRATACION Y PAGO REALIZADOS AL SERVICIO DE ARRENDAMIENTO DE LAS OFICINAS, CUENTA DE DEPOSITO: CUENTA UNICA DEL TESORO</t>
  </si>
  <si>
    <t>00513012003 DEPOSITO DE EFECTIVO, DEPOSITANTE: GUNTHER MAIDANA GARY ROBERT, CONCEPTO: REVERSION C.O.B., CUENTA DE DEPOSITO: CUENTA UNICA DEL TESORO</t>
  </si>
  <si>
    <t>00388012001 DEPOSITO DE EFECTIVO, DEPOSITANTE: PAMELA MARIA TERESA GISBERT CESPEDES, CONCEPTO: DEVOLUCION DE RECURSOS SEGUN INFORME DE AUDITORIA, CUENTA DE DEPOSITO: CUENTA UNICA DEL TESORO</t>
  </si>
  <si>
    <t>00222012001 DEPOSITO DE EFECTIVO, DEPOSITANTE: YRENE ELENA KAPA MARINO, CONCEPTO: DEPÓSITO POR DEMASIA A FAVOR DE INIAF, CUENTA DE DEPOSITO: CUENTA UNICA DEL TESORO</t>
  </si>
  <si>
    <t>00522012001 DEPOSITO DE EFECTIVO, DEPOSITANTE: JOAQUIN SEBALLOS COLORADO, CONCEPTO: ALQUILER PREDIOS CBBA - MES FEBRERO 2025, CUENTA DE DEPOSITO: CUENTA UNICA DEL TESORO</t>
  </si>
  <si>
    <t>00522012001 DEPOSITO DE EFECTIVO, DEPOSITANTE: MAXIMO FABIAN CHOQUEHUANCA CHUI, CONCEPTO: ALQUILER PREDIOS LA PAZ MESES: ENERO, FEBRERO Y MARZO 2025 SG CONTRATO N°34/2024, CUENTA DE DEPOSITO: CUENTA UNICA DEL TESORO</t>
  </si>
  <si>
    <t>00522012001 DEPOSITO DE EFECTIVO, DEPOSITANTE: MAXIMO FABIAN CHOQUEHUANCA CHUI, CONCEPTO: ALQUILER PREDIOS LA PAZ MESES: ENERO, FEBRERO Y MARZO 2025 SG CONTRATO N°40/2024, CUENTA DE DEPOSITO: CUENTA UNICA DEL TESORO</t>
  </si>
  <si>
    <t>00099021001 DEPOSITO DE EFECTIVO, DEPOSITANTE: MARIBEL SILES VARGAS, CONCEPTO: DEVOLUCION DE PAGO EN EXCESO DE PAGO AGUINALDO DE NAVIDAD GESTION 2024, CUENTA DE DEPOSITO: CUENTA UNICA DEL TESORO/DJBR</t>
  </si>
  <si>
    <t>00066047003 DEPOSITO DE EFECTIVO, DEPOSITANTE: PABLO CHOQUE CUSI, CONCEPTO: DEVOLUCION DE RECURSOS DEL CIF VIPFE/ DGPP/ UP/ BID-3534/ N°006/ 2022 PAQUETE 6, CUENTA DE DEPOSITO: CUENTA UNICA DEL TESORO</t>
  </si>
  <si>
    <t>00070011102 DEP.DE CHEQ.AJENOS,RET.DE CAM.,CONCEPTO: DEVOLUCION DE RECURSOS,DEP.: M.T.E.P.S. , PROCEDENCIA: BANCO UNION S.A., CHEQUE: 11535, FECHA DE EMISION:13/03/2025</t>
  </si>
  <si>
    <t>00070011102 DEP.DE CHEQ.AJENOS,RET.DE CAM.,CONCEPTO: DEVOLUCION DE RECURSOS,DEP.: M.T.E.P.S , PROCEDENCIA: BANCO UNION S.A., CHEQUE: 11536, FECHA DE EMISION:13/03/2025</t>
  </si>
  <si>
    <t>00070011102 DEP.DE CHEQ.AJENOS,RET.DE CAM.,CONCEPTO: DEVOLUCION DE RECURSOS,DEP.: M.T.E.P.S. , PROCEDENCIA: BANCO UNION S.A., CHEQUE: 11537, FECHA DE EMISION:13/03/2025</t>
  </si>
  <si>
    <t>00099021001 DEP.DE CHEQ.AJENOS,RET.DE CAM.,CONCEPTO: REVERSION AL TGN POR DESCUENTOS PAGO INDEBIDO BONO FRONTERA GESTION 2020,DEP.: MINISTERIO DE DEFENSA , PROCEDENCIA: BANCO UNION S.A., CHEQUE: 22209, FECHA DE EMISION:17/03/2025</t>
  </si>
  <si>
    <t>00342012001 DEP.DE CHEQ.AJENOS,RET.DE CAM.,CONCEPTO: EJECUCION DE GARANTIA SANTA CRUZ,DEP.: AEVIVIENDA , PROCEDENCIA: BANCO UNION S.A., CHEQUE: 827, FECHA DE EMISION:07/03/2025</t>
  </si>
  <si>
    <t>00253014207 DEP.DE CHEQ.AJENOS,RET.DE CAM.,CONCEPTO: AMPLIACION DISTRITO 7 FASE 4,DEP.: GAM EL ALTO , PROCEDENCIA: BANCO UNION S.A., CHEQUE: 1856, FECHA DE EMISION:17/03/2025</t>
  </si>
  <si>
    <t>TRANSFERENCIA RECIBIDA DEL EXTERIOR SEGÚN MENSAJES SWIFT Nos. 3658-3657 (REM.EXT.) DE FECHA 18-03-2025 POR DESEMBOLSO DE CAF PRÉSTAMO CFA011997 CONSTRUCCIÓN Y ASFALTADO DE LA JOYA RVF 031 LIBRETA N° 00291012002 ABC-RECURSOS PROPIOS REF.: UTILES DE ESCRITORIO</t>
  </si>
  <si>
    <t>PAGO A BID PRÉSTAMO 1075-SF-BO VCTO. 18-03-2025 POR CUENTA DE TGN , NTI. 019757 VALOR 18-03-2025 CAPITAL USD 43.499,22 INTERESES USD 14.214,20 CTA. 3987 CUENTA UNICA DEL TESORO LIB. 00099021001 REF.: COMISIONES BANCARIAS</t>
  </si>
  <si>
    <t>PAGO A CAF PRÉSTAMO CFA010917 VCTO. 18-03-2025 POR CUENTA DE TGN , NTI. 019738 VALOR 18-03-2025 CAPITAL USD 5.000.000,00 INTERESES USD 3.323.260,55 CTA. 3987 CUENTA UNICA DEL TESORO LIB. 00099021001 REF.: COMISIONES BANCARIAS</t>
  </si>
  <si>
    <t>NUMERO DE LIBRETA CUT: 00150012001 OPERACIÓN E75 TRANSFERENCIA DE LA CUENTA FISCAL BUN A LA CUT EN MN TRANSF.FDOS.AL.BCB PROYECTO SUCRE CIUDAD UNIVERSITARIA, CITE:PSCU-DAF 028/2025 CUENTA CUT 3987 LIBRETA NÂ° 00150012001</t>
  </si>
  <si>
    <t>NUMERO DE LIBRETA CUT: 00150014201 OPERACIÓN E75 TRANSFERENCIA DE LA CUENTA FISCAL BUN A LA CUT EN MN TRANSF.FDOS.AL.BCB PROYECTO SUCRE CIUDAD UNIVERSITARIA, CITE:PSCU-DAF 027/2025 CUENTA CUT 3987 LIBRETA NÂ° 00150014201</t>
  </si>
  <si>
    <t>NUMERO DE LIBRETA CUT: 00099021001 OPERACIÓN E75 TRANSFERENCIA DE LA CUENTA FISCAL BUN A LA CUT EN MN TRANSF.FDOS.AL.BCB GOBIERNO AUTONOMO MUNICIPAL DE PALOS BLANCOS CITE: GAMPB/SMAF/EOC/NT/NÂ°017/2025 CUENTA CUT 3987 LIBRETA NÂ° 00099021001</t>
  </si>
  <si>
    <t>NUMERO DE LIBRETA CUT: 00099021001 OPERACIÓN E75 TRANSFERENCIA DE LA CUENTA FISCAL BUN A LA CUT EN MN TRANSF.FDOS.AL.BCB GOBIERNO AUTONOMO MUNICIPAL DE PALOS BLANCOS CITE: GAMPB/SMAF/EOC/NT/NÂ°015/2025 CUENTA CUT 3987 LIBRETA NÂ° 00099021001</t>
  </si>
  <si>
    <t>NUMERO DE LIBRETA CUT: 00099021001 OPERACIÓN E75 TRANSFERENCIA DE LA CUENTA FISCAL BUN A LA CUT EN MN TRANSF.FDOS.AL.BCB GOBIERNO AUTONOMO MUNICIPAL DE PALOS BLANCOS CITE: GAMPB/SMAF/EOC/NT/NÂ°016/2025 CUENTA CUT 3987 LIBRETA NÂ° 00099021001</t>
  </si>
  <si>
    <t>NUMERO DE LIBRETA CUT: 00099021001 OPERACIÓN E18 TRANSFERENCIA DEL SISTEMA FINANCIERO POR CUENTA DE TERCEROS A LA CUT Devolucion al TGN por concepto de conciliacion de compensacion de fraccion complementaria conciliacion 2024</t>
  </si>
  <si>
    <t>NUMERO DE LIBRETA CUT: 00099021001 OPERACIÓN E18 TRANSFERENCIA DEL SISTEMA FINANCIERO POR CUENTA DE TERCEROS A LA CUT Devolucion al TGN por concepto de conciliacion de compensacion de cotizaciones mensual julio 2024</t>
  </si>
  <si>
    <t>||AMPLIACION DE VALIDEZ 0,15% S/USD 3.985,68 POR 150 DIAS, REEMB. GASTOS DE COMUNICACION BS300.- Y EMISION DE COMPROBANTE CONTABLE BS60.- S/G NOTA SEDEM/GG/KB N°072/2025 REF: I-2023-26 P/C EPP KOKABOL A/F HENAN OCEAN MACHINERY EQUIPMENT CO., LTD. LIB:00132102001 KOKABOL  GESTION OPERATIVA REF: COMISIONES ENMIENDA 7 LC I-2023-26.</t>
  </si>
  <si>
    <t>||AMPLIACION DE VALIDEZ 0,15% S/USD 14.382,48 POR 151 DIAS, REEMB. GASTOS DE COMUNICACION BS300.- Y EMISION DE COMPROBANTE CONTABLE BS60.- S/G NOTA SEDEM/GG/KB N°072/2025 REF: I-2023-36 P/C EPP KOKABOL A/F PROMAQUINA INDUSTRIA MECANICA LTDA. LIB:00132102001 KOKABOL  GESTION OPERATIVA REF: COMISIONES ENMIENDA 3 LC I-2023-36.</t>
  </si>
  <si>
    <t>||REGISTRO COBRO COMISION AVISO EMISION CARTA DE CREDITO STANDBY BS300.-Y EMISION COMP.CONTABLE BS60.-REF.:32628.95018 (BCB:SB-R-2025-04) A/F EMPRESA BOLIVIANA DE ALIMENTOS Y DERIVADOS-EBA,EN COMPL.A COMP.1122277,18/03/25. LIB.00599072001 EBA - GESTION OPERATIVA FRUTICOLA Y DERIVADOS REF.:COMISIONES SBLC 32628.95018.</t>
  </si>
  <si>
    <t>DEVOLUCION DE FONDOS DE SOLIC.054163-22841 DE COFADENA DE 06/03/2025 REF.: REGISTRO DE OP. POR LA COMPRA DE UTILLAJE PARA MAQUINAS DE LA PLANTA DE PRODUCCION SEGUN CONTRATO ADMINISTRATIVO, SEGUN R.D. NO.025/2023 LIB. 00548022001 COFADENA - FÁBRICA BOLIVIANA DE MUNICIÓN</t>
  </si>
  <si>
    <t>DEVOLUCION DE FONDOS DE SOLIC.054162-22842 DE SEDEM DE 06/03/2025 REF.: TRANSFERENCIA INTERNACIONAL DE PAGO A LA EMPRESA INVERSIONES SAN JOSE S.P.A. POR LA SEXTA ADQUISICION DE CARBONATO DE SODIO, SEGUN R.D. NO.025/2023. LIB. 00132072001 SEDEM-ADMINISTRACION RECAUDACION ENVIBOL EN BOLIVIANOS</t>
  </si>
  <si>
    <t>TRANSFERENCIA RECIBIDA DEL EXTERIOR SEGÚN MENSAJES SWIFT Nos. 3668-3669 (REM.EXT.) DE FECHA 18-03-2025 POR DESEMBOLSO DE BID PRÉSTAMO 4376/BL-BO REQ 00035 BO 2025016795 LIBRETA N° 00291012002 ABC-RECURSOS PROPIOS REF.: UTILES DE ESCRITORIO</t>
  </si>
  <si>
    <t>PAGO A BID PRÉSTAMO 1075-SF-BO VCTO. 18-03-2025 POR CUENTA DE FNDR SEGÚN NOTA COD.LIQ.019758 DE FECHA 11-03-2025, VALOR 18-03-2025 CAPITAL USD 42.924,39 INTERESES USD 14.026,36 LIBRETA NRO. 00099021001 TGN-RECURSOS ORDINARIOS - 3987 - MDRI</t>
  </si>
  <si>
    <t>REGULARIZACION DE TRANSFERENCIA DEL EXTERIOR SEGUN SWIFT NO.3530 DE FECHA 18/03/2025 ORDENANTE: CONSULADO GENERAL DE BOLIVIA (BUENOS AIRES ARGENTINA) REF.: 5113749073FS - S005505 LIB. 00340012005 SEGIP - RECAUDACION EXTERIOR - CEDULAS DE IDENTIDAD</t>
  </si>
  <si>
    <t>PAGO A BID PRÉSTAMO 1075-SF-BO VCTO. 18-03-2025 POR CUENTA DE FNDR SEGÚN NOTA COD.LIQ.019758 DE FECHA 11-03-2025, VALOR 18-03-2025 CAPITAL USD 196.473,29 INTERESES USD 64.201,36 LIBRETA N° 00862012009 FNDR-DUSAF BID 1075-SF/BO REC.LINEA CAP.INT.COM.</t>
  </si>
  <si>
    <t>PAGO A BID PRÉSTAMO 1075-SF-BO VCTO. 18-03-2025 POR CUENTA DE FNDR SEGÚN NOTA COD.LIQ.019758 DE FECHA 11-03-2025, VALOR 18-03-2025 CAPITAL USD 196.473,29 INTERESES USD 64.201,36 LIBRETA N° 00862012010 FNDR-DUSAF BID 1075/SF-BO REC.LINEA CAP.INT.COM.</t>
  </si>
  <si>
    <t>PAGO A BID PRÉSTAMO 1075-SF-BO VCTO. 18-03-2025 POR CUENTA DE FNDR SEGÚN NOTA COD.LIQ.019758 DE FECHA 11-03-2025, VALOR 18-03-2025 CAPITAL USD 196.473,29 INTERESES USD 64.201,36 LIBRETA N° 00862012001 FNDR ADMINISTRACIÓN REF.: COMISIONES BANCARIAS</t>
  </si>
  <si>
    <t>PAGO A BID PRÉSTAMO 1075-SF-BO VCTO. 18-03-2025 POR CUENTA DE FNDR SEGÚN NOTA COD.LIQ.019758 DE FECHA 11-03-2025, VALOR 18-03-2025 CAPITAL USD 42.924,39 INTERESES USD 14.026,36 LIBRETA N° 00862012009 FNDR-DUSAF BID 1075-SF/BO REC.LINEA CAP.INT.COM.</t>
  </si>
  <si>
    <t>PAGO A BID PRÉSTAMO 1075-SF-BO VCTO. 18-03-2025 POR CUENTA DE FNDR SEGÚN NOTA COD.LIQ.019758 DE FECHA 11-03-2025, VALOR 18-03-2025 CAPITAL USD 42.924,39 INTERESES USD 14.026,36 LIBRETA N° 00862012010 FNDR-DUSAF BID 1075/SF-BO REC.LINEA CAP.INT.COM.</t>
  </si>
  <si>
    <t>COBRO COSTOS DE PAPELERIA POR REGULARIZACION DE TRANSFERENCIA DEL EXTERIOR POR ORDEN DE CONSULADO GENERAL DE BOLIVIA (BUENOS AIRES ARGENTINA) REF.: 5113749073FS - S005505 LIB. 00340012003 RECAUDACION EXTRANJERIA - C.I. -L.C.</t>
  </si>
  <si>
    <t>||TRANSFERENCIA DE FONDOS SEGÚN MENSAJES SWIFT N°3591 Y 3592 DE LA FECHA Y NOTA CITE: DGAC/DAF/FIN/NE-0008/25 (HRE-TGL-1866) DE FECHA 29/01/2025 DE LA DIRECCIÓN GENERAL DE AERONÁUTICA CIVIL. (SECTOR PÚBLICO). DÉBITO DE LA LIBRETA 00117012001 DGAC, REPOSICIÓN DE ÚTILES DE ESCRITORIO.</t>
  </si>
  <si>
    <t>||TRANSFERENCIA DE FONDOS S/G MENSAJES SWIFT NROS. 3659-3634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</si>
  <si>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NROS.3651 Y 3623 DE LA FECHA Y NOTA CITE ABE/DGE 77/2025 DE F.04.02.2024 (HRE-TGL-2320) DE LA AGENCIA BOLIVIANA ESPACIAL (SECTOR PÚBLICO). A LA LIBRETA 585012002 ; P/CTA DE SES S.A.</t>
  </si>
  <si>
    <t>||TRANSFERENCIA DE FONDOS SEGÚN MENSAJES SWIFT N°3625 Y 3654, CORREO ELECTRÓNICO DE ABE DE LA FECHA Y NOTA CITE: ABE-DGE 77/2025 DE LA AGENCIA BOLIVIANA ESPACIAL DE FECHA 04/02/2025 (HRE-TGL-2320). (SECTOR PÚBLICO). A LA CUT EN M/N, LIBRETA N°585012002 ABE - VTA. DE SERV. COMUNICACIÓN P/CTA. DE IKO MEDIA GROUP AG</t>
  </si>
  <si>
    <t>||TRANSFERENCIA DE FONDOS S/G. MENSAJE SWIFT NRO. 3638, EN ATENCIÓN A CORREO CON INFORMACION ADICIONAL DE LA GOI, CORREO DE ABE Y NOTA CITE: ABE-DGE 77/2025 DE FECHA 4/2/2025 (HRE-TGL-2320) ENVIADO POR LA AGENCIA BOLIVIANA ESPACIAL (SECTOR PÚBLICO). A LA LIBRETA 585012002 ABE - VENTA DE SERVICIOS COMUNICACIÓN; P.CTA. DE STREAM UNO COMMU</t>
  </si>
  <si>
    <t>||TRANSFERENCIA DE FONDOS S/G MENSAJES SWIFT NRO. 3633 Y 3660 DE LA FECHA Y NOTA CITE DGAC/DAF/FIN/NE-0008/25 DE F.29.01.2025 (HRE-TGL-1866) DE LA DIRECCION GENERAL DE AERONAUTICA CIVIL (SECTOR PÚBLICO). DEBITO DE LA LIBRETA 00117012001 DGAC, REPOSICIÓN DE ÚTILES DE ESCRITORIO.</t>
  </si>
  <si>
    <t>De: 00513012004 Transferencia de recursos a solicitud de Yacimientos Petrolíferos Fiscales Bolivianos mediante nota CITE: YPFB/GAFC-483-DFC/URTR-125/2025 en aplicación al Decreto Supremo N° 5348 de 10 de marzo de 2025 y la Resolución Ministerial N° 26 de 27 de enero de 2025 que aprueba el Reglamento Operativo para el pago de obligaciones en el extranjero H.R. 2025-12096-R</t>
  </si>
  <si>
    <t>'COBRO DE'||ÚTILES DE ESCRITORIO POR EL COMPROBANTE NRO. 1122310 DE LA FECHA S/G. NOTA CITE GAFC-0356/DFC/URTE-097/2025 DE F.26.02.2025 (HRE-TGL-3945) ENVIADA POR YACIMIENTOS PETROLIFEROS FISCALES BOLIVIANOS. DÉBITO DE LA LIBRETA 00513022001 YPFB - OPERACIONES.</t>
  </si>
  <si>
    <t>||PAGO A FONPLATA PRESTAMO BOL 32/2018 VCTO. 15-03-2025 POR CUENTA DEL TGN SEGUN NOTA MEFP/VTCP/DGCP/UODP/N°132/2025 DE FECHA 14-03-2025, VALOR 18-03-2025 CAPITAL USD3.095.238,10 INTERES USD2.203.812,41 LIBRETA NRO. 00099021001 "TGN-RECURSOS ORDINARIOS (3987) REF.: UTILES DE ESCRITORIO</t>
  </si>
  <si>
    <t>00086031101 DEPOSITO DE EFECTIVO, DEPOSITANTE: FELICIANO ALI, CONCEPTO: DEVOLUCION DE VIATICOS, CUENTA DE DEPOSITO: CUENTA UNICA DEL TESORO</t>
  </si>
  <si>
    <t>00086031112 DEPOSITO DE EFECTIVO, DEPOSITANTE: LEONARDO GONZALES, CONCEPTO: DEVOLUCION DE VIATICOS, CUENTA DE DEPOSITO: CUENTA UNICA DEL TESORO</t>
  </si>
  <si>
    <t>00086031105 DEPOSITO DE EFECTIVO, DEPOSITANTE: RENAN AYAVIRI, CONCEPTO: DEVOLUCION DE VIATICOS, CUENTA DE DEPOSITO: CUENTA UNICA DEL TESORO</t>
  </si>
  <si>
    <t>00389022001 DEPOSITO DE EFECTIVO, DEPOSITANTE: CARMIÑA GLADYS VALDIVIA RODRIGUEZ, CONCEPTO: DEVOLUCION DE SALDO C31 #189, CUENTA DE DEPOSITO: CUENTA UNICA DEL TESORO</t>
  </si>
  <si>
    <t>00292032001 DEPOSITO DE EFECTIVO, DEPOSITANTE: SONIA CRISTINA SARZURI MAMANI, CONCEPTO: DEVOLUCION POR SOBRANTE DE SOAT, CUENTA DE DEPOSITO: CUENTA UNICA DEL TESORO</t>
  </si>
  <si>
    <t>00522012001 DEPOSITO DE EFECTIVO, DEPOSITANTE: LUJAN CUASACE MAURICIO, CONCEPTO: ALQUILER PREDIOS ENFE CIUDAD DE SANTA CRUZ ENFE CORRESPONDIENTE AL MES DE MARZO DEL 2025, CUENTA DE DEPOSITO: CUENTA UNICA DEL TESORO</t>
  </si>
  <si>
    <t>00522012001 DEPOSITO DE EFECTIVO, DEPOSITANTE: ALBERTO TITO CUSI, CONCEPTO: ALQUILER PREDIOS ENFE CIUDAD DE LA PAZ ENFE CORRESPONDIENTE AL MES DE MARZO DEL 2025, CUENTA DE DEPOSITO: CUENTA UNICA DEL TESORO</t>
  </si>
  <si>
    <t>00522012001 DEPOSITO DE EFECTIVO, DEPOSITANTE: DAVID LEDEZMA ZAMBRANA, CONCEPTO: ALQUILER PREDIOS ENFE CIUDAD DE SANTA CRUZ DEP. CORRESPONDIENTE AL MES DE MARZO DEL 2025, CUENTA DE DEPOSITO: CUENTA UNICA DEL TESORO</t>
  </si>
  <si>
    <t>00522012001 DEPOSITO DE EFECTIVO, DEPOSITANTE: PAUL LEDEZMA ZAMBRANA, CONCEPTO: ALQUILER PREDIOS ENFE CIUDAD DE SANTA CRUZ DEP. A LA CUT CORRESPONDIENTE AL MES DE MARZO DEL 2025, CUENTA DE DEPOSITO: CUENTA UNICA DEL TESORO</t>
  </si>
  <si>
    <t>00292012001 DEPOSITO DE EFECTIVO, DEPOSITANTE: IVAN ROJAS MAMANI, CONCEPTO: DEVOLUCION, CUENTA DE DEPOSITO: CUENTA UNICA DEL TESORO</t>
  </si>
  <si>
    <t>00099021001 DEPOSITO DE EFECTIVO, DEPOSITANTE: PABLO DURAN DE CASTRO, CONCEPTO: DEVOLUCION DE PASAJES, CUENTA DE DEPOSITO: CUENTA UNICA DEL TESORO/DJBR</t>
  </si>
  <si>
    <t>00099021001 DEPOSITO DE EFECTIVO, DEPOSITANTE: REMEDIOS BLANCA ARUQUIPA QUISPE, CONCEPTO: DEVOLUCION POR TOPE SALARIAL MES DE FEBRERO, MARZO, ABRIL, MAYO, JUNIO Y JULIO 2024, CUENTA DE DEPOSITO: CUENTA UNICA DEL TESORO</t>
  </si>
  <si>
    <t>00099021001 DEPOSITO DE EFECTIVO, DEPOSITANTE: LIZETH CARVAJAL TARQUINO, CONCEPTO: DEVOLUCION DEL TALLER DE FORTALECIMIENTO, CUENTA DE DEPOSITO: CUENTA UNICA DEL TESORO/DJBR</t>
  </si>
  <si>
    <t>00046171101 DEPOSITO DE EFECTIVO, DEPOSITANTE: LABORATORIOS MICECTA S.R.L., CONCEPTO: PAGO DE SANCION JURIDICA, CUENTA DE DEPOSITO: CUENTA UNICA DEL TESORO</t>
  </si>
  <si>
    <t>00046171101 DEPOSITO DE EFECTIVO, DEPOSITANTE: SYROS CORP, CONCEPTO: SANCION S/03, CUENTA DE DEPOSITO: CUENTA UNICA DEL TESORO</t>
  </si>
  <si>
    <t>00099021001 DEPOSITO DE EFECTIVO, DEPOSITANTE: PAULO ROBERTO LOMA MARCONI, CONCEPTO: DEVOLUCION, CUENTA DE DEPOSITO: CUENTA UNICA DEL TESORO</t>
  </si>
  <si>
    <t>00253014122 DEP.DE CHEQ.AJENOS,RET.DE CAM.,CONCEPTO: GASTOS DE INVERSION,DEP.: GAM SAN PEDRO DE BUENA VISTA , PROCEDENCIA: BANCO UNION S.A., CHEQUE: 1857, FECHA DE EMISION:18/03/2025</t>
  </si>
  <si>
    <t>00099021001 DEP.DE CHEQ.AJENOS,RET.DE CAM.,CONCEPTO: INCAPACIDADES,DEP.: CAJA NACIONAL DE SALUD , PROCEDENCIA: BANCO UNION S.A., CHEQUE: 59748, FECHA DE EMISION:27/02/2025</t>
  </si>
  <si>
    <t>00099021001 DEP.DE CHEQ.AJENOS,RET.DE CAM.,CONCEPTO: INCAPACIDADES,DEP.: CAJA NACIONAL DE SALUD , PROCEDENCIA: BANCO UNION S.A., CHEQUE: 59745, FECHA DE EMISION:27/02/2025</t>
  </si>
  <si>
    <t>00099021001 DEP.DE CHEQ.AJENOS,RET.DE CAM.,CONCEPTO: INCAPACIDADES,DEP.: CAJA NACIONAL DE SALUD , PROCEDENCIA: BANCO UNION S.A., CHEQUE: 59746, FECHA DE EMISION:27/02/2025</t>
  </si>
  <si>
    <t>00099021001 DEP.DE CHEQ.AJENOS,RET.DE CAM.,CONCEPTO: DEVOLUCION PASAJE AEREO WILSON PIZARRO CONDORI C-31 N°3-4 GESTION 2024,DEP.: LIBRA TOURS SRL (BOA) , PROCEDENCIA: BANCO UNION S.A., CHEQUE: 19490, FECHA DE EMISION:19/02/2025</t>
  </si>
  <si>
    <t>00046031102 DEP.DE CHEQ.AJENOS,RET.DE CAM.,CONCEPTO: DEVOLUCION C-31 N°1271 GESTION 2024 ERROR DE TRANSFERENCIA,DEP.: IBNORCA , PROCEDENCIA: BANCO BISA S.A., CHEQUE: 26794, FECHA DE EMISION:13/03/2025</t>
  </si>
  <si>
    <t>00099021001 DEP.DE CHEQ.AJENOS,RET.DE CAM.,CONCEPTO: DEVOLUCION DE BECA DE ESTUDIO,DEP.: RUTH CARLOTA FERRUFINO , PROCEDENCIA: BANCO UNION S.A., CHEQUE: 213532, FECHA DE EMISION:18/03/2025/DJBR</t>
  </si>
  <si>
    <t>PAGO A PRIV PRÉSTAMO US29731QAC15 VCTO. 20-03-2025 POR CUENTA DE TGN , NTI. 019903 VALOR 19-03-2025 INTERESES USD 22.500.000,00 CTA. 3987 CUENTA UNICA DEL TESORO LIB. 00099021001 REF.: COMISIONES BANCARIAS</t>
  </si>
  <si>
    <t>PAGO A PRIV PRÉSTAMO US29731QAC15 VCTO. 20-03-2025 POR CUENTA DE TGN , NTI. 019903 VALOR 19-03-2025 INTERESES USD 22.500.000,00 CTA. 3987 CUENTA UNICA DEL TESORO LIB. 00099021001</t>
  </si>
  <si>
    <t>De: 00513012004 Transferencia de recursos a solicitud de Yacimientos Petrolíferos Fiscales Bolivianos mediante nota CITE: YPFB/GAFC-488-DFC/URTR-126/2025 en aplicación al Decreto Supremo N° 5348 de 10 de marzo de 2025 y la Resolución Ministerial N° 26 de 27 de enero de 2025 que aprueba el Reglamento Operativo para el pago de obligaciones en el extranjero H.R. 2025-12221-R</t>
  </si>
  <si>
    <t>||TRANSFERENCIA DE FONDOS S/G MENSAJE SWIFT NRO. 3681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</si>
  <si>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SEGÚN MENSAJE SWIFT N°3698, CORREOS ELECTRÓNICOS DE NAABOL Y DGAC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</si>
  <si>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MENSAJES SWIFT NROS. 3710 Y 3709, CORREOS ELECTRÓNICOS DE NAABOL Y DGAC DE LA FECHA Y NOTA CITE CAR/DGE-DNAF/N°0031/2025 DE F.29.01.2025. (HRE-TGL-1912) Y CORREO ELECTRONICO DE LA FECHA ENVIADOS POR LA NAVEGACION AEREA Y AEROPUERTOS BOLIVIANOS (SECTOR PÚBLICO). DEBITO DE LA LIB. 00389012001 NAABOL- ADMINISTRACIÓN , REPOSICIÓN DE ÚTILES DE ESCRITORIO</t>
  </si>
  <si>
    <t>||TRANSFERENCIA DE FONDOS S/G MENSAJE SWIFT NRO. 3699, CORREO ELECTRONICO ENVIADOS POR NAABOL Y DGAC DE LA FECHA Y NOTA CITE DGAC/DAF/FIN/NE-0008/25 DE F.29.01.2025 (HRE-TGL-1866) DE LA DIRECCION GENERAL DE AERONAUTICA CIVIL (SECTOR PÚBLICO). DEBITO DE LA LIBRETA 00117012001 DGAC, REPOSICIÓN DE ÚTILES DE ESCRITORIO</t>
  </si>
  <si>
    <t>||TRANSFERENCIA DE FONDOS SEGÚN MENSAJES SWIFT N°3724 Y 3725 DE LA FECHA Y NOTA CITE: DGAC/DAF/FIN/NE-0008/25 (HRE-TGL-1866) DE FECHA 29/01/2025 DE LA DIRECCIÓN GENERAL DE AERONÁUTICA CIVIL. (SECTOR PÚBLICO). DÉBITO DE LA LIBRETA 00117012001 DGAC, REPOSICIÓN DE ÚTILES DE ESCRITORIO.</t>
  </si>
  <si>
    <t>00046021109 DEPOSITO DE EFECTIVO, DEPOSITANTE: EMPRESA UNIPERSONAL DARIO ZENON MAMANI MENDO, CONCEPTO: PAGO DE SERVICIOS BASICOS, CUENTA DE DEPOSITO: CUENTA UNICA DEL TESORO</t>
  </si>
  <si>
    <t>00249012001 DEPOSITO DE EFECTIVO, DEPOSITANTE: JOSE ROBERTO BALLESTEROS COCA, CONCEPTO: DEVOLUCION, CUENTA DE DEPOSITO: CUENTA UNICA DEL TESORO</t>
  </si>
  <si>
    <t>00249012001 DEPOSITO DE EFECTIVO, DEPOSITANTE: YERSIN OBLITAS SANCHEZ, CONCEPTO: DEVOLUCION, CUENTA DE DEPOSITO: CUENTA UNICA DEL TESORO</t>
  </si>
  <si>
    <t>00206012001 DEPOSITO DE EFECTIVO, DEPOSITANTE: INSTITUTO NACIONAL DE ESTADISTICA, CONCEPTO: DEPÓSITO POR VENTA DE LA OFICINA CENTRAL LA PAZ, DE FECHA 18/03/2025, CUENTA DE DEPOSITO: CUENTA UNICA DEL TESORO</t>
  </si>
  <si>
    <t>00016011101 DEPOSITO DE EFECTIVO, DEPOSITANTE: LOURDES AIDA CONDORI MAMANI, CONCEPTO: ALQUILER PARA EL INSTITUTO TECNOLOGICO SUPERIOR ISEC LA PAZ, CUENTA DE DEPOSITO: CUENTA UNICA DEL TESORO</t>
  </si>
  <si>
    <t>00383012001 DEPOSITO DE EFECTIVO, DEPOSITANTE: COLLECTION S.R.L., CONCEPTO: NOTA DE COBRANZA - PERIODO ENERO GESTION 2025, CUENTA DE DEPOSITO: CUENTA UNICA DEL TESORO</t>
  </si>
  <si>
    <t>00046171101 DEPOSITO DE EFECTIVO, DEPOSITANTE: GRUPO EMPRESARIAL VALENCIA S.R.L., CONCEPTO: PAGO SANCION JURIDICA, CUENTA DE DEPOSITO: CUENTA UNICA DEL TESORO</t>
  </si>
  <si>
    <t>00086044201 DEPOSITO DE EFECTIVO, DEPOSITANTE: SISTEMA DE RIEGO SANTA ISABEL, CONCEPTO: CONTRAPARTE SISTEMA RIEGO, CUENTA DE DEPOSITO: CUENTA UNICA DEL TESORO</t>
  </si>
  <si>
    <t>00660012002 DEP.DE CHEQ.AJENOS,RET.DE CAM.,CONCEPTO: REQLIQUIDACION, PAGO EN DEMASIA BONO DE FRONTERA,DEP.: ORGANO JUDICIAL - DAF NACIONAL , PROCEDENCIA: BANCO UNION S.A., CHEQUE: 1334, FECHA DE EMISION:17/03/2025</t>
  </si>
  <si>
    <t>00389012001 DEP.DE CHEQ.AJENOS,RET.DE CAM.,CONCEPTO: LICENCIA SIN GOCE DE HABER CENTRAL,DEP.: NAABOL , PROCEDENCIA: BANCO UNION S.A., CHEQUE: 912, FECHA DE EMISION:19/03/2025</t>
  </si>
  <si>
    <t>00015011108 DEP.DE CHEQ.AJENOS,RET.DE CAM.,CONCEPTO: DEPÓSITO A LA CUT,DEP.: MINISTERIO DE GOBIERNO , PROCEDENCIA: BANCO UNION S.A., CHEQUE: 52526, FECHA DE EMISION:14/03/2025</t>
  </si>
  <si>
    <t>00066134201 DEP.DE CHEQ.AJENOS,RET.DE CAM.,CONCEPTO: DEVOLUCION LICENCIA SIN GOCE DE HABERES,DEP.: MINISTERIO DE PLANIFICACION DEL DESARROLLO , PROCEDENCIA: BANCO UNION S.A., CHEQUE: 7350, FECHA DE EMISION:18/03/2025</t>
  </si>
  <si>
    <t>00389042001 DEP.DE CHEQ.AJENOS,RET.DE CAM.,CONCEPTO: LICENCIA SIN GOCE DE HABER SANTA CRUZ,DEP.: NAABOL , PROCEDENCIA: BANCO UNION S.A., CHEQUE: 913, FECHA DE EMISION:19/03/2025</t>
  </si>
  <si>
    <t>00389052001 DEP.DE CHEQ.AJENOS,RET.DE CAM.,CONCEPTO: LICENCIA SIN GOCE DE HABER BENI,DEP.: NAABOL , PROCEDENCIA: BANCO UNION S.A., CHEQUE: 915, FECHA DE EMISION:19/03/2025</t>
  </si>
  <si>
    <t>00389052001 DEP.DE CHEQ.AJENOS,RET.DE CAM.,CONCEPTO: LICENCIA SIN GOCE DE HABER BENI,DEP.: NAABOL , PROCEDENCIA: BANCO UNION S.A., CHEQUE: 916, FECHA DE EMISION:19/03/2025</t>
  </si>
  <si>
    <t>00591012001 DEP.DE CHEQ.AJENOS,RET.DE CAM.,CONCEPTO: SG HR MT/2025-01421,DEP.: E.E.T.C. MI TELEFERICO , PROCEDENCIA: BANCO UNION S.A., CHEQUE: 4157, FECHA DE EMISION:14/03/2025</t>
  </si>
  <si>
    <t>00591012001 DEP.DE CHEQ.AJENOS,RET.DE CAM.,CONCEPTO: SG HR MT/2025-01985,DEP.: E.E.T.C. MI TELEFERICO , PROCEDENCIA: BANCO UNION S.A., CHEQUE: 4156, FECHA DE EMISION:14/03/2025</t>
  </si>
  <si>
    <t>00591012001 DEP.DE CHEQ.AJENOS,RET.DE CAM.,CONCEPTO: SG HR MT/2025-00760,DEP.: E.E.T.C. MI TELEFERICO , PROCEDENCIA: BANCO UNION S.A., CHEQUE: 4155, FECHA DE EMISION:14/03/2025</t>
  </si>
  <si>
    <t>00591012001 DEP.DE CHEQ.AJENOS,RET.DE CAM.,CONCEPTO: SG HR MT/2025-01387,DEP.: E.E.T.C. MI TELEFERICO , PROCEDENCIA: BANCO UNION S.A., CHEQUE: 4154, FECHA DE EMISION:14/03/2025</t>
  </si>
  <si>
    <t>00591012001 DEP.DE CHEQ.AJENOS,RET.DE CAM.,CONCEPTO: SG HR MT/2025-02028,DEP.: E.E.T.C. MI TELEFERICO , PROCEDENCIA: BANCO UNION S.A., CHEQUE: 4153, FECHA DE EMISION:13/03/2025</t>
  </si>
  <si>
    <t>00591012001 DEP.DE CHEQ.AJENOS,RET.DE CAM.,CONCEPTO: SG HR MT/2025-02030,DEP.: E.E.T.C. MI TELEFERICO , PROCEDENCIA: BANCO UNION S.A., CHEQUE: 4152, FECHA DE EMISION:13/03/2025</t>
  </si>
  <si>
    <t>00099021001 DEP.DE CHEQ.AJENOS,RET.DE CAM.,CONCEPTO: SUB. ENF. SEPTIEMBRE 2024 - AUTORIDAD DE FISCALIZACION DE ELECTRICIDAD Y TECNOLOGIA N.,DEP.: CAJA DE SALUD DE LA BANCA PRIVADA , PROCEDENCIA: BANCO NACIONAL DE BOLIVIA S.A., CHEQUE: 7144965, FECHA DE EMISION:1</t>
  </si>
  <si>
    <t>00591012001 DEP.DE CHEQ.AJENOS,RET.DE CAM.,CONCEPTO: SG HR MT/2025-02036,DEP.: E.E.T.C. MI TELEFERICO , PROCEDENCIA: BANCO UNION S.A., CHEQUE: 4151, FECHA DE EMISION:13/03/2025</t>
  </si>
  <si>
    <t>00099021001 DEP.DE CHEQ.AJENOS,RET.DE CAM.,CONCEPTO: SUB. ENF. JUNIO 2024 - AUTORIDAD DE FISCALIZACION DE ELECTRICIDAD Y TECNOLOGIA N.,DEP.: CAJA DE SALUD DE LA BANCA PRIVADA , PROCEDENCIA: BANCO NACIONAL DE BOLIVIA S.A., CHEQUE: 7145272, FECHA DE EMISION:14/03/</t>
  </si>
  <si>
    <t>00591012001 DEP.DE CHEQ.AJENOS,RET.DE CAM.,CONCEPTO: SG HR MT/2025-02041,DEP.: E.E.T.C. MI TELEFERICO , PROCEDENCIA: BANCO UNION S.A., CHEQUE: 4150, FECHA DE EMISION:13/03/2025</t>
  </si>
  <si>
    <t>00099021001 DEP.DE CHEQ.AJENOS,RET.DE CAM.,CONCEPTO: SUB. ENF. JULIO 2024 AUTORIDAD DE FISCALIZACION DE ELECTRICIDAD Y TECNOLOGIA N,DEP.: CAJA DE SALUD DE LA BANCA PRIVADA , PROCEDENCIA: BANCO NACIONAL DE BOLIVIA S.A., CHEQUE: 7145322, FECHA DE EMISION:14/03/202</t>
  </si>
  <si>
    <t>00591012001 DEP.DE CHEQ.AJENOS,RET.DE CAM.,CONCEPTO: SG HR MT/2025-09467,DEP.: E.E.T.C. MI TELEFERICO , PROCEDENCIA: BANCO UNION S.A., CHEQUE: 4148, FECHA DE EMISION:13/03/2025</t>
  </si>
  <si>
    <t>00099021001 DEP.DE CHEQ.AJENOS,RET.DE CAM.,CONCEPTO: SUB. ENF. SEPTIEMBRE 2024 AUTORIDAD DE FISCALIZACION DE ELECTRICIDAD Y TECNOLOGIA N,DEP.: CAJA DE SALUD DE LA BANCA PRIVADA , PROCEDENCIA: BANCO NACIONAL DE BOLIVIA S.A., CHEQUE: 7145657, FECHA DE EMISION:14/0</t>
  </si>
  <si>
    <t>00099021001 DEP.DE CHEQ.AJENOS,RET.DE CAM.,CONCEPTO: DEPÓSITO,DEP.: JHONNY RICHARD JIMENEZ ZAMBRANA , PROCEDENCIA: BANCO UNION S.A., CHEQUE: 213533, FECHA DE EMISION:19/03/2025</t>
  </si>
  <si>
    <t>00099021001 DEP.DE CHEQ.AJENOS,RET.DE CAM.,CONCEPTO: SUBSIDIO DE INCAPACIDAD TEMPORAL POR ENFERMEDAD A.P.S. NOVIEMBRE 2024,DEP.: CAJA DE SALUD DE LA BANCA PRIVADA , PROCEDENCIA: BANCO NACIONAL DE BOLIVIA S.A., CHEQUE: 3719527, FECHA DE EMISION:28/02/2025</t>
  </si>
  <si>
    <t>00595012002 DEP.DE CHEQ.AJENOS,RET.DE CAM.,CONCEPTO: SUBSIDIO DE INCAPACIDAD TEMPORAL ENFERMEDAD Y MATERNIDAD GESTORA PUBLICA ENERO 2025 REG. SANTA CRUZ,DEP.: CAJA DE SALUD DE LA BANCA PRIVADA</t>
  </si>
  <si>
    <t>00595012002 DEP.DE CHEQ.AJENOS,RET.DE CAM.,CONCEPTO: DEVOLUCION DE FONDOS POR SUBSIDIO DE INCAPACIDAD TEMPORAL PERIODO 11/2024 REG. SANTA CRUZ,DEP.: CAJA DE SALUD DE LA BANCA PRIVADA</t>
  </si>
  <si>
    <t>00595012002 DEP.DE CHEQ.AJENOS,RET.DE CAM.,CONCEPTO: DEVOLUCION DE FONDOS POR SUBSIDIOS DE INCAPACIDAD TEMPORAL PERIODO 12/2024 REG SANTA CRUZ,DEP.: CAJA DE SALUD DE LA BANCA PRIVADA</t>
  </si>
  <si>
    <t>00595012002 DEP.DE CHEQ.AJENOS,RET.DE CAM.,CONCEPTO: SUB. MAT OCTUBRE 2024 GESTORA PUBLICA DE LA SEGURIDAD SOCIAL A LARGO PLAZO,DEP.: CAJA DE SALUD DE LA BANCA PRIVADA , PROCEDENCIA: BANCO NACIONAL DE BOLIVIA S.A., CHEQUE: 7146142, FECHA DE EMISION:14/03/2025</t>
  </si>
  <si>
    <t>00595012003 DEP.DE CHEQ.AJENOS,RET.DE CAM.,CONCEPTO: DEVOLUCION POR BAJA DE INCAPACIDAD TEMPORAL,DEP.: CAJA DE SALUD DE LA BANCA PRIVADA , PROCEDENCIA: BANCO NACIONAL DE BOLIVIA S.A., CHEQUE: 7228984, FECHA DE EMISION:25/02/2025</t>
  </si>
  <si>
    <t>00595012002 DEP.DE CHEQ.AJENOS,RET.DE CAM.,CONCEPTO: SUB. ENF. MARZO 2024 GESTORA PUBLICA DE SEGURIDAD SOCIAL DE LARGO PLAZO,DEP.: CAJA DE SALUD DE LA BANCA PRIVADA , PROCEDENCIA: BANCO NACIONAL DE BOLIVIA S.A., CHEQUE: 7145596, FECHA DE EMISION:14/03/2025</t>
  </si>
  <si>
    <t>00595012003 DEP.DE CHEQ.AJENOS,RET.DE CAM.,CONCEPTO: DEVOLUCION POR BAJA DE INCAPACIDAD TEMPORAL,DEP.: CAJA DE SALUD DE LA BANCA PRIVADA , PROCEDENCIA: BANCO NACIONAL DE BOLIVIA S.A., CHEQUE: 7229020, FECHA DE EMISION:25/02/2025</t>
  </si>
  <si>
    <t>00595012003 DEP.DE CHEQ.AJENOS,RET.DE CAM.,CONCEPTO: DEVOLUCION POR BAJA DE INCAPACIDAD TEMPORAL,DEP.: CAJA DE SALUD DE LA BANCA PRIVADA , PROCEDENCIA: BANCO NACIONAL DE BOLIVIA S.A., CHEQUE: 7229124, FECHA DE EMISION:25/02/2025</t>
  </si>
  <si>
    <t>00595012002 DEP.DE CHEQ.AJENOS,RET.DE CAM.,CONCEPTO: SUB. ENF. DICIEMBRE 2023 GESTORA PUBLICA DE SEGURIDAD SOCIAL DE LARGO PLAZO,DEP.: CAJA DE SALUD DE LA BANCA PRIVADA , PROCEDENCIA: BANCO NACIONAL DE BOLIVIA S.A., CHEQUE: 7145406, FECHA DE EMISION:14/03/2025</t>
  </si>
  <si>
    <t>00595012003 DEP.DE CHEQ.AJENOS,RET.DE CAM.,CONCEPTO: DEVOLUCION POR BAJA DE INCAPACIDAD TEMPORAL,DEP.: CAJA DE SALUD DE LA BANCA PRIVADA , PROCEDENCIA: BANCO NACIONAL DE BOLIVIA S.A., CHEQUE: 4197526, FECHA DE EMISION:25/02/2025</t>
  </si>
  <si>
    <t>00595012002 DEP.DE CHEQ.AJENOS,RET.DE CAM.,CONCEPTO: SUB. MAT. JULIO 2024 GESTORA PUBLICA DE SEGURIDAD SOCIAL DE LARGO PLAZO,DEP.: CAJA DE SALUD DE LA BANCA PRIVADA , PROCEDENCIA: BANCO NACIONAL DE BOLIVIA S.A., CHEQUE: 7144820, FECHA DE EMISION:14/03/2025</t>
  </si>
  <si>
    <t>00595012003 DEP.DE CHEQ.AJENOS,RET.DE CAM.,CONCEPTO: DEVOLUCION POR BAJA DE INCAPACIDAD TEMPORAL,DEP.: CAJA DE SALUD DE LA BANCA PRIVADA , PROCEDENCIA: BANCO NACIONAL DE BOLIVIA S.A., CHEQUE: 7235626, FECHA DE EMISION:24/02/2025</t>
  </si>
  <si>
    <t>00595012002 DEP.DE CHEQ.AJENOS,RET.DE CAM.,CONCEPTO: SUB. ENF. Y MAT. MAYO 2024 GESTORA PUBLICA DE SEGURIDAD SOCIAL DE LARGO PLAZO,DEP.: CAJA DE SALUD DE LA BANCA PRIVADA , PROCEDENCIA: BANCO NACIONAL DE BOLIVIA S.A., CHEQUE: 7144611, FECHA DE EMISION:14/03/20</t>
  </si>
  <si>
    <t>00595012002 DEP.DE CHEQ.AJENOS,RET.DE CAM.,CONCEPTO: SUB. ENF. Y MAT. JUNIO 2024 GESTORA PUBLICA DE SEGURIDAD SOCIAL DE LARGO PLAZO,DEP.: CAJA DE SALUD DE LA BANCA PRIVADA , PROCEDENCIA: BANCO NACIONAL DE BOLIVIA S.A., CHEQUE: 7144712, FECHA DE EMISION:14/03/2</t>
  </si>
  <si>
    <t>00595012002 DEP.DE CHEQ.AJENOS,RET.DE CAM.,CONCEPTO: SUB. ENF. ABRIL 2024 GESTORA PUBLICA DE SEGURIDAD SOCIAL DE LARGO PLAZO,DEP.: CAJA DE SALUD DE LA BANCA PRIVADA , PROCEDENCIA: BANCO NACIONAL DE BOLIVIA S.A., CHEQUE: 7144563, FECHA DE EMISION:14/03/2025</t>
  </si>
  <si>
    <t>00599012001 DEP.DE CHEQ.AJENOS,RET.DE CAM.,CONCEPTO: AMORTIZACION CUENTAS POR COBRAR MIGUEL P.,DEP.: E.B.A , PROCEDENCIA: BANCO UNION S.A., CHEQUE: 951, FECHA DE EMISION:06/03/2025</t>
  </si>
  <si>
    <t>00099021001 DEP.DE CHEQ.AJENOS,RET.DE CAM.,CONCEPTO: SUB. ENF. DICIEMBRE 2024 AUTORIDAD DE FISCALIZACION DE ELECTRICIDAD Y TECNOLOGIA N,DEP.: CAJA DE SALUD DE LA BANCA PRIVADA , PROCEDENCIA: BANCO NACIONAL DE BOLIVIA S.A., CHEQUE: 3720046, FECHA DE EMISION:2</t>
  </si>
  <si>
    <t>00099021001 DEP.DE CHEQ.AJENOS,RET.DE CAM.,CONCEPTO: SUB. ENF. NOVIEMBRE 2024 AUTORIDAD DE FISCALIZACION DE ELECTRICIDAD Y TECNOLOGIA N,DEP.: CAJA DE SALUD DE LA BANCA PRIVADA , PROCEDENCIA: BANCO NACIONAL DE BOLIVIA S.A., CHEQUE: 3719441, FECHA DE EMISION:2</t>
  </si>
  <si>
    <t>00086031101 DEP.DE CHEQ.AJENOS,RET.DE CAM.,CONCEPTO: RECAUDACION FEBRERO 2025,DEP.: ANMI EL PALMAR , PROCEDENCIA: BANCO UNION S.A., CHEQUE: 1353, FECHA DE EMISION:05/03/2025</t>
  </si>
  <si>
    <t>TRANSFERENCIA DEL EXTERIOR SEGUN SWIFT NO.3753 Y NO.3752 DE FECHA 20/03/2025 ORDENANTE: ECONOMET SPA (LAS CONDES CHILE) REF.: CRED WIRE TRANSFER LIB. 00597012001 RECURSOS PROPIOS VENTAS YLB</t>
  </si>
  <si>
    <t>COBRO COSTOS DE PAPELERIA SEGUN TRANSFERENCIA DEL EXTERIOR POR ORDEN DE ECONOMET SPA (LAS CONDES CHILE) REF.: CRED WIRE TRANSFER LIB. 00597032001 YLB-COMERCIALIZACION DE DIVERSAS SALES</t>
  </si>
  <si>
    <t>COBRO COSTOS DE PAPELERIA SEGUN TRANSFERENCIA DEL EXTERIOR POR ORDEN DE FIDEICOMISO HERCO-CKM (LIMA PERU) REF.: CRED EMB 07-03 CIST CONTRATO 48 FECHA VALOR 20/03/2025 LIB. 00513062002 YPFB - EXPORTACIÓN DE GLP Y OTROS-BOLIVIANOS</t>
  </si>
  <si>
    <t>PAGO A BID PRÉSTAMO 2771/BL-BO VCTO. 20-03-2025 POR CUENTA DE TGN , NTI. 019726 VALOR 20-03-2025 INTERESES USD 19.309,66 CTA. 3987 CUENTA UNICA DEL TESORO LIB. 00099021001 REF.: COMISIONES BANCARIAS</t>
  </si>
  <si>
    <t>PAGO A BID PRÉSTAMO 2771/BL-BO VCTO. 20-03-2025 POR CUENTA DE TGN , NTI. 019914 VALOR 20-03-2025 CAPITAL USD 1.300.000,00 INTERESES USD 899.984,46 CTA. 3987 CUENTA UNICA DEL TESORO LIB. 00099021001 REF.: COMISIONES BANCARIAS</t>
  </si>
  <si>
    <t>PAGO A BID PRÉSTAMO 2771/BL-BO VCTO. 20-03-2025 POR CUENTA DE TGN , NTI. 019914 VALOR 20-03-2025 CAPITAL USD 1.300.000,00 INTERESES USD 899.984,46 CTA. 3987 CUENTA UNICA DEL TESORO LIB. 00099021001</t>
  </si>
  <si>
    <t>NUMERO DE LIBRETA CUT: 00373024105 OPERACIÓN E75 TRANSFERENCIA DE LA CUENTA FISCAL BUN A LA CUT EN MN TRANSF.FDOS.AL.BCB GOBIERNO AUTONOMO MUNICIPAL DE MAIRANA CITE: GAMM DAF NÂ° 087/2025 CUENTA CUT 3987 LIBRETA NÂ° 00373024105</t>
  </si>
  <si>
    <t>'COBRO DE'||ÚTILES DE ESCRITORIO POR EL COMPROBANTE NRO.1122741 DE LA FECHA S/G. NOTA CITE GAFC-0356/ DFC/URTE-097/2025 DE F.26.02.2025 (HRE-TGL-3945) ENVIADA POR YACIMIENTOS PETROLIFEROS FISCALES BOLIVIANOS DEBITO DE LA LIBRETA 00513022001 YPFB  OPERACIONES, COBRO DE ÚTILES DE ESCRITORIO</t>
  </si>
  <si>
    <t>||PAGO A EXIMBANK COREA PRESTAMO EDCF NO. BOL-1 VCTO. 20/03/2025 POR CUENTA DEL TGN, SEGUN MENSAJE SWIFT N°3762 DE LA FECHA, AUTORIZACION S/G NOTA MEFP/VTCP/DGCP/UODP/N° 139/2025 DE 19/03/2025, VALOR 20/03/2025 CAPITAL KRW593.825.000 INTERESES KRW95.703.440. LIB. 00099021001 TGN-RECURSOS ORDINARIOS (3987) REF.: COMISIONES BANCARIAS</t>
  </si>
  <si>
    <t>De: 00513012004 Transferencia de recursos a solicitud de Yacimientos Petrolíferos Fiscales Bolivianos mediante nota CITE: YPFB/GAFC-502-DFC/URTR-134/2025 en aplicación al Decreto Supremo N° 5348 de 10 de marzo de 2025 y la Resolución Ministerial N° 26 de 27 de enero de 2025 que aprueba el Reglamento Operativo para el pago de obligaciones en el extranjero H.R. 2025-12500-R</t>
  </si>
  <si>
    <t>||TRANSFERENCIA DE FONDOS SEGÚN MENSAJE SWIFT N°3771, CORREOS ELECTRÓNICOS ENVIADOS POR NAABOL Y DGAC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</si>
  <si>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3772 EN ATENCIÓN A CORREOS ELECTRÓNICOS DE LA DGAC, NAABOL Y NOTA: DGAC/DAF/FIN/NE-0008/25 DE F.29/1/2025 (HRE-TGL-1866) ENVIADO POR LA DIRECCIÓN GENERAL DE AERONÁUTICA CIVIL (SECTOR PÚBLICO). DEBITO DE LA LIBRETA 00117012001 DGAC, REPOSICIÓN ÚTILES DE ESCRITORIO.</t>
  </si>
  <si>
    <t>00522012001 DEPOSITO DE EFECTIVO, DEPOSITANTE: FAVIOLA ROCIO QUIROZ, CONCEPTO: ALQUILER PREDIOS POTOSI - MARZO 2025, CUENTA DE DEPOSITO: CUENTA UNICA DEL TESORO</t>
  </si>
  <si>
    <t>00522012001 DEPOSITO DE EFECTIVO, DEPOSITANTE: FELISA QUISPE HUANCA, CONCEPTO: ALQUILER LA PAZ - ENERO, FEBRERO Y MARZO 2025, CUENTA DE DEPOSITO: CUENTA UNICA DEL TESORO</t>
  </si>
  <si>
    <t>00522012001 DEPOSITO DE EFECTIVO, DEPOSITANTE: MARTIN POCOACA QUISPE, CONCEPTO: ALQUILER LA PAZ - ENERO, FEBRERO Y MARZO 2025, CUENTA DE DEPOSITO: CUENTA UNICA DEL TESORO</t>
  </si>
  <si>
    <t>00522012001 DEPOSITO DE EFECTIVO, DEPOSITANTE: GLADIZ APAZA DE PAREDES, CONCEPTO: ALQUILER LA PAZ - ENERO, FEBRERO Y MARZO 2025, CUENTA DE DEPOSITO: CUENTA UNICA DEL TESORO</t>
  </si>
  <si>
    <t>00522012001 DEPOSITO DE EFECTIVO, DEPOSITANTE: ERWIN ELIAS SANCHEZ LOPEZ, CONCEPTO: ALQUILER LA PAZ - ENERO, FEBRERO Y MARZO 2025, CUENTA DE DEPOSITO: CUENTA UNICA DEL TESORO</t>
  </si>
  <si>
    <t>00522012001 DEPOSITO DE EFECTIVO, DEPOSITANTE: DOMINGA CHOQUE ORILLA, CONCEPTO: ALQUILER LA PAZ - ENERO, FEBRERO Y MARZO 2025, CUENTA DE DEPOSITO: CUENTA UNICA DEL TESORO</t>
  </si>
  <si>
    <t>00522012001 DEPOSITO DE EFECTIVO, DEPOSITANTE: RONALD MERLO CHOQUE, CONCEPTO: ALQUILER LA PAZ - MARZO 2025, CUENTA DE DEPOSITO: CUENTA UNICA DEL TESORO</t>
  </si>
  <si>
    <t>00522012001 DEPOSITO DE EFECTIVO, DEPOSITANTE: JORGE LUIS MERLO CHOQUE, CONCEPTO: ALQUILER LA PAZ - ENERO, FEBRERO Y MARZO 2025, CUENTA DE DEPOSITO: CUENTA UNICA DEL TESORO</t>
  </si>
  <si>
    <t>00522012001 DEPOSITO DE EFECTIVO, DEPOSITANTE: MARCELO POCOACA QUISPE, CONCEPTO: ALQUILER LA PAZ - ENERO, FEBRERO Y MARZO 2025, CUENTA DE DEPOSITO: CUENTA UNICA DEL TESORO</t>
  </si>
  <si>
    <t>00522012001 DEPOSITO DE EFECTIVO, DEPOSITANTE: MARIA ROSARIO MERLO CHOQUE, CONCEPTO: ALQUILER LA PAZ - MARZO 2025, CUENTA DE DEPOSITO: CUENTA UNICA DEL TESORO</t>
  </si>
  <si>
    <t>00522012001 DEPOSITO DE EFECTIVO, DEPOSITANTE: JUANA BENITO COPA, CONCEPTO: ALQUILER LA PAZ - ENERO, FEBRERO Y MARZO 2025, CUENTA DE DEPOSITO: CUENTA UNICA DEL TESORO</t>
  </si>
  <si>
    <t>00522012001 DEPOSITO DE EFECTIVO, DEPOSITANTE: MARIA CHOQUEHUANCA DE CADENA, CONCEPTO: ALQUILER LA PAZ - MARZO 2025, CUENTA DE DEPOSITO: CUENTA UNICA DEL TESORO</t>
  </si>
  <si>
    <t>00522012001 DEPOSITO DE EFECTIVO, DEPOSITANTE: DIONISIA QUISPE DE YUJRA, CONCEPTO: ALQUILER LA PAZ - ENERO, FEBRERO Y MARZO 2025, CUENTA DE DEPOSITO: CUENTA UNICA DEL TESORO</t>
  </si>
  <si>
    <t>00522012001 DEPOSITO DE EFECTIVO, DEPOSITANTE: ROSA CHOQUE MAMANI, CONCEPTO: ALQUILER LA PAZ - ENERO, FEBRERO Y MARZO 2025, CUENTA DE DEPOSITO: CUENTA UNICA DEL TESORO</t>
  </si>
  <si>
    <t>00522012001 DEPOSITO DE EFECTIVO, DEPOSITANTE: FULGENCIO LAURA APAZA, CONCEPTO: ALQUILER LA PAZ - ENERO, FEBRERO Y MARZO 2025, CUENTA DE DEPOSITO: CUENTA UNICA DEL TESORO</t>
  </si>
  <si>
    <t>00522012001 DEPOSITO DE EFECTIVO, DEPOSITANTE: MANUELA NATIVIDAD ACARAPI LIMACHI, CONCEPTO: ALQUILER LA PAZ - ENERO, FEBRERO Y MARZO 2025, CUENTA DE DEPOSITO: CUENTA UNICA DEL TESORO</t>
  </si>
  <si>
    <t>00522012001 DEPOSITO DE EFECTIVO, DEPOSITANTE: NANCY ROXANA LAURA CHOQUE DE COCARICO, CONCEPTO: ALQUILER LA PAZ - ENERO, FEBRERO Y MARZO 2025, CUENTA DE DEPOSITO: CUENTA UNICA DEL TESORO</t>
  </si>
  <si>
    <t>00522012001 DEPOSITO DE EFECTIVO, DEPOSITANTE: SEBASTIANA PARDO MENECES, CONCEPTO: ALQUILER COCHABAMBA - ENERO 2025 - SG CONTRATO N°56, CUENTA DE DEPOSITO: CUENTA UNICA DEL TESORO</t>
  </si>
  <si>
    <t>00522012001 DEPOSITO DE EFECTIVO, DEPOSITANTE: SEBASTIANA PARDO MENECES, CONCEPTO: ALQUILER COCHABAMBA - ENERO 2025 - SG CONTRATO N°57, CUENTA DE DEPOSITO: CUENTA UNICA DEL TESORO</t>
  </si>
  <si>
    <t>00522012001 DEPOSITO DE EFECTIVO, DEPOSITANTE: ORLANDO ROQUE CHAMBI, CONCEPTO: ALQUILER COCHABAMBA - ENERO 2025 - SG CONTRATO N°53, CUENTA DE DEPOSITO: CUENTA UNICA DEL TESORO</t>
  </si>
  <si>
    <t>00522012001 DEPOSITO DE EFECTIVO, DEPOSITANTE: ORLANDO ROQUE CHAMBI, CONCEPTO: ALQUILER COCHABAMBA - ENERO 2025 - SG CONTRATO N°54, CUENTA DE DEPOSITO: CUENTA UNICA DEL TESORO</t>
  </si>
  <si>
    <t>00522012001 DEPOSITO DE EFECTIVO, DEPOSITANTE: ORLANDO ROQUE CHAMBI, CONCEPTO: ALQUILER COCHABAMBA - ENERO 2025 - SG CONTRATO N°55, CUENTA DE DEPOSITO: CUENTA UNICA DEL TESORO</t>
  </si>
  <si>
    <t>00099021001 DEPOSITO DE EFECTIVO, DEPOSITANTE: GLADYS MIRIAM ROMERO CHAMBI, CONCEPTO: PAGO POR DIFERENCIA DE TARIFA (LPB - SRE - LPB) FUN. PAREDES, CUENTA DE DEPOSITO: CUENTA UNICA DEL TESORO/DJBR</t>
  </si>
  <si>
    <t>00099021001 DEPOSITO DE EFECTIVO, DEPOSITANTE: UNIVERSIDAD MAYOR DE SAN ANDRES, CONCEPTO: PAGO DE SERV. A LA PROCURADURIA GRAL. DEL ESTADO POR EL MES DE ENERO 2025, CUENTA DE DEPOSITO: CUENTA UNICA DEL TESORO</t>
  </si>
  <si>
    <t>00596012001 DEPOSITO DE EFECTIVO, DEPOSITANTE: FELIX GABRIEL POMAR CUTIPA, CONCEPTO: REVERSION PATENTES COBIJA, CUENTA DE DEPOSITO: CUENTA UNICA DEL TESORO</t>
  </si>
  <si>
    <t>00099021001 DEPOSITO DE EFECTIVO, DEPOSITANTE: CLAUDIA JANETH LIMACHI NINA, CONCEPTO: DEVOLUCION DE BECA DE ESTUDIO CONTRATO DGESU-009/2017 DE EX BECARIA CLAUDIA JANETH LIMACHI NINA, CUENTA DE DEPOSITO: CUENTA UNICA DEL TESORO</t>
  </si>
  <si>
    <t>00046171101 DEPOSITO DE EFECTIVO, DEPOSITANTE: SIDIMEDICAL SRL, CONCEPTO: MULTA, CUENTA DE DEPOSITO: CUENTA UNICA DEL TESORO</t>
  </si>
  <si>
    <t>00513012003 DEPOSITO DE EFECTIVO, DEPOSITANTE: CHRISTIAN BLOMBERK SAAVEDRA, CONCEPTO: REVERSION PLANILLA REFRIGERIO ENERO 2025, CUENTA DE DEPOSITO: CUENTA UNICA DEL TESORO</t>
  </si>
  <si>
    <t>00132052001 DEPOSITO DE EFECTIVO, DEPOSITANTE: JENNY MIRANDA LUCANA, CONCEPTO: POR INCUMPLIMIENTO AL INSTRUCTIVO TRIBUTARIO, CUENTA DE DEPOSITO: CUENTA UNICA DEL TESORO</t>
  </si>
  <si>
    <t>00595012003 DEPOSITO DE EFECTIVO, DEPOSITANTE: WENDY MONICA CORDERO NEUENSCHWANDER, CONCEPTO: DEVOLUCION PAGO EN EXCESO POR LICENCIA SIN GOCE DE HABERES, CUENTA DE DEPOSITO: CUENTA UNICA DEL TESORO</t>
  </si>
  <si>
    <t>00190012003 DEPOSITO DE EFECTIVO, DEPOSITANTE: CLAVIJO MOUNZON OMAR, CONCEPTO: PAGO CASO CLAVIJO MOUNZON OMAR, CUENTA DE DEPOSITO: CUENTA UNICA DEL TESORO</t>
  </si>
  <si>
    <t>00016011101 DEPOSITO DE EFECTIVO, DEPOSITANTE: LIBRERIA DEL MINISTERIO DE EDUCACION, CONCEPTO: VENTA DE MATERIAL BIBLIOGRAFICO Y/O MULTIMEDIA DE LA LIBREIA DEL MINISTERIO DE EDUCACION, CUENTA DE DEPOSITO: CUENTA UNICA DEL TESORO</t>
  </si>
  <si>
    <t>00099021001 DEPOSITO DE EFECTIVO, DEPOSITANTE: PORFIRIO LIMACHI POMA, CONCEPTO: COBRO INDEBIDO DEVOLUCION, CUENTA DE DEPOSITO: CUENTA UNICA DEL TESORO</t>
  </si>
  <si>
    <t>00047081101 DEPOSITO DE EFECTIVO, DEPOSITANTE: WALTER ALBERTO LIMPIAS PARADA, CONCEPTO: DEVOLUCION DE FONDOS, CUENTA DE DEPOSITO: CUENTA UNICA DEL TESORO</t>
  </si>
  <si>
    <t>00383012001 DEPOSITO DE EFECTIVO, DEPOSITANTE: AGENCIA BOLIVIANA DE CORREOS, CONCEPTO: REGIONAL LA PAZ 10-15/03/2025, CUENTA DE DEPOSITO: CUENTA UNICA DEL TESORO</t>
  </si>
  <si>
    <t>00292032001 DEPOSITO DE EFECTIVO, DEPOSITANTE: CHAPI YAMPA ROLANDO RAMIRO, CONCEPTO: DEVOLUCION DE PAGO EXCESIVO, CUENTA DE DEPOSITO: CUENTA UNICA DEL TESORO</t>
  </si>
  <si>
    <t>00660012002 DEP.DE CHEQ.AJENOS,RET.DE CAM.,CONCEPTO: PAGO DE MULTA POR ATRASO FEB/2024 - ROBERTO ESCALIER,DEP.: ORGANO JUDICIAL - DISTRITO PANDO , PROCEDENCIA: BANCO UNION S.A., CHEQUE: 411, FECHA DE EMISION:17/03/2025</t>
  </si>
  <si>
    <t>00099021001 DEP.DE CHEQ.AJENOS,RET.DE CAM.,CONCEPTO: DEVOLUCION DE PLANILLAS DE INCAPACIDADES SEGURO SOCIAL UNIVERSITARIO,DEP.: SEGURO SOCIAL UNIVERSITARIO COCHABAMBA , PROCEDENCIA: BANCO UNION S.A., CHEQUE: 26446, FECHA DE EMISION:19/03/2025</t>
  </si>
  <si>
    <t>00119012001 DEP.DE CHEQ.AJENOS,RET.DE CAM.,CONCEPTO: DEVOLUCION DE REFRIGERIOS PAGADOS EN DEMASIA,DEP.: ADSIB , PROCEDENCIA: BANCO UNION S.A., CHEQUE: 246, FECHA DE EMISION:10/03/2025</t>
  </si>
  <si>
    <t>00099021001 DEP.DE CHEQ.AJENOS,RET.DE CAM.,CONCEPTO: DEPÓSITO,DEP.: CORINA ALEJANDRA TORRICO SENCEVE , PROCEDENCIA: BANCO UNION S.A., CHEQUE: 213539, FECHA DE EMISION:19/03/2025</t>
  </si>
  <si>
    <t>00099021001 DEP.DE CHEQ.AJENOS,RET.DE CAM.,CONCEPTO: DEPÓSITO,DEP.: EDWIN FLORES BAPTISTA , PROCEDENCIA: BANCO UNION S.A., CHEQUE: 213541, FECHA DE EMISION:19/03/2025</t>
  </si>
  <si>
    <t>00099021001 DEP.DE CHEQ.AJENOS,RET.DE CAM.,CONCEPTO: DEVOLUCION,DEP.: DONATO GUAYGUA ALCON , PROCEDENCIA: BANCO UNION S.A., CHEQUE: 213542, FECHA DE EMISION:19/03/2025</t>
  </si>
  <si>
    <t>PAGO A CAF PRÉSTAMO CFA008340 VCTO. 21-03-2025 POR CUENTA DE TGN , NTI. 019928 VALOR 21-03-2025 CAPITAL USD 3.816.646,88 INTERESES USD 1.126.745,66 CTA. 3987 CUENTA UNICA DEL TESORO LIB. 00099021001</t>
  </si>
  <si>
    <t>PAGO A CAF PRÉSTAMO CFA008340 VCTO. 21-03-2025 POR CUENTA DE TGN , NTI. 019928 VALOR 21-03-2025 CAPITAL USD 3.816.646,88 INTERESES USD 1.126.745,66 CTA. 3987 CUENTA UNICA DEL TESORO LIB. 00099021001 REF.: COMISIONES BANCARIAS</t>
  </si>
  <si>
    <t>PAGO A CAF PRÉSTAMO CFA004274 VCTO. 21-03-2025 POR CUENTA DE TGN , NTI. 019926 VALOR 21-03-2025 CAPITAL USD 750.000,00 INTERESES USD 43.793,10 CTA. 3987 CUENTA UNICA DEL TESORO LIB. 00099021001</t>
  </si>
  <si>
    <t>PAGO A CAF PRÉSTAMO CFA004274 VCTO. 21-03-2025 POR CUENTA DE TGN , NTI. 019926 VALOR 21-03-2025 CAPITAL USD 750.000,00 INTERESES USD 43.793,10 CTA. 3987 CUENTA UNICA DEL TESORO LIB. 00099021001 REF.: COMISIONES BANCARIAS</t>
  </si>
  <si>
    <t>PAGO A CAF PRÉSTAMO CFA004295 VCTO. 21-03-2025 POR CUENTA DE TGN , NTI. 019925 VALOR 21-03-2025 CAPITAL USD 2.532.249,49 INTERESES USD 147.860,06 CTA. 3987 CUENTA UNICA DEL TESORO LIB. 00099021001</t>
  </si>
  <si>
    <t>PAGO A CAF PRÉSTAMO CFA004295 VCTO. 21-03-2025 POR CUENTA DE TGN , NTI. 019925 VALOR 21-03-2025 CAPITAL USD 2.532.249,49 INTERESES USD 147.860,06 CTA. 3987 CUENTA UNICA DEL TESORO LIB. 00099021001 REF.: COMISIONES BANCARIAS</t>
  </si>
  <si>
    <t>PAGO A BID PRÉSTAMO 2719/BL-BO VCTO. 21-03-2025 POR CUENTA DE TGN , NTI. 019929 VALOR 21-03-2025 INTERESES USD 4.729,44 CTA. 3987 CUENTA UNICA DEL TESORO LIB. 00099021001 REF.: COMISIONES BANCARIAS</t>
  </si>
  <si>
    <t>PAGO A BID PRÉSTAMO 2614/BL-BO VCTO. 21-03-2025 POR CUENTA DE TGN , NTI. 019930 VALOR 21-03-2025 CAPITAL USD 559.900,71 INTERESES USD 330.201,55 CTA. 3987 CUENTA UNICA DEL TESORO LIB. 00099021001</t>
  </si>
  <si>
    <t>PAGO A BID PRÉSTAMO 2614/BL-BO VCTO. 21-03-2025 POR CUENTA DE TGN , NTI. 019930 VALOR 21-03-2025 CAPITAL USD 559.900,71 INTERESES USD 330.201,55 CTA. 3987 CUENTA UNICA DEL TESORO LIB. 00099021001 REF.: COMISIONES BANCARIAS</t>
  </si>
  <si>
    <t>PAGO A BID PRÉSTAMO 2719/BL-BO VCTO. 21-03-2025 POR CUENTA DE TGN , NTI. 019929 VALOR 21-03-2025 INTERESES USD 4.729,44 CTA. 3987 CUENTA UNICA DEL TESORO LIB. 00099021001</t>
  </si>
  <si>
    <t>PAGO A BID PRÉSTAMO 2719/BL-BO VCTO. 21-03-2025 POR CUENTA DE TGN , NTI. 019927 VALOR 21-03-2025 CAPITAL USD 318.226,29 INTERESES USD 189.660,73 CTA. 3987 CUENTA UNICA DEL TESORO LIB. 00099021001</t>
  </si>
  <si>
    <t>PAGO A BID PRÉSTAMO 2719/BL-BO VCTO. 21-03-2025 POR CUENTA DE TGN , NTI. 019927 VALOR 21-03-2025 CAPITAL USD 318.226,29 INTERESES USD 189.660,73 CTA. 3987 CUENTA UNICA DEL TESORO LIB. 00099021001 REF.: COMISIONES BANCARIAS</t>
  </si>
  <si>
    <t>PAGO A BID PRÉSTAMO 2614/BL-BO VCTO. 21-03-2025 POR CUENTA DE TGN , NTI. 019931 VALOR 21-03-2025 INTERESES USD 10.830,90 CTA. 3987 CUENTA UNICA DEL TESORO LIB. 00099021001</t>
  </si>
  <si>
    <t>PAGO A BID PRÉSTAMO 2614/BL-BO VCTO. 21-03-2025 POR CUENTA DE TGN , NTI. 019931 VALOR 21-03-2025 INTERESES USD 10.830,90 CTA. 3987 CUENTA UNICA DEL TESORO LIB. 00099021001 REF.: COMISIONES BANCARIAS</t>
  </si>
  <si>
    <t>PAGO A EXIMBANK CHINA POPUL PRÉSTAMO GCL 2004 (08) 118 VCTO. 21-03-2025 POR CUENTA DE YPFB , NTI. 019747 VALOR 21-03-2025 CAPITAL RMY 6.620.579,87 INTERESES RMY 133.147,22 CTA. 00513012002 LBP-YPFB-VENTA GAS NAT.UNRC LP CP (2011349951300)</t>
  </si>
  <si>
    <t>PAGO A EXIMBANK CHINA POPUL PRÉSTAMO GCL 2004 (08) 118 VCTO. 21-03-2025 POR CUENTA DE YPFB , NTI. 019747 VALOR 21-03-2025 CAPITAL RMY 6.620.579,87 INTERESES RMY 133.147,22 CTA. 00513012002 LBP-YPFB-VENTA GAS NAT.UNRC LP CP (2011349951300) REF.: COMISIONES BANCARIAS</t>
  </si>
  <si>
    <t>PAGO A EXIMBANK CHINA POPUL PRÉSTAMO GCL 2011 (17) 367 VCTO. 21-03-2025 POR CUENTA DE YPFB , NTI. 019751 VALOR 21-03-2025 CAPITAL RMY 12.447.146,49 INTERESES RMY 1.877.444,60 CTA. 00513012007 YPFB-RECURSOS NACIONALIZACION</t>
  </si>
  <si>
    <t>PAGO A EXIMBANK CHINA POPUL PRÉSTAMO GCL 2011 (17) 367 VCTO. 21-03-2025 POR CUENTA DE YPFB , NTI. 019751 VALOR 21-03-2025 CAPITAL RMY 12.447.146,49 INTERESES RMY 1.877.444,60 CTA. 00513012007 YPFB-RECURSOS NACIONALIZACION REF.: COMISIONES BANCARIAS</t>
  </si>
  <si>
    <t>COBRO COSTOS DE PAPELERIA SEGUN TRANSFERENCIA DEL EXTERIOR POR ORDEN DE MTX COMERCIALIZADORA DE GAS LTDA (BR/SALVADOR) REF.: PPA-TX-23/25 GAS NATURAL FECHA VALOR 20/03/2025 LIB. 00513012015 YPFB-HEROES DEL CHACO-BS</t>
  </si>
  <si>
    <t>NUMERO DE LIBRETA CUT: 00099021001 OPERACIÓN E75 TRANSFERENCIA DE LA CUENTA FISCAL BUN A LA CUT EN MN TRANSF.FDOS.AL.BCB GOBIERNO AUTONOMO MUNICIPAL DE VILLA CHARCAS, CITE: OF-GAMVCH/DESPACHO NÂ° 086/2025 CUENTA CUT 3987 LIBRETA NÂ° 00099021001</t>
  </si>
  <si>
    <t>NUMERO DE LIBRETA CUT: 00099021001 OPERACIÓN E75 TRANSFERENCIA DE LA CUENTA FISCAL BUN A LA CUT EN MN TRANSF.FDOS.AL.BCB GOBIERNO AUTONOMO MUNICIPAL DE COLQUECHACA CITE;OF/GAMC/M.A.E.. NÂ°103/2025, CUENTA CUT 3987 LIBRETA NÂ° 00099021001</t>
  </si>
  <si>
    <t>NUMERO DE LIBRETA CUT: 00099021001 OPERACIÓN E75 TRANSFERENCIA DE LA CUENTA FISCAL BUN A LA CUT EN MN TRANSF.FDOS.AL.BCB GOBIERNO AUTONOMO MUNICIPAL DE PALOS BLANCOS CITE: GAMPB/SMAF/EOC/NT/NÂ°014/2025 CUENTA CUT 3987 LIBRETA NÂ° 00099021001</t>
  </si>
  <si>
    <t>NUMERO DE LIBRETA CUT: 00099021001 OPERACIÓN E75 TRANSFERENCIA DE LA CUENTA FISCAL BUN A LA CUT EN MN TRANSF.FDOS.AL.BCB GOBIERNO AUTONOMO MUNICIPAL DE SAN IGNACIO DE VELASCO CITE: OF.GAMSIV-AL-MAE- NÂ° 102/2025 CUENTA CUT 3987 LIBRETA NÂ° 00099021001</t>
  </si>
  <si>
    <t>COBRO COSTOS DE PAPELERIA SEGUN TRANSFERENCIA DEL EXTERIOR POR ORDEN DE TRADENER LIMITADA (BRAZIL CURITIBA) REF.: CRED INV EXB - TDF - 01/25 FECHA VALOR 20/03/2025 LIB. 00513012015 YPFB-HEROES DEL CHACO-BS</t>
  </si>
  <si>
    <t>COBRO COSTOS DE PAPELERIA SEGUN TRANSFERENCIA DEL EXTERIOR POR ORDEN DE OILY LUBRIFICANTES E QUIMICOS LTDA (BR/CAMPO GRANDE) REF.: CRED INV 033/2025 FECHA VALOR 20/03/2025 LIB. 00513062002 YPFB - EXPORTACIÓN DE GLP Y OTROS-BOLIVIANOS</t>
  </si>
  <si>
    <t>COBRO COSTOS DE PAPELERIA SEGUN TRANSFERENCIA DEL EXTERIOR POR ORDEN DE FIDEICOMISO HERCO-CKM (LIMA PERÚ) REF.: CRED EMB 08-02 CIST CONTRATO 48 FECHA VALOR 21/03/2025 LIB. 00513062002 YPFB - EXPORTACIÓN DE GLP Y OTROS-BOLIVIANOS</t>
  </si>
  <si>
    <t>COBRO COSTOS DE PAPELERIA SEGUN TRANSFERENCIA DEL EXTERIOR POR ORDEN DE YPFB ENERGIA DO BRASIL LTDA (BR RIO DE JANEIRO) REF.: S0650793DF9101 - S005518 FECHA VALOR 20/03/2025 LIB. 00513012015 YPFB-HEROES DEL CHACO-BS</t>
  </si>
  <si>
    <t>||TRANSFERENCIA DE FONDOS SEGÚN MENSAJE SWIFT N°3784 DE LA FECHA Y NOTA CITE: CAR/DGE-DNAF N°0031/2025 DE NAVEGACIÓN AEREA Y AEROPUERTOS BOLIVIANOS DE FECHA 29/01/2025 (HRE-TGL-1912). (SECTOR PÚBLICO). DÉBITO DE LA LIBRETA 00389012001 NAABOL  ADMINISTRACIÓN CENTRAL, REPOSICIÓN DE ÚTILES DE ESCRITORIO</t>
  </si>
  <si>
    <t>'COBRO DE'||UTILES DE ESCRITORIO POR EL COMPROBANTE NRO. 1122792 DE LA FECHA, S/G.NOTA GAFC-0356/DFC/URTE-097/2025 DE FECHA 26/2/2025 (HRE-TGL-3945) ENVIADO POR YACIMIENTOS PETROLIFEROS FISCALES BOLIVIANOS (SECTOR PÚBLICO) DÉBITO DE LA LIBRETA 00513022001 YPFB-"OPERACIONES" COBRO DE ÚTILES DE ESCRITORIO.</t>
  </si>
  <si>
    <t>||TRANSFERENCIA DE FONDOS S/G MENSAJE SWIFT NRO. 3838, DE LA FECHA Y NOTA CITE DGAC/DAF/FIN/NE-0008/25 DE F.29.01.2025 (HRE-TGL-1866) DE LA DIRECCION GENERAL DE AERONAUTICA CIVIL (SECTOR PÚBLICO). DEBITO DE LA LIBRETA 00117012001 DGAC, REPOSICIÓN DE ÚTILES DE ESCRITORIO</t>
  </si>
  <si>
    <t>||TRANSFERENCIA DE FONDOS S/G MENSAJE SWIFT NRO. 3785, CORREOS ELECTRONICOS DE NAABOL, DGAC DE LA FECHA Y NOTA CITE DGAC/DAF/FIN/NE-0008/25 DE F.29.01.2025 (HRE-TGL-1866) DE LA DIRECCION GENERAL DE AERONAUTICA CIVIL (SECTOR PÚBLICO). DEBITO DE LA LIBRETA 00117012001 DGAC, REPOSICIÓN DE ÚTILES DE ESCRITORIO.</t>
  </si>
  <si>
    <t>||TRANSFERENCIA DE FONDOS SEGÚN MENSAJES SWIFT N°3840-3841 EN ATENCIÓN A NOTA CITE: ADSIB-NE-102/2025 DE FECHA 4/2/2025 (HRE-TGL-2250) ENVIADO POR AGENCIA PARA EL DESARROLLO DE LA SOCIEDAD DE LA INFORMACIÓN EN BOLIVIA. (SECTOR PÚBLICO). DEBITO DE LA LIBRETA 00119012001 ADSIB, REPOSICIÓN DE ÚTILES DE ESCRITORIO.</t>
  </si>
  <si>
    <t>||PAGO PRÉSTAMO EXIMBANK CHINA GCL 2007 (13) 184 VCTO 21-03-2025 POR CUENTA DE TGN, S/G NOTA MEFP/VTCP/DGCP/UODP/N° 139/2025 DE FECHA 19-03-2025, CAPITAL RMY 12.168.507,60 INTERESES RMY 856.527,73 CTA. 3987 CUENTA UNICA DEL TESORO LIB. 00099021001</t>
  </si>
  <si>
    <t>||PAGO PRÉSTAMO EXIMBANK CHINA GCL 2007 (13) 184 VCTO 21-03-2025 POR CUENTA DE TGN, S/G NOTA MEFP/VTCP/DGCP/UODP/N° 139/2025 DE FECHA 19-03-2025, CAPITAL RMY 12.168.507,60 INTERESES RMY 856.527,73 CTA. 3987 CUENTA UNICA DEL TESORO LIB. 00099021001 REF. COMISIONES BANCARIAS</t>
  </si>
  <si>
    <t>||PAGO PRÉSTAMO EXIMBANK CHINA GCL 2011 (41) 391 VCTO 21-03-2025 POR CUENTA DE TGN, S/G NOTA MEFP/VTCP/DGCP/UODP/N° 139/2025 DE FECHA 19-03-2025, CAPITAL RMY 23.110.550,10 INTERESES RMY 3.718.230,73 CTA. 3987 CUENTA UNICA DEL TESORO LIB. 00099021001</t>
  </si>
  <si>
    <t>||PAGO PRÉSTAMO EXIMBANK CHINA GCL 2011 (41) 391 VCTO 21-03-2025 POR CUENTA DE TGN, S/G NOTA MEFP/VTCP/DGCP/UODP/N° 139/2025 DE FECHA 19-03-2025, CAPITAL RMY 23.110.550,10 INTERESES RMY 3.718.230,73 CTA. 3987 CUENTA UNICA DEL TESORO LIB. 00099021001 REF. COMISIONES BANCARIAS</t>
  </si>
  <si>
    <t>||PAGO PRÉSTAMO EXIMBANK CHINA GCL 2016 (29) 599 VCTO 21-03-2025 POR CUENTA DE TGN, S/G NOTA MEFP/VTCP/DGCP/UODP/N° 139/2025 DE FECHA 19-03-2025, CAPITAL RMY 17.500.000,00 INTERESES RMY 2.639.583,33 CTA. 3987 CUENTA UNICA DEL TESORO LIB. 00099021001</t>
  </si>
  <si>
    <t>||PAGO PRÉSTAMO EXIMBANK CHINA GCL 2016 (29) 599 VCTO 21-03-2025 POR CUENTA DE TGN, S/G NOTA MEFP/VTCP/DGCP/UODP/N° 139/2025 DE FECHA 19-03-2025, CAPITAL RMY 17.500.000,00 INTERESES RMY 2.639.583,33 CTA. 3987 CUENTA UNICA DEL TESORO LIB. 00099021001 REF. COMISIONES BANCARIAS</t>
  </si>
  <si>
    <t>||PAGO PRÉSTAMO EXIMBANK CHINA GCL 2017 (02) 607 VCTO 21-03-2025 POR CUENTA DE TGN, S/G NOTA MEFP/VTCP/DGCP/UODP/N° 139/2025 DE FECHA 19-03-2025, CAPITAL RMY 17.500.000,00 INTERESES RMY 3.167.500,00 CTA. 3987 CUENTA UNICA DEL TESORO LIB. 00099021001</t>
  </si>
  <si>
    <t>||PAGO PRÉSTAMO EXIMBANK CHINA GCL 2017 (02) 607 VCTO 21-03-2025 POR CUENTA DE TGN, S/G NOTA MEFP/VTCP/DGCP/UODP/N° 139/2025 DE FECHA 19-03-2025, CAPITAL RMY 17.500.000,00 INTERESES RMY 3.167.500,00 CTA. 3987 CUENTA UNICA DEL TESORO LIB. 00099021001 REF. COMISIONES BANCARIAS</t>
  </si>
  <si>
    <t>||PAGO PRÉSTAMO EXIMBANK CHINA GCL 2009 (43) 294 VCTO 21-03-2025 POR CUENTA DE TGN, S/G NOTA MEFP/VTCP/DGCP/UODP/N° 139/2025 DE FECHA 19-03-2025, CAPITAL RMY 9.043.802,00 INTERESES RMY 1.182.226,10 CTA. 3987 CUENTA UNICA DEL TESORO LIB. 00099021001</t>
  </si>
  <si>
    <t>||PAGO PRÉSTAMO EXIMBANK CHINA GCL 2009 (43) 294 VCTO 21-03-2025 POR CUENTA DE TGN, S/G NOTA MEFP/VTCP/DGCP/UODP/N° 139/2025 DE FECHA 19-03-2025, CAPITAL RMY 9.043.802,00 INTERESES RMY 1.182.226,10 CTA. 3987 CUENTA UNICA DEL TESORO LIB. 00099021001 REF. COMISIONES BANCARIAS</t>
  </si>
  <si>
    <t>||COMPLEMENTO A NUESTRO CPBTE. S-1122797 DE LA FECHA, POR PAGO AL EXIMBANK CHINA GCL 2007 (13) 184 VCTO 21-03-2025 POR CUENTA DE TGN, S/G NOTA MEFP/VTCP/DGCP/UODP/N° 139/2025 DE FECHA 19-03-2025, COBRO DE COMISIONES DEL BANQUERO USD10,00 CTA. 3987 CUENTA UNICA DEL TESORO LIB. 00099021001 REF. COMISIONES BANQUERO</t>
  </si>
  <si>
    <t>||COMPLEMENTO A NUESTRO CPBTE. S-1122803 DE LA FECHA, POR PAGO AL EXIMBANK CHINA GCL 2009 (43) 294 VCTO 21-03-2025 POR CUENTA DE TGN, S/G NOTA MEFP/VTCP/DGCP/UODP/N° 139/2025 DE FECHA 19-03-2025, COBRO DE COMISIONES DEL BANQUERO USD10,00 CTA. 3987 CUENTA UNICA DEL TESORO LIB. 00099021001 REF. COMISIONES BANQUERO</t>
  </si>
  <si>
    <t>||COMPLEMENTO A NUESTRO CPBTE. S-1122798 DE LA FECHA, POR PAGO AL EXIMBANK CHINA GCL 2011 (41) 391 VCTO 21-03-2025 POR CUENTA DE TGN, S/G NOTA MEFP/VTCP/DGCP/UODP/N° 139/2025 DE FECHA 19-03-2025, COBRO DE COMISIONES DEL BANQUERO USD10,00 CTA. 3987 CUENTA UNICA DEL TESORO LIB. 00099021001 REF. COMISIONES BANQUERO</t>
  </si>
  <si>
    <t>||COMPLEMENTO A NUESTRO CPBTE. S-1122800 DE LA FECHA, POR PAGO AL EXIMBANK CHINA GCL 2016 (29) 599 VCTO 21-03-2025 POR CUENTA DE TGN, S/G NOTA MEFP/VTCP/DGCP/UODP/N° 139/2025 DE FECHA 19-03-2025, COBRO DE COMISIONES DEL BANQUERO USD10,00 CTA. 3987 CUENTA UNICA DEL TESORO LIB. 00099021001 REF. COMISIONES BANQUERO</t>
  </si>
  <si>
    <t>||COMPLEMENTO A NUESTRO CPBTE. S-1122802 DE LA FECHA, POR PAGO AL EXIMBANK CHINA GCL 2017 (02) 607 VCTO 21-03-2025 POR CUENTA DE TGN, S/G NOTA MEFP/VTCP/DGCP/UODP/N° 139/2025 DE FECHA 19-03-2025, COBRO DE COMISIONES DEL BANQUERO USD10,00 CTA. 3987 CUENTA UNICA DEL TESORO LIB. 00099021001 REF. COMISIONES BANQUERO</t>
  </si>
  <si>
    <t>DEVOLUCIÓN DE FONDOS SOLICITUD 054187-22861 DE BOLIVIANA DE AVIACION REF.: INVOICES 11126 11164 11173 CP 3209 MSN 1561 POR SERVICIO DE MANTENIMIENTO PROGRAMADO 1C, SEGÚN DISPOSICIÓN ADICIONAL TERCERA DE LA R.D. 025/2023. LIB. 00578012002 BOA-BOLIVIANA DE AVIACION-INGRESOS</t>
  </si>
  <si>
    <t>DEVOLUCIÓN DE FONDOS SOLICITUD 054192-22856 DE MINISTERIO DE DEFENSA REF.: RIBB PAGO A INTERNATIONAL MOBILE SATELLITE ORGANIZATION IMSO POR CONCEPTO DE CONTROL Y REVISION DE INFORMACION AL CENTRO NACIONAL DE DATOS DE BOLIVIA SEGUN INFORME R, SEGÚN DISPOSICIÓN ADICIONAL TERCERA DE LA R.D. 025/2023. LIB. 00020064601 MINISTERIO DE DEFENSA - RIBB FUNCIONAMIENTO TRANSFERENCIAS</t>
  </si>
  <si>
    <t>DEVOLUCIÓN DE FONDOS SOLICITUD 054193-22855 DE MINISTERIO DE DEFENSA REF.: RIBB PAGO A LA ORGANIZACION MARITIMA INTERNACIONAL OMI EL SALDO DE LA GESTION 2024 DE ACUERDO A INFORME RIBBURIINF N 16 INFORME LEGAL RIBBUJEINF N 47 Y DOCUMENTOS AD, SEGÚN DISPOSICIÓN ADICIONAL TERCERA DE LA R.D. 025/2023. LIB. 00020064601 MINISTERIO DE DEFENSA - RIBB FUNCIONAMIENTO TRANSFERENCIAS</t>
  </si>
  <si>
    <t>DEVOLUCION DE FONDOS DE SOLIC.054285-22919 DE YPFB DE 21/03/2025 REF.: VITOL ENERGIA AMERICAS SA 29NO POST PAGO SUM HIDR LIQ SUR ORIENTE 2024 OP UPCA 445 HR DCIM 581 2025 PROC 156, SEGUN DISPOSICION ADICIONAL TERCERA DE LA R.D. NO.025/2023. LIB. 00513012004 LBP-YPFB-UNICOMERCIAL (4030005415/1-2188907)</t>
  </si>
  <si>
    <t>De: 00513012004 Transferencia de recursos a solicitud de Yacimientos Petrolíferos Fiscales Bolivianos mediante nota CITE: YPFB/GAFC-511-DFC/URTR-137/2025 en aplicación al Decreto Supremo N° 5348 de 10 de marzo de 2025 y la Resolución Ministerial N° 26 de 27 de enero de 2025 que aprueba el Reglamento Operativo para el pago de obligaciones en el extranjero H.R. 2025-R</t>
  </si>
  <si>
    <t>00046171101 DEPOSITO DE EFECTIVO, DEPOSITANTE: ROVIPHARMA, CONCEPTO: SANCION POR RESOLUCION S/53, CUENTA DE DEPOSITO: CUENTA UNICA DEL TESORO</t>
  </si>
  <si>
    <t>00099021001 DEPOSITO DE EFECTIVO, DEPOSITANTE: BECARIO LUCIO RODRIGO ALEJO VARGAS, CONCEPTO: DEVOLUCION DE BECA DE ESTUDIO CONTRATO DGESU-021/2018 DE LUCIO RODRIGO ALEJO VARGAS, CUENTA DE DEPOSITO: CUENTA UNICA DEL TESORO</t>
  </si>
  <si>
    <t>00099021001 DEPOSITO DE EFECTIVO, DEPOSITANTE: ROCIO KIMBERLY AVALOS ARCIENEGA, CONCEPTO: DEVOLUCION DE FACTURA NAABOL, CUENTA DE DEPOSITO: CUENTA UNICA DEL TESORO/DJBR</t>
  </si>
  <si>
    <t>00522012001 DEPOSITO DE EFECTIVO, DEPOSITANTE: CONSUELO MARISOL LOPEZ CEREZO, CONCEPTO: ALQUILER PREDIOS SANTA CRUZ DEL MES DE FEBRERO DEL 2025, CUENTA DE DEPOSITO: CUENTA UNICA DEL TESORO</t>
  </si>
  <si>
    <t>00522012001 DEPOSITO DE EFECTIVO, DEPOSITANTE: ARIEL JHONNY NINA QUISPE, CONCEPTO: ALQUILER PREDIOS LA PAZ DEL MES DE MARZO DEL 2025, CUENTA DE DEPOSITO: CUENTA UNICA DEL TESORO</t>
  </si>
  <si>
    <t>00522012001 DEPOSITO DE EFECTIVO, DEPOSITANTE: SONIA QUISPE FERNANDEZ, CONCEPTO: ALQUILER PREDIOS LA PAZ DEL MES DE MARZO DEL 2025, CUENTA DE DEPOSITO: CUENTA UNICA DEL TESORO</t>
  </si>
  <si>
    <t>00522012001 DEPOSITO DE EFECTIVO, DEPOSITANTE: ELIZABETH CADENA CHOQUEHUANCA, CONCEPTO: ALQUILER PREDIOS LA PAZ DEL MES DE MARZO DEL 2025, CUENTA DE DEPOSITO: CUENTA UNICA DEL TESORO</t>
  </si>
  <si>
    <t>00599012001 DEPOSITO DE EFECTIVO, DEPOSITANTE: CARLOS ALBERTO ZAMBRANA SILVA, CONCEPTO: SALDO DEVOLUCION FONDOS AVANCE, CUENTA DE DEPOSITO: CUENTA UNICA DEL TESORO</t>
  </si>
  <si>
    <t>00206012001 DEPOSITO DE EFECTIVO, DEPOSITANTE: INSTITUTO NACIONAL DE ESTADISTICA, CONCEPTO: DEPÓSITO POR VENTA DE LA OFICINA CENTRAL LA PAZ, DE FECHA 20/03/2025, CUENTA DE DEPOSITO: CUENTA UNICA DEL TESORO</t>
  </si>
  <si>
    <t>00099021001 DEPOSITO DE EFECTIVO, DEPOSITANTE: ANTONIO CANDIA VASQUEZ, CONCEPTO: DEVOLUCION DE RECURSOS, CUENTA DE DEPOSITO: CUENTA UNICA DEL TESORO</t>
  </si>
  <si>
    <t>00046171101 DEPOSITO DE EFECTIVO, DEPOSITANTE: ANAHI MELBA GONZALES FLORES, CONCEPTO: PAGO SANCION JURIDICA, CUENTA DE DEPOSITO: CUENTA UNICA DEL TESORO</t>
  </si>
  <si>
    <t>00030011106 DEPOSITO DE EFECTIVO, DEPOSITANTE: BRYAN AUGUSTO CRUZ CASTRO, CONCEPTO: SOLICITUD REPOSICION CREDENCIAL INSTITUCIONAL MJTI, CUENTA DE DEPOSITO: CUENTA UNICA DEL TESORO</t>
  </si>
  <si>
    <t>00015011107 DEPOSITO DE EFECTIVO, DEPOSITANTE: PROMID, CONCEPTO: PAGO SERVICIO LUZ MARZO 2025, CUENTA DE DEPOSITO: CUENTA UNICA DEL TESORO</t>
  </si>
  <si>
    <t>00290012001 DEP.DE CHEQ.AJENOS,RET.DE CAM.,CONCEPTO: OTROS INGRESOS S/G TRAMITE N°11061144,DEP.: SERVICIO DE IMPUESTOS NACIONALES , PROCEDENCIA: BANCO UNION S.A., CHEQUE: 8017, FECHA DE EMISION:12/03/2025</t>
  </si>
  <si>
    <t>00290012001 DEP.DE CHEQ.AJENOS,RET.DE CAM.,CONCEPTO: OTROS INGRESOS S/G TRAMITE N°11060953,DEP.: SERVICIO DE IMPUESTOS NACIONALES , PROCEDENCIA: BANCO UNION S.A., CHEQUE: 8018, FECHA DE EMISION:12/03/2025</t>
  </si>
  <si>
    <t>00290012001 DEP.DE CHEQ.AJENOS,RET.DE CAM.,CONCEPTO: OTROS INGRESOS S/G TRAMITE N°11071227,DEP.: SERVICIO DE IMPUESTOS NACIONALES , PROCEDENCIA: BANCO UNION S.A., CHEQUE: 8016, FECHA DE EMISION:12/03/2025</t>
  </si>
  <si>
    <t>00290012001 DEP.DE CHEQ.AJENOS,RET.DE CAM.,CONCEPTO: OTROS INGRESOS S/G TRAMITE N°11038374,DEP.: SERVICIO DE IMPUESTOS NACIONALES , PROCEDENCIA: BANCO UNION S.A., CHEQUE: 8019, FECHA DE EMISION:12/03/2025</t>
  </si>
  <si>
    <t>00290012001 DEP.DE CHEQ.AJENOS,RET.DE CAM.,CONCEPTO: OTROS INGRESOS POR MULTAS A CONSULTORES DE LINEA S/G TRAMITE N°11085711,DEP.: SERVICIO DE IMPUESTOS NACIONALES , PROCEDENCIA: BANCO UNION S.A., CHEQUE: 8023, FECHA DE EMISION:17/03/2025</t>
  </si>
  <si>
    <t>00290012001 DEP.DE CHEQ.AJENOS,RET.DE CAM.,CONCEPTO: OTROS INGRESOS S/G TRAMITE N°11075625,DEP.: SERVICIO DE IMPUESTOS NACIONALES , PROCEDENCIA: BANCO UNION S.A., CHEQUE: 8021, FECHA DE EMISION:14/03/2025</t>
  </si>
  <si>
    <t>00290012001 DEP.DE CHEQ.AJENOS,RET.DE CAM.,CONCEPTO: OTROS INGRESOS S/G TRAMITE N°10950378,DEP.: SERVICIO DE IMPUESTOS NACIONALES , PROCEDENCIA: BANCO UNION S.A., CHEQUE: 8020, FECHA DE EMISION:13/03/2025</t>
  </si>
  <si>
    <t>00099021001 DEP.DE CHEQ.AJENOS,RET.DE CAM.,CONCEPTO: PAGO POR DESCUENTO RECURSOS PUBLICOS,DEP.: CAJA NACIONAL DE SALUD , PROCEDENCIA: BANCO UNION S.A., CHEQUE: 82692, FECHA DE EMISION:20/03/2025</t>
  </si>
  <si>
    <t>00385014201 DEP.DE CHEQ.AJENOS,RET.DE CAM.,CONCEPTO: DEVOLUCION INCAPACIDAD AGOSTO 2024,DEP.: CAJA PETROLERA DE SALUD , PROCEDENCIA: BANCO UNION S.A., CHEQUE: 22743, FECHA DE EMISION:21/03/2025</t>
  </si>
  <si>
    <t>00591012001 DEP.DE CHEQ.AJENOS,RET.DE CAM.,CONCEPTO: S/G HR MT/2025-01558,DEP.: E.E.T.C. MI TELEFERICO , PROCEDENCIA: BANCO UNION S.A., CHEQUE: 4158, FECHA DE EMISION:19/03/2025</t>
  </si>
  <si>
    <t>00099021001 DEP.DE CHEQ.AJENOS,RET.DE CAM.,CONCEPTO: DEVOLUCION INCAPACIDAD AGOSTO 2024,DEP.: CAJA PETROLERA DE SALUD , PROCEDENCIA: BANCO UNION S.A., CHEQUE: 22744, FECHA DE EMISION:21/03/2025</t>
  </si>
  <si>
    <t>00046171101 DEP.DE CHEQ.AJENOS,RET.DE CAM.,CONCEPTO: DEVOLUCION INCAPACIDAD AGOSTO 2024,DEP.: CAJA PETROLERA DE SALUD , PROCEDENCIA: BANCO UNION S.A., CHEQUE: 22771, FECHA DE EMISION:21/03/2025</t>
  </si>
  <si>
    <t>00591012001 DEP.DE CHEQ.AJENOS,RET.DE CAM.,CONCEPTO: SG HR MT/2024-01753,DEP.: E.E.T.C. MI TELEFERICO , PROCEDENCIA: BANCO UNION S.A., CHEQUE: 4159, FECHA DE EMISION:19/03/2025</t>
  </si>
  <si>
    <t>00134012001 DEP.DE CHEQ.AJENOS,RET.DE CAM.,CONCEPTO: DESCUENTO POR PERMISO SIN GOCE DE HABERES - FEBRERO,DEP.: CONSEJO NACIONAL DE VIVIENDA POLICIAL COVIPOL , PROCEDENCIA: BANCO UNION S.A., CHEQUE: 218, FECHA DE EMISION:18/03/2025</t>
  </si>
  <si>
    <t>00099021001 DEP.DE CHEQ.AJENOS,RET.DE CAM.,CONCEPTO: DEVOLUCION INCAPACIDAD AGOSTO 2024,DEP.: CAJA PETROLERA DE SALUD , PROCEDENCIA: BANCO UNION S.A., CHEQUE: 22745, FECHA DE EMISION:21/03/2025</t>
  </si>
  <si>
    <t>00099021001 DEP.DE CHEQ.AJENOS,RET.DE CAM.,CONCEPTO: DEVOLUCION INCAPACIDAD AGOSTO 2024,DEP.: CAJA PETROLERA DE SALUD , PROCEDENCIA: BANCO UNION S.A., CHEQUE: 22772, FECHA DE EMISION:21/03/2025</t>
  </si>
  <si>
    <t>00862012001 DEP.DE CHEQ.AJENOS,RET.DE CAM.,CONCEPTO: DEVOLUCION INCAPACIDAD AGOSTO 2024,DEP.: CAJA PETROLERA DE SALUD , PROCEDENCIA: BANCO UNION S.A., CHEQUE: 22773, FECHA DE EMISION:21/03/2025</t>
  </si>
  <si>
    <t>00047081101 DEP.DE CHEQ.AJENOS,RET.DE CAM.,CONCEPTO: DEVOLUCION INCAPACIDAD AGOSTO 2024,DEP.: CAJA PETROLERA DE SALUD , PROCEDENCIA: BANCO UNION S.A., CHEQUE: 22774, FECHA DE EMISION:21/03/2025</t>
  </si>
  <si>
    <t>00597019202 DEP.DE CHEQ.AJENOS,RET.DE CAM.,CONCEPTO: DEVOLUCION INCAPACIDAD AGOSTO 2024,DEP.: CAJA PETROLERA DE SALUD , PROCEDENCIA: BANCO UNION S.A., CHEQUE: 22775, FECHA DE EMISION:21/03/2025</t>
  </si>
  <si>
    <t>00155012001 DEP.DE CHEQ.AJENOS,RET.DE CAM.,CONCEPTO: DEVOLUCION INCAPACIDAD AGOSTO 2024,DEP.: CAJA PETROLERA DE SALUD , PROCEDENCIA: BANCO UNION S.A., CHEQUE: 22776, FECHA DE EMISION:21/03/2025</t>
  </si>
  <si>
    <t>00099021001 DEP.DE CHEQ.AJENOS,RET.DE CAM.,CONCEPTO: DEVOLUCION INCAPACIDAD AGOSTO 2024,DEP.: CAJA PETROLERA DE SALUD , PROCEDENCIA: BANCO UNION S.A., CHEQUE: 22777, FECHA DE EMISION:21/03/2025</t>
  </si>
  <si>
    <t>00086031101 DEP.DE CHEQ.AJENOS,RET.DE CAM.,CONCEPTO: SISCO DE FEBRERO 2025,DEP.: PN CARRASCO , PROCEDENCIA: BANCO UNION S.A., CHEQUE: 743, FECHA DE EMISION:06/03/2025</t>
  </si>
  <si>
    <t>00086031101 DEP.DE CHEQ.AJENOS,RET.DE CAM.,CONCEPTO: RECAUDACION SISCO DE FEBRERO 2025,DEP.: PN CARRASCO , PROCEDENCIA: BANCO UNION S.A., CHEQUE: 1595, FECHA DE EMISION:18/03/2025</t>
  </si>
  <si>
    <t>00086031101 DEP.DE CHEQ.AJENOS,RET.DE CAM.,CONCEPTO: SISCO ENERO 2025,DEP.: PN TUNARI , PROCEDENCIA: BANCO UNION S.A., CHEQUE: 742, FECHA DE EMISION:06/03/2025</t>
  </si>
  <si>
    <t>NUMERO DE LIBRETA CUT: 00047134208 OPERACIÓN E75 TRANSFERENCIA DE LA CUENTA FISCAL BUN A LA CUT EN MN TRANSF.FDOS.AL.BCB GOB. AUTONOMO MCPAL. DE CHIMORE CITE: GAMCH/DAF NÂ°064/2025 CUENTA CUT 3987069001 LIBRETA NÂ° 00047134208</t>
  </si>
  <si>
    <t>NUMERO DE LIBRETA CUT: 00373024105 OPERACIÓN E75 TRANSFERENCIA DE LA CUENTA FISCAL BUN A LA CUT EN MN TRANSF.FDOS.AL.BCB GOBIERNO AUTONOMO MUNICIPAL DE YACUIBA, CITE: G.A.M.Y./DESP. NÂ° 914/SMAF NÂ° 43/D.F. NÂ° 11/U.T.C.P NÂ° 12/2025 CUENTA CUT 3987 LIBRETA NÂ° 00373024105</t>
  </si>
  <si>
    <t>PAGO A CAF PRÉSTAMO CFA007725 VCTO. 24-03-2025 POR CUENTA DE TGN , NTI. 019933 VALOR 24-03-2025 CAPITAL USD 1.150.162,59 INTERESES USD 215.775,20 CTA. 3987 CUENTA UNICA DEL TESORO LIB. 00099021001</t>
  </si>
  <si>
    <t>PAGO A CAF PRÉSTAMO CFA007725 VCTO. 24-03-2025 POR CUENTA DE TGN , NTI. 019933 VALOR 24-03-2025 CAPITAL USD 1.150.162,59 INTERESES USD 215.775,20 CTA. 3987 CUENTA UNICA DEL TESORO LIB. 00099021001 REF.: COMISIONES BANCARIAS</t>
  </si>
  <si>
    <t>PAGO A CAF PRÉSTAMO CFA012373 VCTO. 24-03-2025 POR CUENTA DE TGN , NTI. 019934 VALOR 24-03-2025 INTERESES USD 407.367,32 COMISIONES USD 239.684,81 CTA. 3987 CUENTA UNICA DEL TESORO LIB. 00099021001</t>
  </si>
  <si>
    <t>PAGO A CAF PRÉSTAMO CFA012373 VCTO. 24-03-2025 POR CUENTA DE TGN , NTI. 019934 VALOR 24-03-2025 INTERESES USD 407.367,32 COMISIONES USD 239.684,81 CTA. 3987 CUENTA UNICA DEL TESORO LIB. 00099021001 REF.: COMISIONES BANCARIAS</t>
  </si>
  <si>
    <t>PAGO A BID PRÉSTAMO 2786/BL-BO VCTO. 22-03-2025 POR CUENTA DE TGN , NTI. 019932 VALOR 24-03-2025 CAPITAL USD 2.047.300,61 INTERESES USD 1.275.001,08 CTA. 3987 CUENTA UNICA DEL TESORO LIB. 00099021001</t>
  </si>
  <si>
    <t>PAGO A BID PRÉSTAMO 2786/BL-BO VCTO. 22-03-2025 POR CUENTA DE TGN , NTI. 019932 VALOR 24-03-2025 CAPITAL USD 2.047.300,61 INTERESES USD 1.275.001,08 CTA. 3987 CUENTA UNICA DEL TESORO LIB. 00099021001 REF.: COMISIONES BANCARIAS</t>
  </si>
  <si>
    <t>||AMPLIACION DE VALIDEZ 0,15% S/USD 118.224.- POR 158 DIAS, COMISION ENMIENDA LC BS300.- REEB. GASTOS DE COMUNICACION BS300.- Y EMISION DE COMPROBANTE CONTABLE BS60.- S/G NOTA SEDEM/GG/EV N° 0105/2024 REC. EN F. 20/3/25. LIB:00132072003 SEDEM-AMPL.PLANTA ENVASES DE VIDIRIO EN ZUDAÑEZ-CH REF:COMISION ENMIENDA 3 I-2023-50</t>
  </si>
  <si>
    <t>||TRANSFERENCIA DE FONDOS SEGÚN MENSAJE SWIFT N°3848, CORREOS ELECTRÓNICOS ENVIADOS POR DGAC Y NAABOL DE LA FECHA Y NOTA CITE: DGAC/DAF/FIN/NE-0008/25 (HRE-TGL-1866) DE FECHA 29/01/2025 DE LA DIRECCIÓN GENERAL DE AERONÁUTICA CIVIL. (SECTOR PÚBLICO). DÉBITO DE LA LIBRETA 00117012001 DGAC, REPOSICIÓN DE ÚTILES DE ESCRITORIO.</t>
  </si>
  <si>
    <t>'COBRO DE UTILES DE ESCRITORIO POR´||BS60.- Y REEMB.GSTS.COMUNICACION BS300.- CARTA DE CREDITO STANDBY REF.:35902.95014 (BCB:SB-R-2025-02) A/F EMPRESA BOLIVIANA DE ALIMENTOS Y DERIVADOS-EBA,S/G NOTA EBA/GAF/DFI/2025-00123,20/03/2025. LIB.00599072001 EBA - GESTION OPERATIVA FRUTICOLA Y DERIVADOS REF.:SBLC 35902.95014</t>
  </si>
  <si>
    <t>||TRANSFERENCIA DE FONDOS S/G MENSAJE SWIFT NRO. 3849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</si>
  <si>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'COBRO DE UTILES DE ESCRITORIO POR´||BS60.- Y REEMB. GASTOS DE COMUNICACIÓN BS300.- CARTA DE CREDITO STANDBY REF: 35881.95010 (BCB:SB-R-2025-01) A/F EMPRESA BOLIVIANA DE ALIMENTOS Y DERIVADOS - EBA S/G NOTA EBA/GAF/DFI/2025-00117, 20/3/2025. LIB:00599072001 EBA - GESTION OPERATIVA FRUTICOLA Y DERIVADOS REF: COMISION SBLC 35881.95010.</t>
  </si>
  <si>
    <t>'COBRO DE UTILES DE ESCRITORIO POR´||60.- Y REEMB. GASTOS DE COMUNICACIÓN BS300.- CARTA DE CREDITO STANDBY REF: 35914.95019 (BCB:SB-R-2025-03) A/F EMPRESA BOLIVIANA DE ALIMENTOS Y DERIVADOS - EBA S/G NOTA EBA /GAF/DFI/2025-00122, 21/3/2025. LIB:00599072001 EBA - GESTION OPERATIVA FRUTICOLA Y DERIVADOS REF:COMISION SBLC 35914.95019.</t>
  </si>
  <si>
    <t>||PAGO FONPLATA BOL 35/2022 VCTO 15-03-2025 POR CUENTA DE TGN, S/G NOTA MEFP/VTCP/DGCP/UODP/N° 132/2025, INTERESES USD1.385.495,41 CTA. 3987 CUENTA UNICA DEL TESORO LIB. 00099021001</t>
  </si>
  <si>
    <t>||PAGO FONPLATA BOL 35/2022 VCTO 15-03-2025 POR CUENTA DE TGN, S/G NOTA MEFP/VTCP/DGCP/UODP/N° 132/2025, INTERESES USD1.385.495,41 CTA. 3987 CUENTA UNICA DEL TESORO LIB. 00099021001 REF. COMISIONES BANCARIAS</t>
  </si>
  <si>
    <t>DEVOLUCION DE FONDOS DE SOLIC. 054214-22876 DE BOA DE 12/03/2025 REF.: INVOICE 28498 250214 M R2 CP 3018 MSN 28498 POR RESERVAS DE MANTENIMIENTO MES ENERO 2025, SEGUN R.D. NO.025/2023 LIB. 00578012002 BOA-BOLIVIANA DE AVIACION-INGRESOS</t>
  </si>
  <si>
    <t>DEVOLUCIÓN DE FONDOS SOLICITUD 054201-22803 DE EMPRESA BOLIVIANA DE ALIMENTOS Y DERIVADOS - EBA REF.: PAGO A MASTERSENSE LTDA POR COMPRA DE INSUMOS LACTICOS PARA LAS PLANTAS PROCESADORAS DE LACTEOS EBA CONTRATO NRO 0220241025, SEGÚN DISPOSICIÓN ADICIONAL TERCERA DE LA R.D. 025/2023. LIB. 00599032003 EBA-GESTION PRODUCTIVA LACTEOS Y DERIVADOS</t>
  </si>
  <si>
    <t>00046171101 DEPOSITO DE EFECTIVO, DEPOSITANTE: BIOMERLAB SRL, CONCEPTO: POR SANCION, CUENTA DE DEPOSITO: CUENTA UNICA DEL TESORO</t>
  </si>
  <si>
    <t>00046171101 DEPOSITO DE EFECTIVO, DEPOSITANTE: IMPORTADORA DE COSMETICOS BELLINA, CONCEPTO: POR SANCION, CUENTA DE DEPOSITO: CUENTA UNICA DEL TESORO</t>
  </si>
  <si>
    <t>00099021001 DEPOSITO DE EFECTIVO, DEPOSITANTE: SUSANA AYDEE CAZURIAGA GARCIA, CONCEPTO: REVERSION DE HABERES JUNIO 1991- MAGISTERIO, CUENTA DE DEPOSITO: CUENTA UNICA DEL TESORO</t>
  </si>
  <si>
    <t>00099021001 DEPOSITO DE EFECTIVO, DEPOSITANTE: SUSANA AYDEE CAZURIAGA GARCIA, CONCEPTO: REVERSION DE HABERES JULIO 1991-MAGISTERIO, CUENTA DE DEPOSITO: CUENTA UNICA DEL TESORO</t>
  </si>
  <si>
    <t>00099021001 DEPOSITO DE EFECTIVO, DEPOSITANTE: GAM. POCOATA, CONCEPTO: RECURSOS NO EJECUTADOS, CUENTA DE DEPOSITO: CUENTA UNICA DEL TESORO</t>
  </si>
  <si>
    <t>00099021001 DEPOSITO DE EFECTIVO, DEPOSITANTE: ELIAS FLORES GALARZA, CONCEPTO: DEVOLUCION POR TRANSFERENCIA A TERCEROS DE TELEFONIA, CUENTA DE DEPOSITO: CUENTA UNICA DEL TESORO/DJBR</t>
  </si>
  <si>
    <t>00133012001 DEPOSITO DE EFECTIVO, DEPOSITANTE: ARON ESPINOZA OLIVER, CONCEPTO: SALDO SORTEO NAVIDAD, CUENTA DE DEPOSITO: CUENTA UNICA DEL TESORO</t>
  </si>
  <si>
    <t>00133012001 DEPOSITO DE EFECTIVO, DEPOSITANTE: ARON ESPINOZA OLIVER, CONCEPTO: DEVOLUCION SALDO DE LA LLAMADA DE LA SUERTE, CUENTA DE DEPOSITO: CUENTA UNICA DEL TESORO</t>
  </si>
  <si>
    <t>00099021001 DEPOSITO DE EFECTIVO, DEPOSITANTE: MINISTERIO PUBLICO, CONCEPTO: PERMISO SIN GOCE DE HABERES - AGOSTO 2024 QUE NO FUE DESCONTADO EN SU TOTALIDAD, CUENTA DE DEPOSITO: CUENTA UNICA DEL TESORO</t>
  </si>
  <si>
    <t>00099021001 DEPOSITO DE EFECTIVO, DEPOSITANTE: MINISTERIO PUBLICO, CONCEPTO: PERMISO SIN GOCE DE HABERES - DICIEMBRE 2024 QUE NO FUE DESCONTADO EN SU TOTALIDAD, CUENTA DE DEPOSITO: CUENTA UNICA DEL TESORO</t>
  </si>
  <si>
    <t>00099021001 DEPOSITO DE EFECTIVO, DEPOSITANTE: MINISTERIO DE OBRAS PUBLICAS SERVICIOS Y VIVIENDA, CONCEPTO: PAGO CONSUMO AGUA POTABLE ENERO 2025 FACT 1032946 EDIF EX CONAVI ARCH CENTRAL, CUENTA DE DEPOSITO: CUENTA UNICA DEL TESORO</t>
  </si>
  <si>
    <t>00099021001 DEP.DE CHEQ.AJENOS,RET.DE CAM.,CONCEPTO: INCAPACIDADES,DEP.: CAJA NACIONAL DE SALUD , PROCEDENCIA: BANCO UNION S.A., CHEQUE: 102774, FECHA DE EMISION:11/03/2025</t>
  </si>
  <si>
    <t>00099021001 DEP.DE CHEQ.AJENOS,RET.DE CAM.,CONCEPTO: INCAPACIDADES,DEP.: CAJA NACIONAL DE SALUD , PROCEDENCIA: BANCO UNION S.A., CHEQUE: 102771, FECHA DE EMISION:11/03/2025</t>
  </si>
  <si>
    <t>00099021001 DEP.DE CHEQ.AJENOS,RET.DE CAM.,CONCEPTO: INCAPACIDADES,DEP.: CAJA NACIONAL DE SALUD , PROCEDENCIA: BANCO UNION S.A., CHEQUE: 102773, FECHA DE EMISION:11/03/2025</t>
  </si>
  <si>
    <t>00099021001 DEP.DE CHEQ.AJENOS,RET.DE CAM.,CONCEPTO: INCAPACIDADES,DEP.: CAJA NACIONAL DE SALUD , PROCEDENCIA: BANCO UNION S.A., CHEQUE: 102772, FECHA DE EMISION:11/03/2025</t>
  </si>
  <si>
    <t>00081011105 DEP.DE CHEQ.AJENOS,RET.DE CAM.,CONCEPTO: REEMBOLSO MINISTERIO DE OBRAS PUBLICAS SERVICIOS Y VIVIENDA,DEP.: CAJA DE SALUD CORDES - REG. SANTA CRUZ , PROCEDENCIA: BANCO UNION S.A., CHEQUE: 9445, FECHA DE EMISION:18/03/2025</t>
  </si>
  <si>
    <t>00155012001 DEP.DE CHEQ.AJENOS,RET.DE CAM.,CONCEPTO: MULTA DISCIPLINARIA NOTARIO NELSON ABEL MITA ZAPATA,DEP.: DIRECCION DEL NOTARIADO PLURINACIONAL , PROCEDENCIA: BANCO UNION S.A., CHEQUE: 1050, FECHA DE EMISION:21/03/2025</t>
  </si>
  <si>
    <t>00660012002 DEP.DE CHEQ.AJENOS,RET.DE CAM.,CONCEPTO: DEVOLUCION DE RECURSOS A CUENTAS DE ORIGEN R.M. N°1111,DEP.: ORGANO JUDICIAL - DAF NACIONAL , PROCEDENCIA: BANCO UNION S.A., CHEQUE: 1340, FECHA DE EMISION:19/03/2025</t>
  </si>
  <si>
    <t>00099021001 DEP.DE CHEQ.AJENOS,RET.DE CAM.,CONCEPTO: REEMBOLSO DE SUBSIDIO POR SECTOR PUBLICO,DEP.: CAJA NACIONAL DE SALUD , PROCEDENCIA: BANCO UNION S.A., CHEQUE: 82769, FECHA DE EMISION:24/03/2025</t>
  </si>
  <si>
    <t>00066021004 DEP.DE CHEQ.AJENOS,RET.DE CAM.,CONCEPTO: DEVOLUCION SANCION POR ATRASOS,DEP.: MINISTERIO DE PLANIFICACION DEL DESARROLLO , PROCEDENCIA: BANCO UNION S.A., CHEQUE: 7356, FECHA DE EMISION:20/03/2025</t>
  </si>
  <si>
    <t>00099021001 DEP.DE CHEQ.AJENOS,RET.DE CAM.,CONCEPTO: REEMBOLSO DE SUBSIDIO POR INCAPACIDAD SECTOR PUBLICO,DEP.: CAJA NACIONAL DE SALUD , PROCEDENCIA: BANCO UNION S.A., CHEQUE: 82770, FECHA DE EMISION:24/03/2025</t>
  </si>
  <si>
    <t>00244012001 DEP.DE CHEQ.AJENOS,RET.DE CAM.,CONCEPTO: DEVOLUCION POR PAGO EN DEMASIA,DEP.: ERNESTO OVANDO - JOSE LUIS PATTI , PROCEDENCIA: BANCO UNION S.A., CHEQUE: 1012, FECHA DE EMISION:21/03/2025</t>
  </si>
  <si>
    <t>00423012001 DEP.DE CHEQ.AJENOS,RET.DE CAM.,CONCEPTO: CONVENIO INTERINSTITUCIONAL,DEP.: UNIVALLE S.A. , PROCEDENCIA: BANCO NACIONAL DE BOLIVIA S.A., CHEQUE: 7829, FECHA DE EMISION:11/03/2025</t>
  </si>
  <si>
    <t>00423012001 DEP.DE CHEQ.AJENOS,RET.DE CAM.,CONCEPTO: CONVENIO INTERINSTITUCIONAL,DEP.: UNIVALLE S.A. , PROCEDENCIA: BANCO NACIONAL DE BOLIVIA S.A., CHEQUE: 7828, FECHA DE EMISION:11/03/2025</t>
  </si>
  <si>
    <t>00099021001 DEP.DE CHEQ.AJENOS,RET.DE CAM.,CONCEPTO: DEPÓSITO,DEP.: ROSA MONICA MAMANI CALLATA , PROCEDENCIA: BANCO UNION S.A., CHEQUE: 213545, FECHA DE EMISION:24/03/2025/DJBR</t>
  </si>
  <si>
    <t>00099021001 DEP.DE CHEQ.AJENOS,RET.DE CAM.,CONCEPTO: DEPÓSITO,DEP.: LIDIA ESPINOZA GARCIA , PROCEDENCIA: BANCO UNION S.A., CHEQUE: 213544, FECHA DE EMISION:24/03/2025/DJBR</t>
  </si>
  <si>
    <t>00660012006 DEP.DE CHEQ.AJENOS,RET.DE CAM.,CONCEPTO: DEVOLUCION REFRIGERIO DICIEMBRE 2024,DEP.: ORGANO JUDICIAL - DISTRITO PANDO , PROCEDENCIA: BANCO UNION S.A., CHEQUE: 412, FECHA DE EMISION:19/03/2025</t>
  </si>
  <si>
    <t>00660012002 DEP.DE CHEQ.AJENOS,RET.DE CAM.,CONCEPTO: RECUPERACION PAGOS EN DEMASIA POR SUBSIDIOS,DEP.: ORGANO JUDICIAL - DAF NACIONAL , PROCEDENCIA: BANCO UNION S.A., CHEQUE: 1343, FECHA DE EMISION:21/03/2025</t>
  </si>
  <si>
    <t>00253014204 DEP.DE CHEQ.AJENOS,RET.DE CAM.,CONCEPTO: POR GASTO CORRIENTE (PROAR),DEP.: GAM SANTIVAÑEZ , PROCEDENCIA: BANCO UNION S.A., CHEQUE: 1858, FECHA DE EMISION:24/03/2025</t>
  </si>
  <si>
    <t>COBRO COSTOS DE PAPELERIA POR REGULARIZACION DE TRANSFERENCIA DEL EXTERIOR POR ORDEN DE EDGE COMERCIALIZACAO S.A. (SAP PAULO BRASIL) REF.: 474735193 5968 YPFB FECHA VALOR 21/03/2025 LIB. 00513012015 YPFB-HEROES DEL CHACO-BS</t>
  </si>
  <si>
    <t>COBRO COSTOS DE PAPELERIA POR REGULARIZACION DE TRANSFERENCIA DEL EXTERIOR POR ORDEN DE MTX COMERCIALIZADORA DE GAS LTDA. (BR/SALVADOR) REF.: PPAMTX2425 (GAS NATURAL) FECHA VALOR 21/03/2025 LIB. 00513012015 YPFB-HEROES DEL CHACO-BS</t>
  </si>
  <si>
    <t>COBRO COSTOS DE PAPELERIA SEGUN TRANSFERENCIA DEL EXTERIOR POR ORDEN DE FIDEICOMISO HERCO-CKM (LIMA PERÚ) REF.: CRED EMB 08-04 CIST CONTRATO 48 FECHA VALOR 25/03/2025 LIB. 00513062002 YPFB - EXPORTACIÓN DE GLP Y OTROS-BOLIVIANOS</t>
  </si>
  <si>
    <t>COBRO COSTOS DE PAPELERIA POR REGULARIZACION DE TRANSFERENCIA DEL EXTERIOR POR ORDEN DE MGAS COMERCIALIZADORA GAS NATURAL LTDA (BR/RIO DE JANEIRO) REF.: CRED URI/EXB - MC - 01/25/EXB - MCC - 01/25 FECHA VALOR 21/03/2025 LIB. 00513012015 YPFB-HEROES DEL CHACO-BS</t>
  </si>
  <si>
    <t>COBRO COSTOS DE PAPELERIA POR REGULARIZACION DE TRANSFERENCIA DEL EXTERIOR POR ORDEN DE COMPANHIA MATO-GROSSENSE DE GAS MTGAS (CUIABA BRASIL) REF.: CRED INV OPMT3725OPMTM032 FECHA VALOR 24/03/2025 LIB. 00513012015 YPFB-HEROES DEL CHACO-BS</t>
  </si>
  <si>
    <t>NUMERO DE LIBRETA CUT: 00099021001 OPERACIÓN E75 TRANSFERENCIA DE LA CUENTA FISCAL BUN A LA CUT EN MN TRANSF.FDOS.AL.BCB GOB. AUTONOMO MCPAL. BAURES - CUENTA UNICA MUNICIPAL - CUM, CITE/SMAF.MAE/GAM.BAU/003-2025, CUENTA CUT 3987 LIBRETA NÂ°00099021001</t>
  </si>
  <si>
    <t>NUMERO DE LIBRETA CUT: 00099021001 OPERACIÓN E75 TRANSFERENCIA DE LA CUENTA FISCAL BUN A LA CUT EN MN TRANSF.FDOS.AL.BCB GOBIERNO AUTONOMO MUNICIPAL DE CAMARGO, CITE: GAMC/DESP NÂ°239/2025 CUENTA CUT 3987 LIBRETA NÂ° 00099021001</t>
  </si>
  <si>
    <t>NUMERO DE LIBRETA CUT: 00047134102 OPERACIÓN E75 TRANSFERENCIA DE LA CUENTA FISCAL BUN A LA CUT EN MN TRANSF.FDOS.AL.BCB GOBIERNO AUTONOMO MUNICIPAL DE CAMARGO, CITE: GAMC/DESP NÂ°233/2025 CUENTA CUT 3987 LIBRETA NÂ° 00047134102</t>
  </si>
  <si>
    <t>NUMERO DE LIBRETA CUT: 00047134101 OPERACIÓN E75 TRANSFERENCIA DE LA CUENTA FISCAL BUN A LA CUT EN MN TRANSF.FDOS.AL.BCB GOBIERNO AUTONOMO MUNICIPAL DE CAMARGO, CITE: GAMC/DESP NÂ°232/2025 CUENTA CUT 3987 LIBRETA NÂ° 00047134101</t>
  </si>
  <si>
    <t>NUMERO DE LIBRETA CUT: 00099021001 OPERACIÓN E75 TRANSFERENCIA DE LA CUENTA FISCAL BUN A LA CUT EN MN TRANSF.FDOS.AL.BCB GOBIERNO AUTONOMO MUNICIPAL DE VITICHI CITE:GAMV/SMAF-2025/030, CUENTA CUT 3987 LIBRETA NÂ°00099021001 TGN - RECURSOS ORDINARIOS.</t>
  </si>
  <si>
    <t>NUMERO DE LIBRETA CUT: 00099021001 OPERACIÓN E75 TRANSFERENCIA DE LA CUENTA FISCAL BUN A LA CUT EN MN TRANSF.FDOS.AL.BCB GOBIERNO AUTONOMO MUNICIPAL DE GUANAY CITE: GAMG/MAE/VTY/NÂ° 098/2025 CUENTA CUT 3987 LIBRETA NÂ° 00099021001</t>
  </si>
  <si>
    <t>TRANSFERENCIA RECIBIDA DEL EXTERIOR SEGÚN MENSAJES SWIFT Nos. 3951-3952 (REM.EXT.) DE FECHA 25-03-2025 POR DESEMBOLSO DE CAF PRÉSTAMO CFA012569 APOYO PARA GESTIÓN DE RIESGOS ANTE EVENTOS ADVERSOS DEL CLIMA LIBRETA N° 00099021001 (3987) TGN- RECURSOS ORDINARIOS REF.: UTILES DE ESCRITORIO</t>
  </si>
  <si>
    <t>PAGO A BID PRÉSTAMO 1116-SF-BO VCTO. 25-03-2025 POR CUENTA DE GOB.AUT.DEPT.TARIJA SEGÚN NOTA 019787 DE FECHA 25-03-2025, VALOR 25-03-2025 CAPITAL USD 7.531,83 INTERESES USD 2.759,79 LIBRETA NRO.00099021001 TGN - RECURSOS ORDINARIOS 3987 - ALIVIO MDRI</t>
  </si>
  <si>
    <t>||TRANSFERENCIA DE FONDOS S/G MENSAJES SWIFT NROS. 3945 Y 3923, DE LA FECHA Y NOTA CITE DGAC/DAF/FIN/NE-0008/25 DE F.29.01.2025 (HRE-TGL-1866) DE LA DIRECCION GENERAL DE AERONAUTICA CIVIL (SECTOR PÚBLICO). DEBITO DE LA LIBRETA 00117012001 DGAC, REPOSICIÓN DE ÚTILES DE ESCRITORIO.</t>
  </si>
  <si>
    <t>||TRANSFERENCIA DE FONDOS S/G MENSAJES SWIFT NRO. 3915 Y 3917 DE LA FECHA Y NOTA CITE DGAC/DAF/FIN/NE-0008/25 DE F.29.01.2025 (HRE-TGL-1866) DE LA DIRECCION GENERAL DE AERONAUTICA CIVIL (SECTOR PÚBLICO). DEBITO DE LA LIBRETA 00117012001 DGAC, REPOSICIÓN DE ÚTILES DE ESCRITORIO.</t>
  </si>
  <si>
    <t>||TRANSFERENCIA DE FONDOS S/G MENSAJES SWIFT NROS. 3918 Y 3916, CORREOS ELECTRONICOS DE NAABOL, DGAC Y NOTA CITE CAR/DGE-DNAF/N°0031/2025 DE F.29.01.2025. (HRE-TGL-1912) ENVIADA POR LA NAVEGACION AEREA Y AEROPUERTOS BOLIVIANOS (SECTOR PÚBLICO). DEBITO DE LA LIB. 00389012001 NAABOL- ADMINISTRACIÓN , REPOSICIÓN DE ÚTILES DE ESCRITORIO</t>
  </si>
  <si>
    <t>||TRANSFERENCIA DE FONDOS S/G MENSAJE SWIFT NRO. 3944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</si>
  <si>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S/G MENSAJE SWIFT NRO. 3962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</si>
  <si>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S/G MENSAJE SWIFT NRO. 3960, CORREOS ELECTRONICOS DE LA DGAC, NAABOL DE LA FECHA Y NOTA CITE DGAC/DAF/FIN/NE-0008/25 DE F.29.01.2025 (HRE-TGL-1866) DE LA DIRECCION GENERAL DE AERONAUTICA CIVIL (SECTOR PÚBLICO). DEBITO DE LA LIBRETA 00117012001 DGAC, REPOSICIÓN DE ÚTILES DE ESCRITORIO.</t>
  </si>
  <si>
    <t>||TRANSFERENCIA DE FONDOS S/G MENSAJE SWIFT NRO. 3959, CORREOS ELECTRONICOS DE LA DGAC, NAABOL DE LA FECHA Y NOTA CITE CAR/DGE-DNAF/N°0031/2025 DE F.29.01.2025. (HRE-TGL-1912) ENVIADA POR LA NAVEGACION AEREA Y AEROPUERTOS BOLIVIANOS (SECTOR PÚBLICO). DEBITO DE LA LIB. 00389012001 NAABOL- ADMINISTRACIÓN , REPOSICIÓN DE ÚTILES DE ESCRITORIO</t>
  </si>
  <si>
    <t>||TRANSFERENCIA DE FONDOS S/G MENSAJE SWIFT NRO. 3956 EN ATENCIÓN A CORREOS ELECTRÓNICOS DE NAABOL, DGAC Y NOTA CITE: CAR/DGE-DNAF N°0031/2025 DE FECHA 29/1/2025 (HRE-TGL-1912) ENVIADA POR NAVEGACIÓN AÉREA Y AEROPUERTOS BOLIVIANOS (SECTOR PÚBLICO). DEBITO DE LA LIBRETA 00389012001 NAABOL-ADMINISTRACIÓN CENTRAL, COBRO DE ÚTILES DE ESCRITORIO.</t>
  </si>
  <si>
    <t>||TRANSFERENCIA DE FONDOS S/G MENSAJE SWIFT NRO. 3958, CORREOS ELECTRONICOS DE LA DGAC, NAABOL DE LA FECHA Y NOTA CITE CAR/DGE-DNAF/N°0031/2025 DE F.29.01.2025. (HRE-TGL-1912) ENVIADA POR LA NAVEGACION AEREA Y AEROPUERTOS BOLIVIANOS (SECTOR PÚBLICO). DEBITO DE LA LIB. 00389012001 NAABOL- ADMINISTRACIÓN , REPOSICIÓN DE ÚTILES DE ESCRITORIO</t>
  </si>
  <si>
    <t>||TRANSFERENCIA DE FONDOS S/G MENSAJE SWIFT NRO. 3961, CORREOS ELECTRONICOS ENVIADOS POR NAABOL, DGAC DE LA FECHA Y NOTA CITE DGAC/DAF/FIN/NE-0008/25 DE F.29.01.2025 (HRE-TGL-1866) DE LA DIRECCION GENERAL DE AERONAUTICA CIVIL (SECTOR PÚBLICO). DEBITO DE LA LIBRETA 00117012001 DGAC, REPOSICIÓN DE ÚTILES DE ESCRITORIO</t>
  </si>
  <si>
    <t>||TRANSFERENCIA DE FONDOS S/G MENSAJE SWIFT NRO. 3957 EN ATENCIÓN A CORREOS ELECTRÓNICOS DE LA DGAC, NAABOL Y NOTA: DGAC/DAF/FIN/NE-0008/25 DE F.29/01/2025 (HRE-TGL-1866) ENVIADO POR LA DIRECCIÓN GENERAL DE AERONÁUTICA CIVIL (SECTOR PÚBLICO). DEBITO DE LA LIBRETA 00117012001 DGAC, REPOSICIÓN ÚTILES DE ESCRITORIO.</t>
  </si>
  <si>
    <t>00290022001 DEPOSITO DE EFECTIVO, DEPOSITANTE: SILVIA NOEMI MENDOZA HUANCA, CONCEPTO: DEVOLUCION DE VIATICOS, CUENTA DE DEPOSITO: CUENTA UNICA DEL TESORO</t>
  </si>
  <si>
    <t>00290022001 DEPOSITO DE EFECTIVO, DEPOSITANTE: ELENA FLORA LUQUE, CONCEPTO: DEVOLUCION DE VIATICO, CUENTA DE DEPOSITO: CUENTA UNICA DEL TESORO</t>
  </si>
  <si>
    <t>00046171101 DEPOSITO DE EFECTIVO, DEPOSITANTE: LANAGO, CONCEPTO: PAGO SANCION JURIDICA RESOLUCION S-187, VENTAS POR SERVICIOS 1RA CUOTA, CUENTA DE DEPOSITO: CUENTA UNICA DEL TESORO</t>
  </si>
  <si>
    <t>00099021001 DEPOSITO DE EFECTIVO, DEPOSITANTE: SEDERI - LP, CONCEPTO: SERVICIO DE AGUA MES DE ENERO/2025, CUENTA DE DEPOSITO: CUENTA UNICA DEL TESORO</t>
  </si>
  <si>
    <t>00099021001 DEPOSITO DE EFECTIVO, DEPOSITANTE: BRANDON JUNNYOR JIMENEZ SALAZAR, CONCEPTO: DEVOLUCION PASAJE AEREO, CUENTA DE DEPOSITO: CUENTA UNICA DEL TESORO/DJBR</t>
  </si>
  <si>
    <t>00099021001 DEPOSITO DE EFECTIVO, DEPOSITANTE: MIGUEL ANGEL SUYO MONTOYA, CONCEPTO: PAGO EXCESO BONO REFRIGERIO JULIO 2024, CUENTA DE DEPOSITO: CUENTA UNICA DEL TESORO/DJBR</t>
  </si>
  <si>
    <t>00099021001 DEPOSITO DE EFECTIVO, DEPOSITANTE: TINCO SEGALES NICOLAS DAVID, CONCEPTO: PAGO EXCESO BONO REFRIGERIO JULIO 2024, CUENTA DE DEPOSITO: CUENTA UNICA DEL TESORO/DJBR</t>
  </si>
  <si>
    <t>00099021001 DEPOSITO DE EFECTIVO, DEPOSITANTE: CHOQUE LLAVE JUAN PASTOR, CONCEPTO: PAGO EXCESO BONO REFRIGERIO JULIO 2024, CUENTA DE DEPOSITO: CUENTA UNICA DEL TESORO/DJBR</t>
  </si>
  <si>
    <t>00099021001 DEPOSITO DE EFECTIVO, DEPOSITANTE: TRACY TEJERINA RAMOS, CONCEPTO: DEVOLUCION DE VIATICOS, CUENTA DE DEPOSITO: CUENTA UNICA DEL TESORO/DJBR</t>
  </si>
  <si>
    <t>00099021001 DEPOSITO DE EFECTIVO, DEPOSITANTE: JUAN CARLOS ACHA MAMANI, CONCEPTO: PAGO DE PASAJE AÉREO, CUENTA DE DEPOSITO: CUENTA UNICA DEL TESORO</t>
  </si>
  <si>
    <t>00382014303 DEPOSITO DE EFECTIVO, DEPOSITANTE: DAVID BARRIOS, CONCEPTO: DEVOLUCION DE PASAJE AEREO BID, CUENTA DE DEPOSITO: CUENTA UNICA DEL TESORO</t>
  </si>
  <si>
    <t>00099021001 DEPOSITO DE EFECTIVO, DEPOSITANTE: JOHNNY PAUL GARCIA RUIZ, CONCEPTO: DEPÓSITO POR DEVOLUCION DE PAGO DE REFRIGERIO EN DEMASIA CORRESPONDIENTE A LA GESTION 2023, CUENTA DE DEPOSITO: CUENTA UNICA DEL TESORO/DJBR</t>
  </si>
  <si>
    <t>00099021001 DEPOSITO DE EFECTIVO, DEPOSITANTE: IVER MORALES MENACHO, CONCEPTO: DEPÓSITO POR DEVOLUCION DE PAGO DE REFRIGERIO EN DEMASIA CORRESPONDIENTE A LA GESTION 2023, CUENTA DE DEPOSITO: CUENTA UNICA DEL TESORO</t>
  </si>
  <si>
    <t>00099021001 DEPOSITO DE EFECTIVO, DEPOSITANTE: VICTOR HUGO PARADA SERRANO, CONCEPTO: DEPÓSITO POR DEVOLUCION DE PAGO DE REFRIGERIO EN DEMASIA CORRESPONDIENTE A LA GESTION 2023, CUENTA DE DEPOSITO: CUENTA UNICA DEL TESORO</t>
  </si>
  <si>
    <t>00099021001 DEPOSITO DE EFECTIVO, DEPOSITANTE: FERNANDO HERRERA APAZA, CONCEPTO: DEPÓSITO POR DEVOLUCION DE PAGO DE REFRIGERIO EN DEMASIA CORRESPONDIENTE A LA GESTION 2023, CUENTA DE DEPOSITO: CUENTA UNICA DEL TESORO</t>
  </si>
  <si>
    <t>00099021001 DEPOSITO DE EFECTIVO, DEPOSITANTE: MAGDA YANISE HUMAZA ROSSELL, CONCEPTO: DEPÓSITO POR DEVOLUCION DE PAGO DE REFRIGERIO EN DEMASIA CORRESPONDIENTE A LA GESTION 2023, CUENTA DE DEPOSITO: CUENTA UNICA DEL TESORO</t>
  </si>
  <si>
    <t>00099021001 DEPOSITO DE EFECTIVO, DEPOSITANTE: MARCELO ANDRES MALDONADO FUENTES, CONCEPTO: DEPÓSITO POR DEVOLUCION DE PAGO DE REFRIGERIO EN DEMASIA CORRESPONDIENTE A LA GESTION 2023, CUENTA DE DEPOSITO: CUENTA UNICA DEL TESORO</t>
  </si>
  <si>
    <t>00099021001 DEPOSITO DE EFECTIVO, DEPOSITANTE: RENE BLAS QUISPE POCOTA, CONCEPTO: DEPÓSITO POR DEVOLUCION DE PAGO DE REFRIGERIO EN DEMASIA CORRESPONDIENTE A LA GESTION 2023, CUENTA DE DEPOSITO: CUENTA UNICA DEL TESORO</t>
  </si>
  <si>
    <t>00099021001 DEPOSITO DE EFECTIVO, DEPOSITANTE: FELIX LUIS AVALOS GUTIERREZ, CONCEPTO: DEPÓSITO POR DEVOLUCION DE PAGO DE REFRIGERIO EN DEMASIA CORRESPONDIENTE A LA GESTION 2023, CUENTA DE DEPOSITO: CUENTA UNICA DEL TESORO</t>
  </si>
  <si>
    <t>00099021001 DEPOSITO DE EFECTIVO, DEPOSITANTE: KATHERINE GONZALES CORTEZ, CONCEPTO: DEPÓSITO POR DEVOLUCION DE PAGO DE REFRIGERIO EN DEMASIA CORRESPONDIENTE A LA GESTION 2023, CUENTA DE DEPOSITO: CUENTA UNICA DEL TESORO</t>
  </si>
  <si>
    <t>00099021001 DEPOSITO DE EFECTIVO, DEPOSITANTE: LIDIA LOURDES SANDI DE CASTELLON, CONCEPTO: REVERSION DE HABER DE FEBRERO 2025, CUENTA DE DEPOSITO: CUENTA UNICA DEL TESORO</t>
  </si>
  <si>
    <t>00099021001 DEPOSITO DE EFECTIVO, DEPOSITANTE: ALEJANDRO CASTRO COARITE CI 2449786, CONCEPTO: DEVOLUCION DE SUELDO COMPLEMENTARIO DEL MES DE SEPTIEMBRE DE 2020, CUENTA DE DEPOSITO: CUENTA UNICA DEL TESORO/DJBR</t>
  </si>
  <si>
    <t>00099021001 DEPOSITO DE EFECTIVO, DEPOSITANTE: PAMELA DANIELA JEMIO ZURITA, CONCEPTO: DEVOLUCION SALDO PASAJE DE IDA, CUENTA DE DEPOSITO: CUENTA UNICA DEL TESORO</t>
  </si>
  <si>
    <t>00099021001 DEP.DE CHEQ.AJENOS,RET.DE CAM.,CONCEPTO: DESCUENTOS DE MONTOS EXCEDENTARIOS POR DOBLE PERCEPCION DE RECURSOS PUBLICOS,DEP.: CAJA NACIONAL DE SALUD , PROCEDENCIA: BANCO UNION S.A., CHEQUE: 82794, FECHA DE EMISION:25/03/2025</t>
  </si>
  <si>
    <t>00099021001 DEP.DE CHEQ.AJENOS,RET.DE CAM.,CONCEPTO: REEMBOLSO POR SUBSIDIO INCAPACIDAD SECTOR PUBLICO,DEP.: CAJA NACIONAL DE SALUD , PROCEDENCIA: BANCO UNION S.A., CHEQUE: 82772, FECHA DE EMISION:25/03/2025</t>
  </si>
  <si>
    <t>00099021001 DEP.DE CHEQ.AJENOS,RET.DE CAM.,CONCEPTO: REEBOLSO POR SUBSIDIO INCPACIDAD SECTOR PUBLICO,DEP.: CAJA NACIONAL DE SALUD , PROCEDENCIA: BANCO UNION S.A., CHEQUE: 82771, FECHA DE EMISION:25/03/2025</t>
  </si>
  <si>
    <t>00099021001 DEP.DE CHEQ.AJENOS,RET.DE CAM.,CONCEPTO: INCAPACIDADES,DEP.: CAJA NACIONAL DE SALUD , PROCEDENCIA: BANCO UNION S.A., CHEQUE: 46109, FECHA DE EMISION:07/03/2025</t>
  </si>
  <si>
    <t>00099021001 DEP.DE CHEQ.AJENOS,RET.DE CAM.,CONCEPTO: INCAPACIDADES,DEP.: CAJA NACIONAL DE SALUD , PROCEDENCIA: BANCO UNION S.A., CHEQUE: 46110, FECHA DE EMISION:07/03/2025</t>
  </si>
  <si>
    <t>00099021001 DEP.DE CHEQ.AJENOS,RET.DE CAM.,CONCEPTO: INCAPACIDADES,DEP.: CAJA NACIONAL DE SALUD , PROCEDENCIA: BANCO UNION S.A., CHEQUE: 46111, FECHA DE EMISION:07/03/2025</t>
  </si>
  <si>
    <t>00099021001 DEP.DE CHEQ.AJENOS,RET.DE CAM.,CONCEPTO: INCAPACIDADES,DEP.: CAJA NACIONAL DE SALUD , PROCEDENCIA: BANCO UNION S.A., CHEQUE: 46112, FECHA DE EMISION:07/03/2025</t>
  </si>
  <si>
    <t>00099021001 DEP.DE CHEQ.AJENOS,RET.DE CAM.,CONCEPTO: INCAPACIDADES,DEP.: CAJA NACIONAL DE SALUD , PROCEDENCIA: BANCO UNION S.A., CHEQUE: 46113, FECHA DE EMISION:07/03/2025</t>
  </si>
  <si>
    <t>00099021001 DEP.DE CHEQ.AJENOS,RET.DE CAM.,CONCEPTO: INCAPACIDADES,DEP.: CAJA NACIONAL DE SALUD , PROCEDENCIA: BANCO UNION S.A., CHEQUE: 46114, FECHA DE EMISION:07/03/2025</t>
  </si>
  <si>
    <t>00099021001 DEP.DE CHEQ.AJENOS,RET.DE CAM.,CONCEPTO: INCAPACIDADES,DEP.: CAJA NACIONAL DE SALUD , PROCEDENCIA: BANCO UNION S.A., CHEQUE: 46115, FECHA DE EMISION:07/03/2025</t>
  </si>
  <si>
    <t>00132052001 DEP.DE CHEQ.AJENOS,RET.DE CAM.,CONCEPTO: DEVOLUCION DE RETENCION C-31 N°578,DEP.: EEPS , PROCEDENCIA: BANCO UNION S.A., CHEQUE: 177, FECHA DE EMISION:24/03/2025</t>
  </si>
  <si>
    <t>00099021001 DEP.DE CHEQ.AJENOS,RET.DE CAM.,CONCEPTO: INCAPACIDADES,DEP.: CAJA NACIONAL DE SALUD , PROCEDENCIA: BANCO UNION S.A., CHEQUE: 46116, FECHA DE EMISION:07/03/2025</t>
  </si>
  <si>
    <t>00099021001 DEP.DE CHEQ.AJENOS,RET.DE CAM.,CONCEPTO: INCAPACIDADES,DEP.: CAJA NACIONAL DE SALUD , PROCEDENCIA: BANCO UNION S.A., CHEQUE: 46117, FECHA DE EMISION:07/03/2025</t>
  </si>
  <si>
    <t>00099021001 DEP.DE CHEQ.AJENOS,RET.DE CAM.,CONCEPTO: INCAPACIDADES,DEP.: CAJA NACIONAL DE SALUD , PROCEDENCIA: BANCO UNION S.A., CHEQUE: 46118, FECHA DE EMISION:07/03/2025</t>
  </si>
  <si>
    <t>00099021001 DEP.DE CHEQ.AJENOS,RET.DE CAM.,CONCEPTO: INCAPACIDADES,DEP.: CAJA NACIONAL DE SALUD , PROCEDENCIA: BANCO UNION S.A., CHEQUE: 46119, FECHA DE EMISION:07/03/2025</t>
  </si>
  <si>
    <t>00099021001 DEP.DE CHEQ.AJENOS,RET.DE CAM.,CONCEPTO: DEVOLUCION DE PAGO DEL ESCALAFON,DEP.: BORIS ORTUÑO FERRUFINO , PROCEDENCIA: BANCO UNION S.A., CHEQUE: 213546, FECHA DE EMISION:25/03/2025</t>
  </si>
  <si>
    <t>00099021001 DEP.DE CHEQ.AJENOS,RET.DE CAM.,CONCEPTO: INCAPACIDADES,DEP.: CAJA NACIONAL DE SALUD , PROCEDENCIA: BANCO UNION S.A., CHEQUE: 46120, FECHA DE EMISION:07/03/2025</t>
  </si>
  <si>
    <t>00099021001 DEP.DE CHEQ.AJENOS,RET.DE CAM.,CONCEPTO: INCAPACIDADES,DEP.: CAJA NACIONAL DE SALUD , PROCEDENCIA: BANCO UNION S.A., CHEQUE: 46140, FECHA DE EMISION:10/03/2025</t>
  </si>
  <si>
    <t>00099021001 DEP.DE CHEQ.AJENOS,RET.DE CAM.,CONCEPTO: INCAPACIDADES,DEP.: CAJA NACIONAL DE SALUD , PROCEDENCIA: BANCO UNION S.A., CHEQUE: 46141, FECHA DE EMISION:10/03/2025</t>
  </si>
  <si>
    <t>00099021001 DEP.DE CHEQ.AJENOS,RET.DE CAM.,CONCEPTO: INCAPACIDADES,DEP.: CAJA NACIONAL DE SALUD , PROCEDENCIA: BANCO UNION S.A., CHEQUE: 46142, FECHA DE EMISION:10/03/2025</t>
  </si>
  <si>
    <t>00099021001 DEP.DE CHEQ.AJENOS,RET.DE CAM.,CONCEPTO: INCAPACIDADES,DEP.: CAJA NACIONAL DE SALUD , PROCEDENCIA: BANCO UNION S.A., CHEQUE: 46143, FECHA DE EMISION:10/03/2025</t>
  </si>
  <si>
    <t>00099021001 DEP.DE CHEQ.AJENOS,RET.DE CAM.,CONCEPTO: INCAPACIDADES,DEP.: CAJA NACIONAL DE SALUD , PROCEDENCIA: BANCO UNION S.A., CHEQUE: 46144, FECHA DE EMISION:10/03/2025</t>
  </si>
  <si>
    <t>00099021001 DEP.DE CHEQ.AJENOS,RET.DE CAM.,CONCEPTO: INCAPACIDADES,DEP.: CAJA NACIONAL DE SALUD , PROCEDENCIA: BANCO UNION S.A., CHEQUE: 46145, FECHA DE EMISION:10/03/2025</t>
  </si>
  <si>
    <t>00099021001 DEP.DE CHEQ.AJENOS,RET.DE CAM.,CONCEPTO: INCAPACIDADES,DEP.: CAJA NACIONAL DE SALUD , PROCEDENCIA: BANCO UNION S.A., CHEQUE: 46146, FECHA DE EMISION:10/03/2025</t>
  </si>
  <si>
    <t>00099021001 DEP.DE CHEQ.AJENOS,RET.DE CAM.,CONCEPTO: INCAPACIDADES,DEP.: CAJA NACIONAL DE SALUD , PROCEDENCIA: BANCO UNION S.A., CHEQUE: 46147, FECHA DE EMISION:10/03/2025</t>
  </si>
  <si>
    <t>00099021001 DEP.DE CHEQ.AJENOS,RET.DE CAM.,CONCEPTO: INCAPACIDADES,DEP.: CAJA NACIONAL DE SALUD , PROCEDENCIA: BANCO UNION S.A., CHEQUE: 46148, FECHA DE EMISION:10/03/2025</t>
  </si>
  <si>
    <t>00099021001 DEP.DE CHEQ.AJENOS,RET.DE CAM.,CONCEPTO: INCAPACIDADES,DEP.: CAJA NACIONAL DE SALUD , PROCEDENCIA: BANCO UNION S.A., CHEQUE: 46180, FECHA DE EMISION:12/03/2025</t>
  </si>
  <si>
    <t>00099021001 DEP.DE CHEQ.AJENOS,RET.DE CAM.,CONCEPTO: INCAPACIDADES,DEP.: CAJA NACIONAL DE SALUD , PROCEDENCIA: BANCO UNION S.A., CHEQUE: 46181, FECHA DE EMISION:12/03/2025</t>
  </si>
  <si>
    <t>00522012001 DEP.DE CHEQ.AJENOS,RET.DE CAM.,CONCEPTO: ALQUILER DE MATERIAL RODANTE CORRESPONDIENTE A LA GESTION 2024,DEP.: FERROVIARIA ORIENTAL S.A. , PROCEDENCIA: BANCO BISA S.A., CHEQUE: 14696, FECHA DE EMISION:21/03/2025</t>
  </si>
  <si>
    <t>00099021001 DEP.DE CHEQ.AJENOS,RET.DE CAM.,CONCEPTO: INCAPACIDADES,DEP.: CAJA NACIONAL DE SALUD , PROCEDENCIA: BANCO UNION S.A., CHEQUE: 46182, FECHA DE EMISION:12/03/2025</t>
  </si>
  <si>
    <t>00099021001 DEP.DE CHEQ.AJENOS,RET.DE CAM.,CONCEPTO: INCAPACIDADES,DEP.: CAJA NACIONAL DE SALUD , PROCEDENCIA: BANCO UNION S.A., CHEQUE: 46183, FECHA DE EMISION:12/03/2025</t>
  </si>
  <si>
    <t>00099021001 DEP.DE CHEQ.AJENOS,RET.DE CAM.,CONCEPTO: INCAPACIDADES,DEP.: CAJA NACIONAL DE SALUD , PROCEDENCIA: BANCO UNION S.A., CHEQUE: 46184, FECHA DE EMISION:12/03/2025</t>
  </si>
  <si>
    <t>00099021001 DEP.DE CHEQ.AJENOS,RET.DE CAM.,CONCEPTO: INCAPACIDADES,DEP.: CAJA NACIONAL DE SALUD , PROCEDENCIA: BANCO UNION S.A., CHEQUE: 46185, FECHA DE EMISION:12/03/2025</t>
  </si>
  <si>
    <t>00099021001 DEP.DE CHEQ.AJENOS,RET.DE CAM.,CONCEPTO: INCAPACIDADES,DEP.: CAJA NACIONAL DE SALUD , PROCEDENCIA: BANCO UNION S.A., CHEQUE: 46186, FECHA DE EMISION:12/03/2025</t>
  </si>
  <si>
    <t>00099021001 DEP.DE CHEQ.AJENOS,RET.DE CAM.,CONCEPTO: INCAPACIDADES,DEP.: CAJA NACIONAL DE SALUD , PROCEDENCIA: BANCO UNION S.A., CHEQUE: 5045, FECHA DE EMISION:17/03/2025</t>
  </si>
  <si>
    <t>00099021001 DEP.DE CHEQ.AJENOS,RET.DE CAM.,CONCEPTO: INCAPACIDADES,DEP.: CAJA NACIONAL DE SALUD , PROCEDENCIA: BANCO UNION S.A., CHEQUE: 46187, FECHA DE EMISION:12/03/2025</t>
  </si>
  <si>
    <t>00099021001 DEP.DE CHEQ.AJENOS,RET.DE CAM.,CONCEPTO: INCAPACIDADES,DEP.: CAJA NACIONAL DE SALUD , PROCEDENCIA: BANCO UNION S.A., CHEQUE: 46231, FECHA DE EMISION:14/03/2025</t>
  </si>
  <si>
    <t>00099021001 DEP.DE CHEQ.AJENOS,RET.DE CAM.,CONCEPTO: INCAPACIDADES,DEP.: CAJA NACIONAL DE SALUD , PROCEDENCIA: BANCO UNION S.A., CHEQUE: 5046, FECHA DE EMISION:17/03/2025</t>
  </si>
  <si>
    <t>00099021001 DEP.DE CHEQ.AJENOS,RET.DE CAM.,CONCEPTO: INCAPACIDADES,DEP.: CAJA NACIONAL DE SALUD , PROCEDENCIA: BANCO UNION S.A., CHEQUE: 46210, FECHA DE EMISION:12/03/2025</t>
  </si>
  <si>
    <t>00099021001 DEP.DE CHEQ.AJENOS,RET.DE CAM.,CONCEPTO: INCAPACIDADES,DEP.: CAJA NACIONAL DE SALUD , PROCEDENCIA: BANCO UNION S.A., CHEQUE: 5040, FECHA DE EMISION:17/03/2025</t>
  </si>
  <si>
    <t>00099021001 DEP.DE CHEQ.AJENOS,RET.DE CAM.,CONCEPTO: INCAPACIDADES,DEP.: CAJA NACIONAL DE SALUD , PROCEDENCIA: BANCO UNION S.A., CHEQUE: 46211, FECHA DE EMISION:12/03/2025</t>
  </si>
  <si>
    <t>00099021001 DEP.DE CHEQ.AJENOS,RET.DE CAM.,CONCEPTO: INCAPACIDADES,DEP.: CAJA NACIONAL DE SALUD , PROCEDENCIA: BANCO UNION S.A., CHEQUE: 46212, FECHA DE EMISION:12/03/2025</t>
  </si>
  <si>
    <t>00253014211 DEP.DE CHEQ.AJENOS,RET.DE CAM.,CONCEPTO: REPOSICION DE DEBITO, PROG MULTIPROPOSITO,DEP.: EPSAS , PROCEDENCIA: BANCO UNION S.A., CHEQUE: 1859, FECHA DE EMISION:25/03/2025</t>
  </si>
  <si>
    <t>00099021001 DEP.DE CHEQ.AJENOS,RET.DE CAM.,CONCEPTO: INCAPACIDADES,DEP.: CAJA NACIONAL DE SALUD , PROCEDENCIA: BANCO UNION S.A., CHEQUE: 46213, FECHA DE EMISION:12/03/2025</t>
  </si>
  <si>
    <t>00383012001 DEPOSITO DE EFECTIVO, DEPOSITANTE: AGENCIA BOLIVIANA DE CORREOS, CONCEPTO: REGIONAL LA PAZ 17-22/03/2025, CUENTA DE DEPOSITO: CUENTA UNICA DEL TESORO</t>
  </si>
  <si>
    <t>A:00099021001 DEVOLUCIÓN DEUDA AL TGN POR PARTE DEL SR. GUILLERMO ARAMAYO HERRERA CORRESPONDIENTE AL MES DE FEBRERO/2025, S/G. INF. SENASIR/UAF/INF N° 548/2025, DE FECHA 24/03/2025</t>
  </si>
  <si>
    <t>COBRO COSTOS DE PAPELERIA SEGUN TRANSFERENCIA DEL EXTERIOR POR ORDEN DE OILY LUBRIFICANTES E QUIMICOS LTDA (BR/CAMPO GRANDE) REF.: CRED INV 034/2025 FECHA VALOR 25.03.2025 LIB. 00513062002 YPFB - EXPORTACIÓN DE GLP Y OTROS-BOLIVIANOS</t>
  </si>
  <si>
    <t>COBRO COSTOS DE PAPELERIA SEGUN TRANSFERENCIA DEL EXTERIOR POR ORDEN DE FIDEICOMISO HERCO-CKM (LIMA PERÚ) REF.: CRED URI/EMB 08-01 CIST EMB 09-03 CIST FECHA VALOR 26.03.2025 LIB. 00513062002 YPFB - EXPORTACIÓN DE GLP Y OTROS-BOLIVIANOS</t>
  </si>
  <si>
    <t>COBRO COSTOS DE PAPELERIA SEGUN TRANSFERENCIA DEL EXTERIOR POR ORDEN DE YPFB ENERGIA DO BRASIL LTDA (BR RIO DE JANEIRO) REF.: CRED INV/EXB-EDB-01/25, EXB-EDBC-01/25 INV FECHA VALOR 26/03/2025 LIB. 00513012015 YPFB-HEROES DEL CHACO-BS</t>
  </si>
  <si>
    <t>NUMERO DE LIBRETA CUT: 00099021001 OPERACIÓN E75 TRANSFERENCIA DE LA CUENTA FISCAL BUN A LA CUT EN MN TRANSF.FDOS.AL.BCB GOBIERNO AUTONOMO MUNICIPAL DE AYO AYO CITE: GAMAA/MAE/EXT.NÂ° 08/2025 CUENTA CUT 3987 LIBRETA NÂ° 00099021001</t>
  </si>
  <si>
    <t>NUMERO DE LIBRETA CUT: 00099021001 OPERACIÓN E75 TRANSFERENCIA DE LA CUENTA FISCAL BUN A LA CUT EN MN TRANSF.FDOS.AL.BCB GOBIERNO AUTONOMO MUNICIPAL DE AYO AYO CITE: GAMAA/MAE/EXT.NÂ° 09/2025 CUENTA CUT 3987 LIBRETA NÂ° 00099021001</t>
  </si>
  <si>
    <t>A:00373024109 A:00373024109 Transferencia de recursos de acuerdo al Informe CITE: MEFP/VTCP/DGPOT/ UPCFTGN/INF/ Nº22/2025 para el Desembolso de recursos al Fondo de Desarrollo Indígena a favor de los Programas y/o Proyectos de los Gobiernos Autónomos Municipales correspondiente a la Cartera II y IV (H.R.2025-12148-R).</t>
  </si>
  <si>
    <t>A:00041031107 Transferencia de recursos a solicitud del Instituto Boliviano de Metrología dependiente del Ministerio de Desarrollo Productivo y Economía Plural mediante nota CITE: IBMETRO-DAF-NE-0117-2025 Informe Técnico IBMETRO-DAF-INF-0198/2025 2025-00296, H.R. 2025-12656-R</t>
  </si>
  <si>
    <t>||TRANSFERENCIA DE FONDOS S/G MENSAJES SWIFT NROS. 4002 Y 3978, CORREO ELECTRONICO DE LA FECHA ENVIADO POR EL SERVICIO NACIONAL DE METEOROLOGIA E HIDROLOGIA DE BOLIVIA (SENAMHI) A LA LIBRETA 00213018001 SENAMHI IMPLEMENTACIONENANDES+; P/CTA DE OMM ORGANISATION</t>
  </si>
  <si>
    <t>A:00373024108 A:00373024108 Transferencia de recursos de acuerdo al Informe CITE: MEFP/VTCP/DGPOT/UPCFTGN/INF/ Nº22/2025 para el Desembolso de recursos al Fondo de Desarrollo Indígena a favor de los Programas y/o Proyectos de los Gobiernos Autónomos Municipales correspondiente a a la Cartera II y IV (H.R.2025-12148-R).</t>
  </si>
  <si>
    <t>||TRANSFERENCIA DE FONDOS S/G MENSAJES SWIFT NRO. 4004 Y 4005 DE LA FECHA Y NOTA CITE DGAC/DAF/FIN/NE-0008/25 DE F.29.01.2025 (HRE-TGL-1866) DE LA DIRECCION GENERAL DE AERONAUTICA CIVIL (SECTOR PÚBLICO). DEBITO DE LA LIBRETA 00117012001 DGAC, REPOSICIÓN DE ÚTILES DE ESCRITORIO</t>
  </si>
  <si>
    <t>||TRANSFERENCIA DE FONDOS SEGÚN MENSAJE SWIFT N°4015 DE LA FECHA Y NOTA CITE: DGAC/DAF/FIN/NE-0008/25 (HRE-TGL-1866) DE FECHA 29/01/2025 DE LA DIRECCIÓN GENERAL DE AERONÁUTICA CIVIL. (SECTOR PÚBLICO). DÉBITO DE LA LIBRETA 00117012001 DGAC, REPOSICIÓN DE ÚTILES DE ESCRITORIO.</t>
  </si>
  <si>
    <t>||TRANSFERENCIA DE FONDOS S/G MENSAJE SWIFT NRO. 4013 EN ATENCIÓN A NOTA CITE: CAR/DGE-DNAF N°0031/2025 DE FECHA 29/1/2025 (HRE-TGL-1912) ENVIADA POR NAVEGACIÓN AÉREA Y AEROPUERTOS BOLIVIANOS (SECTOR PÚBLICO). DEBITO DE LA LIBRETA 00389012001 NAABOL-ADMINISTRACIÓN CENTRAL, COBRO DE ÚTILES DE ESCRITORIO.</t>
  </si>
  <si>
    <t>||TRANSFERENCIA DE FONDOS S/G.CITE: MEFP/VTCP/DGPOT/UPCFTGN/N°250/2025 DE LA FECHA, REMITIDO POR EL MINISTERIO DE ECONOMÍA Y FINANZAS PÚBLICAS (HRE-TSO-377) DEBITO DE LA LIBRETA N°00513012007 YPFB RECURSOS NACIONALIZACIÓN. REPOSICION UTILES DE ESCRITORIO.</t>
  </si>
  <si>
    <t>||TRANSFERENCIA DE FONDOS S/G.CITE: MEFP/VTCP/DGPOT/UPCFTGN/N°250/2025 DE LA FECHA, REMITIDO POR EL MINISTERIO DE ECONOMÍA Y FINANZAS PÚBLICAS (HRE-TSO-377) DEBITO DE LA LIBRETA N°00513012015 YPFB - HEROES DEL CHACO - BS. (VENTA DIVISAS)</t>
  </si>
  <si>
    <t>00041031107 DEPOSITO DE EFECTIVO, DEPOSITANTE: WILLIAMS MAMANI MANCILLA, CONCEPTO: DEVOLUCION DE RECURSOS NO UTILIZADOS VIATICO RURAL, CUENTA DE DEPOSITO: CUENTA UNICA DEL TESORO</t>
  </si>
  <si>
    <t>00099021001 DEPOSITO DE EFECTIVO, DEPOSITANTE: ESPERANZA AGUILAR ZEBALLOS, CONCEPTO: DEVOLUCION HABERES POR SOBREPASAR LA LETRA "A" DE LA POLICIA BOLIVIANA, CUENTA DE DEPOSITO: CUENTA UNICA DEL TESORO/DJBR</t>
  </si>
  <si>
    <t>00081011101 DEPOSITO DE EFECTIVO, DEPOSITANTE: RUDY MAMANI MOLLO, CONCEPTO: DEPÓSITO POR EXTRAVIO DE CREDENCIAL, CUENTA DE DEPOSITO: CUENTA UNICA DEL TESORO</t>
  </si>
  <si>
    <t>00099021001 DEPOSITO DE EFECTIVO, DEPOSITANTE: DUARTE POLO ADELA, CONCEPTO: PAGO EXCESO BONO REFRIGERIO ABRIL 2024, CUENTA DE DEPOSITO: CUENTA UNICA DEL TESORO/DJBR</t>
  </si>
  <si>
    <t>00099021001 DEPOSITO DE EFECTIVO, DEPOSITANTE: CONDORI POMA CATALINA, CONCEPTO: PAGO EXCESO BONO REFRIGERIO JULIO 2024, CUENTA DE DEPOSITO: CUENTA UNICA DEL TESORO/DJBR</t>
  </si>
  <si>
    <t>00041031107 DEPOSITO DE EFECTIVO, DEPOSITANTE: ROMER DIDIER LARICO LAURA, CONCEPTO: DEVOLUCION DE VIATICOS, CUENTA DE DEPOSITO: CUENTA UNICA DEL TESORO</t>
  </si>
  <si>
    <t>00099021001 DEPOSITO DE EFECTIVO, DEPOSITANTE: CONDORI POMA CATALINA, CONCEPTO: PAGO EXCESO BONO REFRIGERIO AGOSTO 2024, CUENTA DE DEPOSITO: CUENTA UNICA DEL TESORO/DJBR</t>
  </si>
  <si>
    <t>00099021001 DEPOSITO DE EFECTIVO, DEPOSITANTE: CONDORI QUISPE GERSON, CONCEPTO: PAGO EXCESO BONO REFRIGERIO AGOSTO 2024, CUENTA DE DEPOSITO: CUENTA UNICA DEL TESORO/DJBR</t>
  </si>
  <si>
    <t>00099021001 DEPOSITO DE EFECTIVO, DEPOSITANTE: ESPINDOLA MAMANI SALOMON, CONCEPTO: PAGO EXCESO BONO REFRIGERIO SEPTIEMBRE 2024, CUENTA DE DEPOSITO: CUENTA UNICA DEL TESORO/DJBR</t>
  </si>
  <si>
    <t>00099021001 DEPOSITO DE EFECTIVO, DEPOSITANTE: ELVIS GARY CARDENAS RAMOS, CONCEPTO: DEV. DE PAGO TALLER DE FORTALECIMIENTO DEL CLIMA Y CULTURA ORGANIZACIONAL BASADO EN METODOLOGIA DE T, CUENTA DE DEPOSITO: CUENTA UNICA DEL TESORO/DJBR</t>
  </si>
  <si>
    <t>00099021001 DEPOSITO DE EFECTIVO, DEPOSITANTE: ANDRES VINCENTTY ARCE, CONCEPTO: PAGO DE CUOTA ANDRES VINCENTTY ARCE-AGUA DE CASTILLA, CUENTA DE DEPOSITO: CUENTA UNICA DEL TESORO</t>
  </si>
  <si>
    <t>00132072001 DEPOSITO DE EFECTIVO, DEPOSITANTE: HELEN AMPARO RAMIREZ CUELLAR, CONCEPTO: FONDOS NO UTILIZADOS DEL PREV. 140, CUENTA DE DEPOSITO: CUENTA UNICA DEL TESORO</t>
  </si>
  <si>
    <t>00132072001 DEPOSITO DE EFECTIVO, DEPOSITANTE: ISMAEL QUISPE CALLATA, CONCEPTO: FACTURAS NO DECLARADAS DEL PREV 445, CUENTA DE DEPOSITO: CUENTA UNICA DEL TESORO</t>
  </si>
  <si>
    <t>00132072001 DEPOSITO DE EFECTIVO, DEPOSITANTE: BETHY GONZALES ARCIENEGA, CONCEPTO: FONDOS NO UTILIZADOS DEL PREV. 139, CUENTA DE DEPOSITO: CUENTA UNICA DEL TESORO</t>
  </si>
  <si>
    <t>00099021001 DEPOSITO DE EFECTIVO, DEPOSITANTE: RUIZ CACERES RUBY RAFAEL, CONCEPTO: REVERSION, CUENTA DE DEPOSITO: CUENTA UNICA DEL TESORO</t>
  </si>
  <si>
    <t>00046171101 DEPOSITO DE EFECTIVO, DEPOSITANTE: LUXURY IMPORTACIONES Y REPRESENTACIONES SRL, CONCEPTO: INGRESOS POR VENTA DE SERVICIOS, CUENTA DE DEPOSITO: CUENTA UNICA DEL TESORO</t>
  </si>
  <si>
    <t>00099021001 DEPOSITO DE EFECTIVO, DEPOSITANTE: MARIA SOLEDAD CHINO MAMANI CI 6785524 LP, CONCEPTO: DEVOLUCION CONTRATO DGSU-016/2018 DE LA EX-BECARIA MARIA SOLEDAD CHINO MAMANI, CUENTA DE DEPOSITO: CUENTA UNICA DEL TESORO</t>
  </si>
  <si>
    <t>00385014201 DEPOSITO DE EFECTIVO, DEPOSITANTE: LUZ ELIANA ESCOBAR VILLACORTA, CONCEPTO: DEVOLUCION DE PASAJES C-31 270, CUENTA DE DEPOSITO: CUENTA UNICA DEL TESORO</t>
  </si>
  <si>
    <t>00385014201 DEPOSITO DE EFECTIVO, DEPOSITANTE: LUZ ELIANA ESCOBAR VILLACORTA, CONCEPTO: DEVOLUCION DE PASAJES C-31 271, CUENTA DE DEPOSITO: CUENTA UNICA DEL TESORO</t>
  </si>
  <si>
    <t>00548132001 DEPOSITO DE EFECTIVO, DEPOSITANTE: LUIS JAVIER PLAZA ROQUE, CONCEPTO: DEVOLUCION DEL 13% VIATICOS, CUENTA DE DEPOSITO: CUENTA UNICA DEL TESORO</t>
  </si>
  <si>
    <t>00385014201 DEPOSITO DE EFECTIVO, DEPOSITANTE: RAMIRO WALTER NARVAEZ FERNANDEZ, CONCEPTO: DEVOLUCION DE PASAJE NO UTILIZADO, CUENTA DE DEPOSITO: CUENTA UNICA DEL TESORO</t>
  </si>
  <si>
    <t>00099021001 DEPOSITO DE EFECTIVO, DEPOSITANTE: MINISTERIO DE OBRAS PUBLICAS SERVICIOS Y VIVIENDA, CONCEPTO: PAGO CONSUMO AGUA POTABLE FEBRERO 2025 FACT 1176452 EDIF EX CONAVI ARCH CENTRAL, CUENTA DE DEPOSITO: CUENTA UNICA DEL TESORO</t>
  </si>
  <si>
    <t>00595012003 DEPOSITO DE EFECTIVO, DEPOSITANTE: JULIAN TICONA BALDERRAMA, CONCEPTO: DEVOLUCION PAGO EN DEMASIA C 31 2723, CUENTA DE DEPOSITO: CUENTA UNICA DEL TESORO</t>
  </si>
  <si>
    <t>00595012003 DEPOSITO DE EFECTIVO, DEPOSITANTE: ALFREDO CRUZ, CONCEPTO: DEVOLUCION CREDITO FISCAL, CUENTA DE DEPOSITO: CUENTA UNICA DEL TESORO</t>
  </si>
  <si>
    <t>00383012001 DEPOSITO DE EFECTIVO, DEPOSITANTE: AGENCIA BOLIVIANA DE CORREOS, CONCEPTO: REGIONAL SANTA CRUZ 16-22/02/2025, CUENTA DE DEPOSITO: CUENTA UNICA DEL TESORO</t>
  </si>
  <si>
    <t>00383012001 DEPOSITO DE EFECTIVO, DEPOSITANTE: AGENCIA BOLIVIANA DE CORREOS, CONCEPTO: REGIONAL COCHABAMBA 24-28/02/2025, CUENTA DE DEPOSITO: CUENTA UNICA DEL TESORO</t>
  </si>
  <si>
    <t>00383012001 DEPOSITO DE EFECTIVO, DEPOSITANTE: AGENCIA BOLIVIANA DE CORREOS, CONCEPTO: REGIONAL PANDO 1-31/12/2024, CUENTA DE DEPOSITO: CUENTA UNICA DEL TESORO</t>
  </si>
  <si>
    <t>00383012001 DEPOSITO DE EFECTIVO, DEPOSITANTE: AGENCIA BOLIVIANA DE CORREOS, CONCEPTO: REGIONAL SANTA CRUZ 24-28/02/2025, CUENTA DE DEPOSITO: CUENTA UNICA DEL TESORO</t>
  </si>
  <si>
    <t>00383012001 DEPOSITO DE EFECTIVO, DEPOSITANTE: AGENCIA BOLIVIANA DE CORREOS, CONCEPTO: REGIONAL TARIJA 24-28/02/2025, CUENTA DE DEPOSITO: CUENTA UNICA DEL TESORO</t>
  </si>
  <si>
    <t>00383012001 DEPOSITO DE EFECTIVO, DEPOSITANTE: AGENCIA BOLIVIANA DE CORREOS, CONCEPTO: REGIONAL ORURO 24-28/02/2025, CUENTA DE DEPOSITO: CUENTA UNICA DEL TESORO</t>
  </si>
  <si>
    <t>00383012001 DEPOSITO DE EFECTIVO, DEPOSITANTE: AGENCIA BOLIVIANA DE CORREOS, CONCEPTO: REGIONAL SANTA CRUZ 1-7/02/2025, CUENTA DE DEPOSITO: CUENTA UNICA DEL TESORO</t>
  </si>
  <si>
    <t>00383012001 DEPOSITO DE EFECTIVO, DEPOSITANTE: AGENCIA BOLIVIANA DE CORREOS, CONCEPTO: REGIONAL SUCRE 5-8/03/2025, CUENTA DE DEPOSITO: CUENTA UNICA DEL TESORO</t>
  </si>
  <si>
    <t>00383012001 DEPOSITO DE EFECTIVO, DEPOSITANTE: AGENCIA BOLIVIANA DE CORREOS, CONCEPTO: REGIONAL SANTA CRUZ 10-15/02/2025, CUENTA DE DEPOSITO: CUENTA UNICA DEL TESORO</t>
  </si>
  <si>
    <t>00383012001 DEPOSITO DE EFECTIVO, DEPOSITANTE: AGENCIA BOLIVIANA DE CORREOS, CONCEPTO: REGIONAL ORURO 5-8/03/2025, CUENTA DE DEPOSITO: CUENTA UNICA DEL TESORO</t>
  </si>
  <si>
    <t>00383012001 DEPOSITO DE EFECTIVO, DEPOSITANTE: AGENCIA BOLIVIANA DE CORREOS, CONCEPTO: REGIONAL BENI 12-28/02/2025, CUENTA DE DEPOSITO: CUENTA UNICA DEL TESORO</t>
  </si>
  <si>
    <t>00383012001 DEPOSITO DE EFECTIVO, DEPOSITANTE: AGENCIA BOLIVIANA DE CORREOS, CONCEPTO: REGIONAL ORURO 20-25/01/2025, CUENTA DE DEPOSITO: CUENTA UNICA DEL TESORO</t>
  </si>
  <si>
    <t>00099021001 DEPOSITO DE EFECTIVO, DEPOSITANTE: TELLEZ RIVERO LUIS ALBERTO, CONCEPTO: DEVOLUCION DE VIATICOS, CUENTA DE DEPOSITO: CUENTA UNICA DEL TESORO</t>
  </si>
  <si>
    <t>00099021001 DEPOSITO DE EFECTIVO, DEPOSITANTE: KAREN ZAIDA SANTOS MAMANI, CONCEPTO: DEVOLUCION, CUENTA DE DEPOSITO: CUENTA UNICA DEL TESORO/DJBR</t>
  </si>
  <si>
    <t>00046024204 DEP.DE CHEQ.AJENOS,RET.DE CAM.,CONCEPTO: POR DEVOLUCION DE BOLETO AEREO BOA,DEP.: MINISTERIO DE SALUD Y DEPORTES , PROCEDENCIA: BANCO UNION S.A., CHEQUE: 19543, FECHA DE EMISION:10/03/2025</t>
  </si>
  <si>
    <t>00385014201 DEP.DE CHEQ.AJENOS,RET.DE CAM.,CONCEPTO: DEVOLUCION INCAPACIDAD SEPTIEMBRE 2024,DEP.: CAJA PETROLERA DE SALUD , PROCEDENCIA: BANCO UNION S.A., CHEQUE: 22786, FECHA DE EMISION:26/03/2025</t>
  </si>
  <si>
    <t>00099021001 DEP.DE CHEQ.AJENOS,RET.DE CAM.,CONCEPTO: DEVOLUCION INCAPACIDAD SEPTIEMBRE 2024,DEP.: CAJA PETROLERA DE SALUD , PROCEDENCIA: BANCO UNION S.A., CHEQUE: 22800, FECHA DE EMISION:26/03/2025</t>
  </si>
  <si>
    <t>00046171101 DEP.DE CHEQ.AJENOS,RET.DE CAM.,CONCEPTO: DEVOLUCION INCAPACIDAD SEPTIEMBRE 2024,DEP.: CAJA PETROLERA DE SALUD , PROCEDENCIA: BANCO UNION S.A., CHEQUE: 22788, FECHA DE EMISION:26/03/2025</t>
  </si>
  <si>
    <t>00099021001 DEP.DE CHEQ.AJENOS,RET.DE CAM.,CONCEPTO: DEVOLUCION INCAPACIDAD SEPTIEMBRE 2024,DEP.: CAJA PETROLERA DE SALUD , PROCEDENCIA: BANCO UNION S.A., CHEQUE: 22790, FECHA DE EMISION:26/03/2025</t>
  </si>
  <si>
    <t>00862012001 DEP.DE CHEQ.AJENOS,RET.DE CAM.,CONCEPTO: DEVOLUCION INCAPACIDAD SEPTIEMBRE 2024,DEP.: CAJA PETROLERA DE SALUD , PROCEDENCIA: BANCO UNION S.A., CHEQUE: 22789, FECHA DE EMISION:26/03/2025</t>
  </si>
  <si>
    <t>00047081101 DEP.DE CHEQ.AJENOS,RET.DE CAM.,CONCEPTO: DEVOLUCION INCAPACIDAD SEPTIEMBRE 2024,DEP.: CAJA PETROLERA DE SALUD , PROCEDENCIA: BANCO UNION S.A., CHEQUE: 22799, FECHA DE EMISION:26/03/2025</t>
  </si>
  <si>
    <t>00580012001 DEP.DE CHEQ.AJENOS,RET.DE CAM.,CONCEPTO: COBRO EXTRAJUDICIAL SRA. KAREN BLANCO,DEP.: DEPOSITOS ADUANEROS BOLIVIANOS , PROCEDENCIA: BANCO UNION S.A., CHEQUE: 1749, FECHA DE EMISION:20/03/2025</t>
  </si>
  <si>
    <t>00597019202 DEP.DE CHEQ.AJENOS,RET.DE CAM.,CONCEPTO: DEVOLUCION INCAPACIDAD SEPTIEMBRE 2024,DEP.: CAJA PETROLERA DE SALUD , PROCEDENCIA: BANCO UNION S.A., CHEQUE: 22787, FECHA DE EMISION:26/03/2025</t>
  </si>
  <si>
    <t>00155012001 DEP.DE CHEQ.AJENOS,RET.DE CAM.,CONCEPTO: DEVOLUCION INCAPACIDAD SEPTIEMBRE 2024,DEP.: CAJA PETROLERA DE SALUD , PROCEDENCIA: BANCO UNION S.A., CHEQUE: 22791, FECHA DE EMISION:26/03/2025</t>
  </si>
  <si>
    <t>00099021001 DEP.DE CHEQ.AJENOS,RET.DE CAM.,CONCEPTO: DEVOLUCION INCAPACIDAD SEPTIEMBRE 2024,DEP.: CAJA PETROLERA DE SALUD , PROCEDENCIA: BANCO UNION S.A., CHEQUE: 22792, FECHA DE EMISION:26/03/2025</t>
  </si>
  <si>
    <t>00580012001 DEP.DE CHEQ.AJENOS,RET.DE CAM.,CONCEPTO: MULTAS SUBARRENDATARIOS,DEP.: DEPOSITOS ADUANEROS BOLIVIANOS , PROCEDENCIA: BANCO UNION S.A., CHEQUE: 1750, FECHA DE EMISION:20/03/2025</t>
  </si>
  <si>
    <t>00580012001 DEP.DE CHEQ.AJENOS,RET.DE CAM.,CONCEPTO: PERDIDA TARJETA DE PROXIMIDAD Y DEMASIA FINIQUITO,DEP.: DEPOSITOS ADUANEROS BOLIVIANOS , PROCEDENCIA: BANCO UNION S.A., CHEQUE: 1753, FECHA DE EMISION:20/03/2025</t>
  </si>
  <si>
    <t>00580012001 DEP.DE CHEQ.AJENOS,RET.DE CAM.,CONCEPTO: RECUPERACION DAÑO ECONOMICO SR. GUSTAVO VALVERDE,DEP.: DEPOSITOS ADUANEROS BOLIVIANOS , PROCEDENCIA: BANCO UNION S.A., CHEQUE: 1758, FECHA DE EMISION:25/03/2025</t>
  </si>
  <si>
    <t>00580012001 DEP.DE CHEQ.AJENOS,RET.DE CAM.,CONCEPTO: DESCUENTO SIN GOCE DE HABERES FEBRERO 2025,DEP.: DEPOSITOS ADUANEROS BOLIVIANOS , PROCEDENCIA: BANCO UNION S.A., CHEQUE: 1759, FECHA DE EMISION:25/03/2025</t>
  </si>
  <si>
    <t>00580012001 DEP.DE CHEQ.AJENOS,RET.DE CAM.,CONCEPTO: PERDIDA POR EXTRAVIO DE TARJETA PROXIMIDAD,DEP.: DEPOSITOS ADUANEROS BOLIVIANOS , PROCEDENCIA: BANCO UNION S.A., CHEQUE: 1760, FECHA DE EMISION:25/03/2025</t>
  </si>
  <si>
    <t>00253014216 DEP.DE CHEQ.AJENOS,RET.DE CAM.,CONCEPTO: GASTOS DE INVERSION,DEP.: GAD. CHUQUISACA , PROCEDENCIA: BANCO UNION S.A., CHEQUE: 1860, FECHA DE EMISION:26/03/2025</t>
  </si>
  <si>
    <t>00660082001 DEP.DE CHEQ.AJENOS,RET.DE CAM.,CONCEPTO: DEVOLUCION DE VIATICOS GESTION 2024,DEP.: ORGANO JUDICIAL-DISTRITO COCHABAMBA , PROCEDENCIA: BANCO UNION S.A., CHEQUE: 939, FECHA DE EMISION:21/03/2025</t>
  </si>
  <si>
    <t>00591012001 DEP.DE CHEQ.AJENOS,RET.DE CAM.,CONCEPTO: SG HR MT/2024-09565,DEP.: E.E.T.C. MI TELEFERICO , PROCEDENCIA: BANCO UNION S.A., CHEQUE: 4160, FECHA DE EMISION:20/03/2025</t>
  </si>
  <si>
    <t>00591012001 DEP.DE CHEQ.AJENOS,RET.DE CAM.,CONCEPTO: SG HR MT/2024-09522,DEP.: E.E.T.C. MI TELEFERICO , PROCEDENCIA: BANCO UNION S.A., CHEQUE: 4162, FECHA DE EMISION:24/03/2025</t>
  </si>
  <si>
    <t>00099021001 DEP.DE CHEQ.AJENOS,RET.DE CAM.,CONCEPTO: DEPÓSITO,DEP.: ERIK SORAIDE TABOADA , PROCEDENCIA: BANCO UNION S.A., CHEQUE: 213549, FECHA DE EMISION:26/03/2025/DJBR</t>
  </si>
  <si>
    <t>00099021001 DEP.DE CHEQ.AJENOS,RET.DE CAM.,CONCEPTO: DEVOLUCION,DEP.: JOSE ANTONIO CLAURE MAYORGA , PROCEDENCIA: BANCO UNION S.A., CHEQUE: 213550, FECHA DE EMISION:26/03/2025</t>
  </si>
  <si>
    <t>00099021001 DEP.DE CHEQ.AJENOS,RET.DE CAM.,CONCEPTO: DEPÓSITO,DEP.: JOSE LUIS AGUILAR BAYER , PROCEDENCIA: BANCO UNION S.A., CHEQUE: 213551, FECHA DE EMISION:26/03/2025/DJBR</t>
  </si>
  <si>
    <t>00099021001 DEP.DE CHEQ.AJENOS,RET.DE CAM.,CONCEPTO: DEVOLUCION DE SUBSIDIO DE INCAPACIDAD TEMPORAL CBES NOV 2024 MEFP,DEP.: MEFP , PROCEDENCIA: BANCO UNION S.A., CHEQUE: 1084, FECHA DE EMISION:25/03/2025</t>
  </si>
  <si>
    <t>00035011105 DEP.DE CHEQ.AJENOS,RET.DE CAM.,CONCEPTO: DEVOLUCION DE SUBSIDIO DE INCAPACIDAD TEMPORAL CBES NOV 2024 UCAS,DEP.: MEFP , PROCEDENCIA: BANCO UNION S.A., CHEQUE: 1085, FECHA DE EMISION:25/03/2025</t>
  </si>
  <si>
    <t>00099021001 DEP.DE CHEQ.AJENOS,RET.DE CAM.,CONCEPTO: DEVOLUCION DE SUBSIDIO DE INCAPACIDAD TEMPORAL CBES DIC 2024 MEFP,DEP.: MEFP , PROCEDENCIA: BANCO UNION S.A., CHEQUE: 1086, FECHA DE EMISION:25/03/2025</t>
  </si>
  <si>
    <t>00035011105 DEP.DE CHEQ.AJENOS,RET.DE CAM.,CONCEPTO: DEVOLUCION DE SUBSIDIO DE INCAPACIDAD TEMPORAL CBES DIC 2024 UCAS,DEP.: MEFP , PROCEDENCIA: BANCO UNION S.A., CHEQUE: 1087, FECHA DE EMISION:25/03/2025</t>
  </si>
  <si>
    <t>TRANSFERENCIA DEL EXTERIOR SEGUN SWIFT NO.4036 Y NO.4023 DE FECHA 27/03/2025 ORDENANTE: ENLASA PERÚ SAC (PIURA PERÚ) REF.: CRED URI/MUESTRA DE CLORURO DE POTASIO ESTAN LIB. 00597012001 RECURSOS PROPIOS VENTAS YLB</t>
  </si>
  <si>
    <t>COBRO COSTOS DE PAPELERIA SEGUN TRANSFERENCIA DEL EXTERIOR POR ORDEN DE ENLASA PERÚ SAC (PIURA PERÚ) REF.: CRED URI/MUESTRA DE CLORURO DE POTASIO ESTAN LIB. 00597032001 YLB-COMERCIALIZACION DE DIVERSAS SALES</t>
  </si>
  <si>
    <t>NUMERO DE LIBRETA CUT: 00099021001 OPERACIÓN E75 TRANSFERENCIA DE LA CUENTA FISCAL BUN A LA CUT EN MN TRANSF.FDOS.AL.BCB GOBIERNO AUTONOMO MUNICIPAL DE POSTRER VALLE CITE: OF. DESP. NÂ° 021/2025 CUENTA CUT 3987 LIBRETA NÂ° 00099021001</t>
  </si>
  <si>
    <t>NUMERO DE LIBRETA CUT: 00383012001 OPERACIÓN E18 TRANSFERENCIA DEL SISTEMA FINANCIERO POR CUENTA DE TERCEROS A LA CUT PAGO POR CORRESPONDENCIA ORURO MARZO 2025 DE CRECER IFD</t>
  </si>
  <si>
    <t>||TRANSFERENCIA DE FONDOS S/G MENSAJE SWIFT NRO. 3955, CORREO ELECTRONICO ENVIADO POR DGAC DE LA FECHA Y NOTA CITE DGAC/DAF/FIN/NE-0008/25 DE F.29.01.2025 (HRE-TGL-1866) DE LA DIRECCION GENERAL DE AERONAUTICA CIVIL (SECTOR PÚBLICO). DEBITO DE LA LIBRETA 00117012001 DGAC, REPOSICIÓN DE ÚTILES DE ESCRITORIO.</t>
  </si>
  <si>
    <t>||TRANSFERENCIA DE FONDOS S/G MENSAJES SWIFT NROS. 4054-4052 EN ATENCIÓN A NOTA CITE: CAR/DGE-DNAF N°0031/2025 DE FECHA 29/1/2025 (HRE-TGL-1912) ENVIADA POR NAVEGACIÓN AÉREA Y AEROPUERTOS BOLIVIANOS (SECTOR PÚBLICO). DEBITO DE LA LIBRETA 00389012001 NAABOL-ADMINISTRACIÓN CENTRAL, COBRO DE ÚTILES DE ESCRITORIO.</t>
  </si>
  <si>
    <t>'COBRO DE'||ÚTILES DE ESCRITORIO POR EL COMPROBANTE NRO. 1123140 DE LA FECHA, S/G. NOTA GAFC-0356/DFC/URTE-097/2025 DE FECHA 26/2/2025 (HRE-TGL-3945) ENVIADO POR YACIMIENTOS PETROLÍFEROS FISCALES BOLIVIANOS. DÉBITO DE LA LIBRETA 00513022001 YPFB-"OPERACIONES" COBRO DE ÚTILES DE ESCRITORIO</t>
  </si>
  <si>
    <t>||TRANSFERENCIA DE FONDOS S/G MENSAJES SWIFT NROS. 4053 Y 4055 DE LA FECHA Y NOTA CITE DGAC/DAF/FIN/NE-0008/25 DE F.29.01.2025 (HRE-TGL-1866) DE LA DIRECCION GENERAL DE AERONAUTICA CIVIL (SECTOR PÚBLICO). DEBITO DE LA LIBRETA 00117012001 DGAC, REPOSICIÓN DE ÚTILES DE ESCRITORIO.</t>
  </si>
  <si>
    <t>DEVOLUCIÓN DE FONDOS SOLICITUD 054259-22905 DE ADMINISTRACION DE SERVICIOS PORTUARIOS BOLIVIA REF.: H.R. 769 TISUR PUERTO MATARANI, PAGO CARGA FRACCIONADA EN HIERRO METALES, MN PINE ARROW, MES FEBRERO, FACTURA DE LA F103-00021208 A LA F103, SEGÚN DISPOSICIÓN ADICIONAL TERCERA DE LA R.D. 025/2023. LIB. 00594012001 ASP-B FONDO DE OPERACIONES</t>
  </si>
  <si>
    <t>DEVOLUCION DE FONDOS DE SOLIC.054255-22909 DE ASPB DE 19/03/2025 REF.: HR:771 FOPOSAC MATARANI, SERVICIO DE DESESTIBA, CARGA FRACCIONADA EN METALES, MN COPIHUE TIGER MES FEBRERO, SEGUN R.D. NO.025/2023. LIB. 00594012001 ASP-B FONDO DE OPERACIONES</t>
  </si>
  <si>
    <t>DEVOLUCION DE FONDOS DE SOLIC.054263-22901 DE ASPB DE 19/03/2025 REF.: H.R.348. TPA/PUERTO ARICA, CERTIFICACION DE CONFORMIDAD, APLICACION DE TARIFAS Y SOLICITUD DE PAGO A TPA DE LA SEGUNDA QUINCENA DE ENERO 202, SEGUN R.D. NO.025/2023. LIB. 00594012001 ASP-B FONDO DE OPERACIONES</t>
  </si>
  <si>
    <t>DEVOLUCION DE FONDOS DE SOLIC.054258-22906 DE ASPB DE 19/03/2025 REF.: H.R.423 TISUR PUERTO MATARANI, CERTIFICACION DE CONFORMIDAD, APLICACION DE TARIFAS Y SOLICITUD DE PAGO POR CARGA FRACCIONADA EN HIERRO METAL, SEGUN R.D. NO.025/2023. LIB. 00594012001 ASP-B FONDO DE OPERACIONES</t>
  </si>
  <si>
    <t>DEVOLUCION DE FONDOS DE SOLIC.054260-22904 DE ASPB DE 19/03/2025 REF.: H.R. 446 TISUR PUERTO MATARANI, PAGO CARGA GRANEL MALTA DE CEBADA M/N STELLAR ARAGVI, MES DE ENERO 2025, FACTURA NRO. F103-00021065, SEGUN R.D. NO.025/2023. LIB. 00594012001 ASP-B FONDO DE OPERACIONES</t>
  </si>
  <si>
    <t>DEVOLUCION DE FONDOS DE SOLIC.054256-22908DE ASPB DE 19/03/2025 REF.: H.R 447 TISUR PUERTO MATARANI, CERTIFICACION DE CONFORMIDAD, APLICACION DE TARIFAS Y SOLICITUD DE PAGO POR CARGA TRIGO, MN LAKE GRASSMERE, SEGUN R.D. NO.025/2023 LIB. 00594012001 ASP-B FONDO DE OPERACIONES</t>
  </si>
  <si>
    <t>DEVOLUCION DE FONDOS DE SOLIC.054262-22902 DE ASPB DE 19/03/2025 REF.: H.R. 808 TISUR PUERTO MATARANI, PAGO POR CARGA DE HIERRO METAL, MN COPIHUE TIGER, MES FEBRERO 2025, FACTURAS DE LA NRO. F103-00021222, SEGUN R.D. NO.025/2023. LIB. 00594012001 ASP-B FONDO DE OPERACIONES</t>
  </si>
  <si>
    <t>DEVOLUCION DE FONDOS DE SOLIC.054257-22907 DE ASPB DE 19/03/2025 REF.: H.R. 424 FAPOSAC PUERTO MATARANI, SOLICITUD DE PAGO POR EL SERVICIO DE DESESTIBA, CARGA FRACCIONADA EN METALES, MN MAGMA FIDELITY, SEGUN R.D. NO.025/2023 LIB. 00594012001 ASP-B FONDO DE OPERACIONES</t>
  </si>
  <si>
    <t>DEVOLUCIÓN DE FONDOS SOLICITUD 054305-22926 DE BOLIVIANA DE AVIACION REF.: INVOICES 1502050 1504562 1506661 1506662 1501312 1501313 PAGO POR REPARACION DE COMPONENTES AERONAUTICOS, SEGÚN DISPOSICIÓN ADICIONAL TERCERA DE LA R.D. 025/2023. LIB. 00578012002 BOA-BOLIVIANA DE AVIACION-INGRESOS</t>
  </si>
  <si>
    <t>NUMERO DE LIBRETA CUT: 00099021001 OPERACIÓN E18 TRANSFERENCIA DEL SISTEMA FINANCIERO POR CUENTA DE TERCEROS A LA CUT Devolucion al TGN por Concepto de conciliacion de compensacion de cotizaciones mensual fuerzas armadas Conciliacion agosto 2024</t>
  </si>
  <si>
    <t>NUMERO DE LIBRETA CUT: 00099021001 OPERACIÓN E18 TRANSFERENCIA DEL SISTEMA FINANCIERO POR CUENTA DE TERCEROS A LA CUT Devolucion al TGN por concepto de conciliacion de compensacion de cotizaciones mensual regulares Conciliacion agosto 2024</t>
  </si>
  <si>
    <t>||TRANSFERENCIA DE RECURSOS A LA FUNDACION CULTURAL DEL BCB (2DO DESEMBOLSO)-PRIMER TRIMESTRE-INVERSION CONST.DEL EDIF.DE ARCHIVO Y BIBLIOTECA NACIONAL DE BOLIVIA-ABNB-SUCRE, S/G FC-BCB.PDCIA.N°232/2025, INF.BCB-GADM-SCONT-DAF-INF-2025-61 AUTORIZ.GADM BCB-HRE-TGL-2025-4919 TRANSFERENCIA A LA LIBRETA N° 00293054202 FC-BCB-CONST. EDIF. ARCH BIBL. NAL. DE BOLIVIA - ABNB</t>
  </si>
  <si>
    <t>COBRO DE||ÚTILES DE ESCRITORIO SG. CITE: DGE-GEF-LCR-DYF-2183-CAR/25 DE LA FECHA (TRAM-384) POR EL REGISTRO DEL COMPROBANTE CONTABLE N°1123198 PAGO PARCIAL DE INTERESES DEVENGADOS A LA FECHA DEL CRED. EXTRA. AL FNDR SG. RD N° 195/2015 Y CONT. SANO N°350/2015, MOD. Y DOC. ADJ. COBRO DE ÚTILES DE ESCRITORIO DE LA CUT N°3987 LIBRETA N°00862012001 FNDR - ADMINISTRACIÓN</t>
  </si>
  <si>
    <t>00099021001 DEPOSITO DE EFECTIVO, DEPOSITANTE: CYNTHIA FATIMA VASQUEZ PALACIOS, CONCEPTO: DEVOLUCION DE VIATICOS, CUENTA DE DEPOSITO: CUENTA UNICA DEL TESORO/DJBR</t>
  </si>
  <si>
    <t>00099021001 DEPOSITO DE EFECTIVO, DEPOSITANTE: SELVA MARIA MURIEL RODRIGUEZ, CONCEPTO: DEVOLUCION, CUENTA DE DEPOSITO: CUENTA UNICA DEL TESORO/DJBR</t>
  </si>
  <si>
    <t>00099021001 DEPOSITO DE EFECTIVO, DEPOSITANTE: ROLY JAVIER RAMIREZ MAMANI, CONCEPTO: DEVOLUCION, CUENTA DE DEPOSITO: CUENTA UNICA DEL TESORO/DJBR</t>
  </si>
  <si>
    <t>00522012001 DEPOSITO DE EFECTIVO, DEPOSITANTE: MARTHA ANTONIO CHOQUE DE QUISPE, CONCEPTO: ALQUILER PREDIOS LA PAZ-DICIEMBRE 2024, FEBRERO Y MARZO 2025, CUENTA DE DEPOSITO: CUENTA UNICA DEL TESORO</t>
  </si>
  <si>
    <t>00522012001 DEPOSITO DE EFECTIVO, DEPOSITANTE: ELVIS CALLE FERNANDEZ, CONCEPTO: ALQUILER PREDIOS SANTA CRUZ - ENERO Y FEBRERO 2025, CUENTA DE DEPOSITO: CUENTA UNICA DEL TESORO</t>
  </si>
  <si>
    <t>00522012001 DEPOSITO DE EFECTIVO, DEPOSITANTE: SHOW GAMES, CONCEPTO: ALQUILER PREDIOS SANTA CRUZ - OCTUBRE 2024, CUENTA DE DEPOSITO: CUENTA UNICA DEL TESORO</t>
  </si>
  <si>
    <t>00046171101 DEPOSITO DE EFECTIVO, DEPOSITANTE: IMPORTADORA LOGMARK ESAPRO S.A., CONCEPTO: PAGO DE MULTA MES DE MARZO, CUENTA DE DEPOSITO: CUENTA UNICA DEL TESORO</t>
  </si>
  <si>
    <t>00099021001 DEPOSITO DE EFECTIVO, DEPOSITANTE: SERGIO DAVID ONOFRE ARISPE, CONCEPTO: RESPOSICION DE TARJETA MAGNETICA, CUENTA DE DEPOSITO: CUENTA UNICA DEL TESORO/DJBR</t>
  </si>
  <si>
    <t>00099021001 DEPOSITO DE EFECTIVO, DEPOSITANTE: MINISTERIO DE DESARROLLO RURAL Y TIERRAS, CONCEPTO: PAGO SERVICIO DE AGUA POTABLE EPSAS UC-CNAPE CORRESPONDIENTE AL MES DE ENERO 2025, CUENTA DE DEPOSITO: CUENTA UNICA DEL TESORO</t>
  </si>
  <si>
    <t>00099021001 DEPOSITO DE EFECTIVO, DEPOSITANTE: MARCOS RAMIRO FERNANDEZ MANCILLA, CONCEPTO: EX-BECARIO CRISTHIAN ALEJANDRO FERNANDEZ LEGUIA, CUENTA DE DEPOSITO: CUENTA UNICA DEL TESORO</t>
  </si>
  <si>
    <t>00041021101 DEPOSITO DE EFECTIVO, DEPOSITANTE: AMANDA DAZELA GARZON HUANCA, CONCEPTO: DEVOLUCION DEL PROCESO DE VOLANTES: MODELO DE UTILIDAD E INVENCION, CUENTA DE DEPOSITO: CUENTA UNICA DEL TESORO</t>
  </si>
  <si>
    <t>00130012002 DEPOSITO DE EFECTIVO, DEPOSITANTE: MARIA DEL CARMEN ROMERO VALVERDE, CONCEPTO: DEVOLUCION POR PAGO EN DEMASIA AGO/24, CUENTA DE DEPOSITO: CUENTA UNICA DEL TESORO</t>
  </si>
  <si>
    <t>00015011114 DEPOSITO DE EFECTIVO, DEPOSITANTE: MONICA QUISPE MAMANI, CONCEPTO: DEVOLUCION POR LA RECONEXION DEL SERVICIO DE AGUA POTABLE EPSAS, CUENTA DE DEPOSITO: CUENTA UNICA DEL TESORO</t>
  </si>
  <si>
    <t>00099021001 DEPOSITO DE EFECTIVO, DEPOSITANTE: MANCILLA PACO CONCEPCION, CONCEPTO: PAGO EXCESO BONO REFRIGERIO 25/SEPTIEMBRE/2024, CUENTA DE DEPOSITO: CUENTA UNICA DEL TESORO/DJBR</t>
  </si>
  <si>
    <t>00099021001 DEPOSITO DE EFECTIVO, DEPOSITANTE: PARDO AMELLER FERNANDO SERGIO, CONCEPTO: PAGO EXCESO BONO REFRIGERIO 26/AGOSTO/2024, CUENTA DE DEPOSITO: CUENTA UNICA DEL TESORO/DJBR</t>
  </si>
  <si>
    <t>00099021001 DEPOSITO DE EFECTIVO, DEPOSITANTE: PEREZ MENDOZA LIZETH ANGELA, CONCEPTO: PAGO EXCESO BONO REFRIGERIO 27/MAYO/2024, CUENTA DE DEPOSITO: CUENTA UNICA DEL TESORO/DJBR</t>
  </si>
  <si>
    <t>00099021001 DEPOSITO DE EFECTIVO, DEPOSITANTE: RASGUIDO AYCA YHOVANA, CONCEPTO: PAGO EXCESO BONO REFRIGERIO 23/JULIO/2024, CUENTA DE DEPOSITO: CUENTA UNICA DEL TESORO/DJBR</t>
  </si>
  <si>
    <t>00099021001 DEPOSITO DE EFECTIVO, DEPOSITANTE: CALLE FRAUZ DORA CLAUDINA, CONCEPTO: PAGO EXCESO BONO REFRIGERIO 23/SEPTIEMBRE/2024, CUENTA DE DEPOSITO: CUENTA UNICA DEL TESORO/DJBR</t>
  </si>
  <si>
    <t>00099021001 DEPOSITO DE EFECTIVO, DEPOSITANTE: AQUIZE QUISPE JUAN, CONCEPTO: PAGO EXCESO BONO REFRIGERIO 19,20/SEPTIEMBRE/2024, CUENTA DE DEPOSITO: CUENTA UNICA DEL TESORO/DJBR</t>
  </si>
  <si>
    <t>00099021001 DEPOSITO DE EFECTIVO, DEPOSITANTE: IBAÑEZ ALARCON RENE TEODORO, CONCEPTO: PAGO EXCESO BONO REFRIGERIO 11/SEPTIEMBRE/2024, CUENTA DE DEPOSITO: CUENTA UNICA DEL TESORO/DJBR</t>
  </si>
  <si>
    <t>00599012001 DEPOSITO DE EFECTIVO, DEPOSITANTE: BRUNO MALDONADO TAMAYO, CONCEPTO: AGUA MES FEBRERO 2025, CUENTA DE DEPOSITO: CUENTA UNICA DEL TESORO</t>
  </si>
  <si>
    <t>00099021001 DEPOSITO DE EFECTIVO, DEPOSITANTE: MINISTERIO DE DEFENSA, CONCEPTO: DEVOLUCION DE RECURSOS DE ACUERDO A NOTA DGAA.U.RR.HH. SSPH. SSO. N°173/2025 G-2023, CUENTA DE DEPOSITO: CUENTA UNICA DEL TESORO</t>
  </si>
  <si>
    <t>00099021001 DEPOSITO DE EFECTIVO, DEPOSITANTE: GAM DE FILADELFIA, CONCEPTO: DEVOLUCION SALDOS NO EJECUTADOS, CUENTA DE DEPOSITO: CUENTA UNICA DEL TESORO</t>
  </si>
  <si>
    <t>00599012001 DEPOSITO DE EFECTIVO, DEPOSITANTE: RODOLFO CABRERA ROJAS, CONCEPTO: FONDO EN AVANCE (1/2025- 03419) RODOLFO CABRERA ROJAS, CUENTA DE DEPOSITO: CUENTA UNICA DEL TESORO</t>
  </si>
  <si>
    <t>00099021001 DEPOSITO DE EFECTIVO, DEPOSITANTE: PAOLA CAROLA RIVERO OLMOS, CONCEPTO: DEVOLUCION DE VIATICOS, CUENTA DE DEPOSITO: CUENTA UNICA DEL TESORO/DJBR</t>
  </si>
  <si>
    <t>00373024105 DEP.DE CHEQ.AJENOS,RET.DE CAM.,CONCEPTO: DEVOLUCION DE SALDOS,DEP.: GOB. AUTONOMO MCPAL. LA ASUNTA , PROCEDENCIA: BANCO UNION S.A., CHEQUE: 26539, FECHA DE EMISION:26/03/2025</t>
  </si>
  <si>
    <t>00340012003 DEP.DE CHEQ.AJENOS,RET.DE CAM.,CONCEPTO: DESCUENTO INCUMPLIMIENTO FUENTE 20 OCT/24,DEP.: SEGIP , PROCEDENCIA: BANCO UNION S.A., CHEQUE: 16495, FECHA DE EMISION:24/03/2025</t>
  </si>
  <si>
    <t>00340012003 DEP.DE CHEQ.AJENOS,RET.DE CAM.,CONCEPTO: PERMISO SIN GOCE DE HABERES FUENTE 20 OCT/24,DEP.: SEGIP , PROCEDENCIA: BANCO UNION S.A., CHEQUE: 16496, FECHA DE EMISION:24/03/2025</t>
  </si>
  <si>
    <t>00340012003 DEP.DE CHEQ.AJENOS,RET.DE CAM.,CONCEPTO: PERMISO SIN GOCE DE HABERES FUENTE 20 NOV/24,DEP.: SEGIP , PROCEDENCIA: BANCO UNION S.A., CHEQUE: 16497, FECHA DE EMISION:24/03/2025</t>
  </si>
  <si>
    <t>00578012002 DEP.DE CHEQ.AJENOS,RET.DE CAM.,CONCEPTO: REVERSION,DEP.: BOLIVIANA DE AVIACION , PROCEDENCIA: BANCO UNION S.A., CHEQUE: 19670, FECHA DE EMISION:26/03/2025</t>
  </si>
  <si>
    <t>00340012003 DEP.DE CHEQ.AJENOS,RET.DE CAM.,CONCEPTO: DEVOLUCION VIATICOS 2025 FUENTE 20,DEP.: SEGIP , PROCEDENCIA: BANCO UNION S.A., CHEQUE: 16498, FECHA DE EMISION:24/03/2025</t>
  </si>
  <si>
    <t>00578012002 DEP.DE CHEQ.AJENOS,RET.DE CAM.,CONCEPTO: REVERSION,DEP.: BOLIVIANA DE AVIACION , PROCEDENCIA: BANCO UNION S.A., CHEQUE: 19672, FECHA DE EMISION:27/03/2025</t>
  </si>
  <si>
    <t>00340012003 DEP.DE CHEQ.AJENOS,RET.DE CAM.,CONCEPTO: DEVOLUCION VIATICOS 2025 FUENTE 20,DEP.: SEGIP , PROCEDENCIA: BANCO UNION S.A., CHEQUE: 16499, FECHA DE EMISION:24/03/2025</t>
  </si>
  <si>
    <t>00340012003 DEP.DE CHEQ.AJENOS,RET.DE CAM.,CONCEPTO: DEVOLUCION VIATICOS 2025 FUENTE 20,DEP.: SEGIP , PROCEDENCIA: BANCO UNION S.A., CHEQUE: 16500, FECHA DE EMISION:24/03/2025</t>
  </si>
  <si>
    <t>00340012003 DEP.DE CHEQ.AJENOS,RET.DE CAM.,CONCEPTO: DEPÓSITO EXTRAVIO MATERIAL VALORADO 2025 FUENTE 20,DEP.: SEGIP , PROCEDENCIA: BANCO UNION S.A., CHEQUE: 16501, FECHA DE EMISION:24/03/2025</t>
  </si>
  <si>
    <t>00099021001 DEP.DE CHEQ.AJENOS,RET.DE CAM.,CONCEPTO: DEVOLUCION TRANSF LINEA CREDITO CORPORATIVO ENE/25 FUENTE 41,DEP.: SEGIP , PROCEDENCIA: BANCO UNION S.A., CHEQUE: 16502, FECHA DE EMISION:24/03/2025</t>
  </si>
  <si>
    <t>00340012003 DEP.DE CHEQ.AJENOS,RET.DE CAM.,CONCEPTO: MULTA ENTREGA FUERA DE PLAZO DHL 2024 FUENTE 20,DEP.: SEGIP , PROCEDENCIA: BANCO UNION S.A., CHEQUE: 16504, FECHA DE EMISION:24/03/2025</t>
  </si>
  <si>
    <t>00340012003 DEP.DE CHEQ.AJENOS,RET.DE CAM.,CONCEPTO: DEVOLUCION VIATICOS 2025 FUENTE 20,DEP.: SEGIP , PROCEDENCIA: BANCO UNION S.A., CHEQUE: 16505, FECHA DE EMISION:24/03/2025</t>
  </si>
  <si>
    <t>00086031111 DEP.DE CHEQ.AJENOS,RET.DE CAM.,CONCEPTO: SISCO MES FEBRERO/2025,DEP.: RB TCO PILON LAJAS , PROCEDENCIA: BANCO UNION S.A., CHEQUE: 1537, FECHA DE EMISION:05/03/2025</t>
  </si>
  <si>
    <t>00099021001 DEP.DE CHEQ.AJENOS,RET.DE CAM.,CONCEPTO: REEMBOLSO POR SUBSIDIO INCAPACIDAD SECTOR PUBLICO,DEP.: CAJA NACIONAL DE SALUD , PROCEDENCIA: BANCO UNION S.A., CHEQUE: 82838, FECHA DE EMISION:26/03/2025</t>
  </si>
  <si>
    <t>00595012005 DEP.DE CHEQ.AJENOS,RET.DE CAM.,CONCEPTO: INTERESES ACUMULADOS DE AE VIVIENDA POR FEBRERO 2025,DEP.: GESTORA DE PENSIONES , PROCEDENCIA: BANCO UNION S.A., CHEQUE: 2001, FECHA DE EMISION:26/03/2025</t>
  </si>
  <si>
    <t>00099021001 DEP.DE CHEQ.AJENOS,RET.DE CAM.,CONCEPTO: REEMBOLSO POR SUBSIDIO INCAPACIDAD SECTOR PUBLICO,DEP.: CAJA NACIONAL DE SALUD , PROCEDENCIA: BANCO UNION S.A., CHEQUE: 82839, FECHA DE EMISION:26/03/2025</t>
  </si>
  <si>
    <t>00099021001 DEP.DE CHEQ.AJENOS,RET.DE CAM.,CONCEPTO: REEMBOLSO POR SUBSIDIO INCAPACIDAD SECTOR PUBLICO,DEP.: CAJA NACIONAL DE SALUD , PROCEDENCIA: BANCO UNION S.A., CHEQUE: 82840, FECHA DE EMISION:26/03/2025</t>
  </si>
  <si>
    <t>00099021001 DEP.DE CHEQ.AJENOS,RET.DE CAM.,CONCEPTO: REEMBOLSO POR SUBSIDIO INCAPACIDAD SECTOR PUBLICO,DEP.: CAJA NACIONAL DE SALUD , PROCEDENCIA: BANCO UNION S.A., CHEQUE: 82842, FECHA DE EMISION:26/03/2025</t>
  </si>
  <si>
    <t>00595012002 DEP.DE CHEQ.AJENOS,RET.DE CAM.,CONCEPTO: COBRO ADM. POR RECOMENDACION A AUDITORIA INTERNA DEPOSITADO POR GROVER YAMACA,DEP.: GESTORA DE PENSIONES , PROCEDENCIA: BANCO UNION S.A., CHEQUE: 2003, FECHA DE EMISION:26/03/2025</t>
  </si>
  <si>
    <t>00595012003 DEP.DE CHEQ.AJENOS,RET.DE CAM.,CONCEPTO: DEVOLUCION POR PAGO EN EXCESO DE SEMAPA PREV. 610,DEP.: GESTORA DE PENSIONES , PROCEDENCIA: BANCO UNION S.A., CHEQUE: 2002, FECHA DE EMISION:26/03/2025</t>
  </si>
  <si>
    <t>00595012003 DEP.DE CHEQ.AJENOS,RET.DE CAM.,CONCEPTO: POR INCAPACIDAD TEMPORAL DE CSBP - POTOSI,DEP.: GESTORA DE PENSIONES , PROCEDENCIA: BANCO NACIONAL DE BOLIVIA S.A., CHEQUE: 4197657, FECHA DE EMISION:28/02/2025</t>
  </si>
  <si>
    <t>00595012003 DEP.DE CHEQ.AJENOS,RET.DE CAM.,CONCEPTO: POR INCAPACIDAD TEMPORAL DE CSBP - COCHABAMBA,DEP.: GESTORA DE PENSIONES , PROCEDENCIA: BANCO NACIONAL DE BOLIVIA S.A., CHEQUE: 7235652, FECHA DE EMISION:28/02/2025</t>
  </si>
  <si>
    <t>00254014101 DEP.DE CHEQ.AJENOS,RET.DE CAM.,CONCEPTO: DEVOLUCION PAGO DE REFRIGERIO GESTION 2024,DEP.: INSA , PROCEDENCIA: BANCO UNION S.A., CHEQUE: 1984, FECHA DE EMISION:25/03/2025</t>
  </si>
  <si>
    <t>00254014101 DEP.DE CHEQ.AJENOS,RET.DE CAM.,CONCEPTO: DEVOLUCION PAGO DE REFRIGERIO GESTION 2024,DEP.: INSA , PROCEDENCIA: BANCO UNION S.A., CHEQUE: 1991, FECHA DE EMISION:26/03/2025</t>
  </si>
  <si>
    <t>00254014101 DEP.DE CHEQ.AJENOS,RET.DE CAM.,CONCEPTO: DEVOLUCION PAGO DE REFRIGERIO GESTION 2024,DEP.: INSA , PROCEDENCIA: BANCO UNION S.A., CHEQUE: 1992, FECHA DE EMISION:26/03/2025</t>
  </si>
  <si>
    <t>00291012008 DEP.DE CHEQ.AJENOS,RET.DE CAM.,CONCEPTO: DEPÓSITO,DEP.: LUIS ENRIQUE REVOLLO ARANCIBIA , PROCEDENCIA: BANCO UNION S.A., CHEQUE: 213555, FECHA DE EMISION:27/03/2025</t>
  </si>
  <si>
    <t>00046171101 DEP.DE CHEQ.AJENOS,RET.DE CAM.,CONCEPTO: DEPÓSITO,DEP.: MANUEL FRANCISCO BUITRAGO HURTADO , PROCEDENCIA: BANCO UNION S.A., CHEQUE: 213556, FECHA DE EMISION:27/03/2025</t>
  </si>
  <si>
    <t>00253014115 DEP.DE CHEQ.AJENOS,RET.DE CAM.,CONCEPTO: REPOSICION PROGRAMA MULTIPROPOSITO,DEP.: EPSAS , PROCEDENCIA: BANCO UNION S.A., CHEQUE: 1861, FECHA DE EMISION:27/03/2025</t>
  </si>
  <si>
    <t>00099021001 DEP.DE CHEQ.AJENOS,RET.DE CAM.,CONCEPTO: DEVOLUCION PARCIAL MES DE JUNIO 2024,DEP.: ADRIANA LEMA BURGOS , PROCEDENCIA: BANCO UNION S.A., CHEQUE: 213554, FECHA DE EMISION:27/03/2025/DJBR</t>
  </si>
  <si>
    <t>00099021001 DEP.DE CHEQ.AJENOS,RET.DE CAM.,CONCEPTO: DEVOLUCION BOLETA HABER MENSUAL 11/2024 ITEM 00367,DEP.: OSCAR COPA SALINAS , PROCEDENCIA: BANCO UNION S.A., CHEQUE: 213553, FECHA DE EMISION:27/03/2025</t>
  </si>
  <si>
    <t>00595019201 DEPOSITO DE EFECTIVO, DEPOSITANTE: PATRICIA SOLANO ARIAS, CONCEPTO: POR CONCEPTO DE MULTAS, CUENTA DE DEPOSITO: CUENTA UNICA DEL TESORO</t>
  </si>
  <si>
    <t>00595012003 DEPOSITO DE EFECTIVO, DEPOSITANTE: PATRICIA SOLANO ARIAS, CONCEPTO: POR CONCEPTO DE MULTAS, CUENTA DE DEPOSITO: CUENTA UNICA DEL TESORO</t>
  </si>
  <si>
    <t>TRANSFERENCIA DEL EXTERIOR SEGUN SWIFT NO.4114 Y NO.4115 DE FECHA 28/03/2025 ORDENANTE: AGRONEGOCIOS DEL CHACO PARAGUAYO (PARAGUAY ASUNCIÓN) REF.: CRED PAGO DE MUESTRA PARA REGISTRO LIB. 00597012001 RECURSOS PROPIOS VENTAS YLB</t>
  </si>
  <si>
    <t>COBRO COSTOS DE PAPELERIA SEGUN TRANSFERENCIA DEL EXTERIOR POR ORDEN DE AGRONEGOCIOS DEL CHACO PARAGUAYO (PARAGUAY ASUNCIÓN) REF.: CRED PAGO DE MUESTRA PARA REGISTRO LIB. 00597032001 YLB-COMERCIALIZACION DE DIVERSAS SALES</t>
  </si>
  <si>
    <t>COBRO COSTOS DE PAPELERIA SEGUN TRANSFERENCIA DEL EXTERIOR POR ORDEN DE SOLGAS SA (SAN BORJA LIMA PERU) REF.: CRED 550 2412938 GLP FECHA VALOR 28/03/2025 LIB. 00513062002 YPFB - EXPORTACIÓN DE GLP Y OTROS-BOLIVIANOS</t>
  </si>
  <si>
    <t>COBRO COSTOS DE PAPELERIA SEGUN TRANSFERENCIA DEL EXTERIOR POR ORDEN DE OILY LUBRIFICANTES E QUIMICOS LTDA (BR/CAMPO GRANDE) REF.: CRED INV 035/2025 FECHA VALOR 27/03/2025 LIB. 00513062002 YPFB - EXPORTACIÓN DE GLP Y OTROS-BOLIVIANOS</t>
  </si>
  <si>
    <t>COBRO COSTOS DE PAPELERIA POR REGULARIZACION DE TRANSFERENCIA DEL EXTERIOR POR ORDEN DE CHAMBRE DE COMMERCE INTERNATIONALE (PARIS) REF.: CASE 26433 JPA AJP REIMBURSMENT OF ADVANCE ON COSTS AS PER THE COURT S DECISION 23 01 25 Y NOTA ABC/GNA/SAF/ATE/2025-0563 DE 27.03.2025 DE ABC LIB. 00291012002 ABC-RECURSOS PROPIOS</t>
  </si>
  <si>
    <t>NUMERO DE LIBRETA CUT: 00373024105 OPERACIÓN E75 TRANSFERENCIA DE LA CUENTA FISCAL BUN A LA CUT EN MN TRANSF.FDOS.AL.BCB GOBIERNO AUTONOMO MUNICIPAL DE ACASIO CITE:GAMA-MAE NÂ°025/2025, CUENTA CUT 3987 LIBRETA NÂ°00373024105</t>
  </si>
  <si>
    <t>COBRO COSTOS DE PAPELERIA SEGUN TRANSFERENCIA DEL EXTERIOR POR ORDEN DE PETROLEO BRASILEIRO SA - PETROBRAS (RIO DE JANEIRO BR) REF.: NO.EXB-GAS-310-25.2/28.3.2025 FECHA VALOR 28/03/2025 (TRN/20250328-00327559) 0599300086VB LIB. 00513012007 YPFB - RECURSOS NACIONALIZACIÓN</t>
  </si>
  <si>
    <t>||TRANSFERENCIA DE FONDOS SEGÚN MENSAJES SWIFT N°4078 Y 4081, CORREO ELECTRÓNICO DE LA DGAC DE LA FECHA Y NOTA CITE: DGAC/DAF/FIN/NE-0008/25 (HRE-TGL-1866) DE FECHA 29/01/2025 DE LA DIRECCIÓN GENERAL DE AERONÁUTICA CIVIL. (SECTOR PÚBLICO). DÉBITO DE LA LIBRETA 00117012001 DGAC, REPOSICIÓN DE ÚTILES DE ESCRITORIO.</t>
  </si>
  <si>
    <t>||COMISION TRANSFERENCIA FDOS.AL EXTERIOR 0,20% S/USD33.786,40,REEMB.GSTS.COMUNICACION BS300.-Y EMISION COMP.CONTABLE BS60.-REF.:PAGO 1 LC I-2023-60 P/C ENVIBOL A/F ROMI S.A.,EN COMPL.A COMP.1123261,28/03/2025. LIB.00132072003 SEDEM-AMPL. PLANTA ENVASES DE VIDRIO EN ZUDAÑEZ-CH.RF:COMISIONES PAGO 1 LC I-2023-60</t>
  </si>
  <si>
    <t>||TRANSFERENCIA DE FONDOS S/G MENSAJES SWIFT NROS. 4084 Y 4123 DE LA FECHA Y NOTA CITE DGAC/DAF/FIN/NE-0008/25 DE F.29.01.2025 (HRE-TGL-1866) DE LA DIRECCION GENERAL DE AERONAUTICA CIVIL (SECTOR PÚBLICO). DEBITO DE LA LIBRETA 00117012001 DGAC, REPOSICIÓN DE ÚTILES DE ESCRITORIO.</t>
  </si>
  <si>
    <t>||TRANSFERENCIA DE FONDOS S/G MENSAJES SWIFT NROS. 4127 Y 4126 ,CORREO ELECTRONICO DE LA FECHA Y NOTA CITE ABE-DGE 77/2025 DE F.04.02.2025 (HRE-TGL-2320) DE LA AGENCIA BOLIVIANA ESPACIAL (SECTOR PÚBLICO). A LA LIBRETA 585012002; P/CTA DE IKO MEDIA GROUP AG</t>
  </si>
  <si>
    <t>||TRANSF. DE FONDOS AL EXTERIOR.SEGUN SOL.053975-22732 YPFB DE 21/02/2025 REF.: PAGO A FAVOR DE GALILEO TRADING DMCC POR CONCEPTO DE 4TO POST PAGO SUM HIDRO LIQ OCCIDENTE 2024 OP UPCA 3 HR GPDI 33972 PROC 117, POR EUR 220.113,80 EQUIVALENTE A USD 237.634,67 LIB.00513012004 LBP-YPFB-UNICOMERCIAL (4030005415/1-2188907) COM.TRN. 3.260,35 SWIFT BS300-UT.ESCR60</t>
  </si>
  <si>
    <t>||TRANSFERENCIA DE FONDOS SEGÚN MENSAJES SWIFT N°4079 Y 4080, CORREO ELECTRÓNICO DE NAABOL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</si>
  <si>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4124, CORREO ELECTRONICO DE NAABOL Y NOTA CITE CAR/DGE-DNAF/N°0031/2025 DE F.29.01.2025. (HRE-TGL-1912) ENVIADA POR LA NAVEGACION AEREA Y AEROPUERTOS BOLIVIANOS (SECTOR PÚBLICO). DEBITO DE LA LIB. 00389012001 NAABOL- ADMINISTRACIÓN , REPOSICIÓN DE ÚTILES DE ESCRITORIO</t>
  </si>
  <si>
    <t>||TRANSFERENCIA DE FONDOS S/G MENSAJES SWIFT NROS. 4122 Y 4083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</si>
  <si>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||DIFERENCIAL CAMBIARIO SOL.053975-22732 TRANSFERENCIA DE FONDOS AL EXTERIOR PAGO A FAVOR DE GALILEO TRADING DMCC EUR 220.113,80 EN COMPLEMENTO A COMPROBANTE S-1123315 DE LA FECHA DEBITO LIB.00513012004 LBP-YPFB-UNICOMERCIAL (4030005415/1-2188907) DIFERENCIA T/C</t>
  </si>
  <si>
    <t>||12VO. DESEMB. A FAVOR DEL TGN DESTINADO A FINANCIAR EL FIDEICOMISO DE APOYO A LA REACTIVACIÓN DE LA INV. PUB. (FARIP) SG. NOTA: MEFP/VTCP/DGCP/UEPS/N°135/2025 (TRAM-5419) DE LA FECHA, EN EL MARCO DE LA RD N°149/2021, CONT. SANO-DLBCI N°5/2022 MODIF. Y DOC. ADJUNTO. ABONO EN LA LIB. 00099021001-TGN-RECURSOS ORDINARIOSPOR EL 12VO. DESEMB. A FAVOR DEL TGN FIN.FARIP</t>
  </si>
  <si>
    <t>De: 00578012002 Transferencia de recursos a solicitud de Boliviana de Aviación mediante nota CITE: OB.A.A.NE. 255/2025 en aplicación al Decreto Supremo N° 5348 de 10 de marzo de 2025 y la Resolución Ministerial N° 26 de 27 de enero de 2025 que aprueba el Reglamento Operativo para el pago de obligaciones en el extranjero.</t>
  </si>
  <si>
    <t>COBRO DE||ÚTILES DE ESCRITORIO SG. CITE: MEFP/VTCP/DGCP/UEPS/N°135/2025 (TRAM-5419) POR EL REGISTRO DEL COMP. CONTABLE N°1123283 DEL 12VO. DESEMB. A FAVOR DEL TGN DESTINADO A FINANCIAR EL FARIP OTORGADO EN EL MARCO DE LA RD N°149/2021, CONT. SANO-DLBCI N°5/2022 MOD. Y DOC. ADJUNTO. DE LA LIBRETA 00099021001-TGN - RECURSOS ORDINARIOS COSTO ÚTILES DE ESCRITORIO CTA. 3987069001.</t>
  </si>
  <si>
    <t>00016071101 DEPOSITO DE EFECTIVO, DEPOSITANTE: JUAN YHONNY MOLLERICONA PAJARITO, CONCEPTO: DEVOLUCION DE MONTO PAGO POR SERVICIO DE DOCENCIA, PARA ENMIENDA, CUENTA DE DEPOSITO: CUENTA UNICA DEL TESORO</t>
  </si>
  <si>
    <t>00206012001 DEPOSITO DE EFECTIVO, DEPOSITANTE: INSTITUTO NACIONAL DE ESTADISTICA, CONCEPTO: DEPÓSITO POR VENTAS - OFICINA CENTRAL LA PAZ, FECHA 27/03/2025, CUENTA DE DEPOSITO: CUENTA UNICA DEL TESORO</t>
  </si>
  <si>
    <t>00070011102 DEPOSITO DE EFECTIVO, DEPOSITANTE: ELSA VIRGINIA TICONA CONDE, CONCEPTO: DEVOLUCION DE VIATICOS, CUENTA DE DEPOSITO: CUENTA UNICA DEL TESORO</t>
  </si>
  <si>
    <t>00015011108 DEPOSITO DE EFECTIVO, DEPOSITANTE: EMPRESA DE ELECTRICIDAD DELAPAZ, CONCEPTO: DEVOLUCION POR AJUSTE, CUENTA DE DEPOSITO: CUENTA UNICA DEL TESORO</t>
  </si>
  <si>
    <t>00086044201 DEPOSITO DE EFECTIVO, DEPOSITANTE: JATUN KHOCHA WASA MAYU, CONCEPTO: TPP00860000163 SISTEMA DE RIEGO JATUN KHOCHA WASA MAYU, CUENTA DE DEPOSITO: CUENTA UNICA DEL TESORO</t>
  </si>
  <si>
    <t>00099021001 DEPOSITO DE EFECTIVO, DEPOSITANTE: ZAMBRANA FLORES VANESSA ANGELICA, CONCEPTO: PAGO EXCESO DE BONO DE REFRIGERIO 23/08/2024, CUENTA DE DEPOSITO: CUENTA UNICA DEL TESORO/DJBR</t>
  </si>
  <si>
    <t>00086044201 DEPOSITO DE EFECTIVO, DEPOSITANTE: LAHUACHAMA ZONA1, CONCEPTO: TPP00860000168 SISTEMA DE RIEGO LAHUACHAMA ZONA 1, CUENTA DE DEPOSITO: CUENTA UNICA DEL TESORO</t>
  </si>
  <si>
    <t>00099021001 DEPOSITO DE EFECTIVO, DEPOSITANTE: FARFAN BORDA JAVIER RODRIGO, CONCEPTO: PAGO EXCESO DE BONO DE REFRIGERIO 12/09/2024, CUENTA DE DEPOSITO: CUENTA UNICA DEL TESORO/DJBR</t>
  </si>
  <si>
    <t>00086044201 DEPOSITO DE EFECTIVO, DEPOSITANTE: SISTEMA DE RIEGO LAHUACHAMA ZONA 2, CONCEPTO: TPP00860000171 SISTEMA DE RIEGO LAHUACHAMA ZONA 2, CUENTA DE DEPOSITO: CUENTA UNICA DEL TESORO</t>
  </si>
  <si>
    <t>00572012001 DEPOSITO DE EFECTIVO, DEPOSITANTE: EMPRESA CONSTRUCTORA PILOTO S.R.L., CONCEPTO: DEVOLUCION POR CONSUMO DE AGUA GESTION 2024, CUENTA DE DEPOSITO: CUENTA UNICA DEL TESORO</t>
  </si>
  <si>
    <t>00041031107 DEPOSITO DE EFECTIVO, DEPOSITANTE: JUNIOR RUEDA QUINTANILLA, CONCEPTO: DEVOLUCION DE VIATICOS NO UTILIZADOS, CUENTA DE DEPOSITO: CUENTA UNICA DEL TESORO</t>
  </si>
  <si>
    <t>00099021001 DEPOSITO DE EFECTIVO, DEPOSITANTE: AGENCIA ESTATAL DE VIVIENDA, CONCEPTO: PAGO SERVICIO DE AGUA POTABLE (EPSAS) ENERO 2025, CUENTA DE DEPOSITO: CUENTA UNICA DEL TESORO</t>
  </si>
  <si>
    <t>00383012001 DEPOSITO DE EFECTIVO, DEPOSITANTE: ARTES ELECTRONICAS, CONCEPTO: PAGO DE SERVICIOS DE COURIER - ENERO 2025, CUENTA DE DEPOSITO: CUENTA UNICA DEL TESORO</t>
  </si>
  <si>
    <t>00099021001 DEPOSITO DE EFECTIVO, DEPOSITANTE: MILTON MARCOS ROJAS LAIME, CONCEPTO: DEVOLUCION EXAMEN PREOCUPACIONAL GESTION 2024, CUENTA DE DEPOSITO: CUENTA UNICA DEL TESORO/DJBR</t>
  </si>
  <si>
    <t>00099021001 DEPOSITO DE EFECTIVO, DEPOSITANTE: JOSE ANTONIO ZAMORA GUTIERREZ, CONCEPTO: DEVOLUCION DE EXAMEN POST OCUPACIONAL GESTION 2025, CUENTA DE DEPOSITO: CUENTA UNICA DEL TESORO</t>
  </si>
  <si>
    <t>00046171101 DEPOSITO DE EFECTIVO, DEPOSITANTE: OSSTEOSSUR, CONCEPTO: SANCION POR INCUMPLIMIENTO A LA NORMA RA N° S/223 18/09/24, CUENTA DE DEPOSITO: CUENTA UNICA DEL TESORO</t>
  </si>
  <si>
    <t>00591012001 DEPOSITO DE EFECTIVO, DEPOSITANTE: GOYA MOYA BAUTISTA QUIQUIJANA, CONCEPTO: DEVOLUCION SALDO FONDOS EN AVANCE, CUENTA DE DEPOSITO: CUENTA UNICA DEL TESORO</t>
  </si>
  <si>
    <t>00046171101 DEPOSITO DE EFECTIVO, DEPOSITANTE: SANT DRUG S.R.L., CONCEPTO: PAGO DE MULTAS, CUENTA DE DEPOSITO: CUENTA UNICA DEL TESORO</t>
  </si>
  <si>
    <t>00378012002 DEPOSITO DE EFECTIVO, DEPOSITANTE: ADHEMAR EMILIO ATORA QUISPE, CONCEPTO: DEV. SALDO C31 - 292, CUENTA DE DEPOSITO: CUENTA UNICA DEL TESORO</t>
  </si>
  <si>
    <t>00099021001 DEPOSITO DE EFECTIVO, DEPOSITANTE: LEONCIO FLORES CASTRO, CONCEPTO: PAGO DE COBROS INDEBIDOS, CUENTA DE DEPOSITO: CUENTA UNICA DEL TESORO</t>
  </si>
  <si>
    <t>00099021001 DEP.DE CHEQ.AJENOS,RET.DE CAM.,CONCEPTO: INCAPACIDADES,DEP.: CAJA NACIONAL DE SALUD , PROCEDENCIA: BANCO UNION S.A., CHEQUE: 12930, FECHA DE EMISION:25/03/2025</t>
  </si>
  <si>
    <t>00290012001 DEP.DE CHEQ.AJENOS,RET.DE CAM.,CONCEPTO: OTROS INGRESOS - CPS AGOSTO - SEPT S/G TRAMITE N°11110262,DEP.: SERVICIO DE IMPUESTOS NACIONALES , PROCEDENCIA: BANCO UNION S.A., CHEQUE: 8032, FECHA DE EMISION:25/03/2025</t>
  </si>
  <si>
    <t>00253014114 DEP.DE CHEQ.AJENOS,RET.DE CAM.,CONCEPTO: EJECUCION DE PROYECTO (PROASRED),DEP.: GAM SAN LORENZO , PROCEDENCIA: BANCO UNION S.A., CHEQUE: 1862, FECHA DE EMISION:28/03/2025</t>
  </si>
  <si>
    <t>00660142001 DEP.DE CHEQ.AJENOS,RET.DE CAM.,CONCEPTO: DEVOLUCION DE VIATICOS GESTION 2022,DEP.: ORGANO JUDICIAL - DISTRITO PANDO , PROCEDENCIA: BANCO UNION S.A., CHEQUE: 414, FECHA DE EMISION:24/03/2025</t>
  </si>
  <si>
    <t>00342012001 DEP.DE CHEQ.AJENOS,RET.DE CAM.,CONCEPTO: EJECUCION GARANTIA LA PAZ,DEP.: LAJAS CONSTRUCCIONES SRL , PROCEDENCIA: BANCO UNION S.A., CHEQUE: 831, FECHA DE EMISION:14/03/2025</t>
  </si>
  <si>
    <t>00342012001 DEP.DE CHEQ.AJENOS,RET.DE CAM.,CONCEPTO: EJECUCION GARANTIA POTOSI,DEP.: ASOCIACION ACCIDENTAL RIVALE Y ASOCIADOS , PROCEDENCIA: BANCO UNION S.A., CHEQUE: 834, FECHA DE EMISION:17/03/2025</t>
  </si>
  <si>
    <t>00342012001 DEP.DE CHEQ.AJENOS,RET.DE CAM.,CONCEPTO: EJECUCION GARANTIA NACIONAL,DEP.: RIVECONST SRL , PROCEDENCIA: BANCO UNION S.A., CHEQUE: 836, FECHA DE EMISION:17/03/2025</t>
  </si>
  <si>
    <t>00081011101 DEP.DE CHEQ.AJENOS,RET.DE CAM.,CONCEPTO: REEMBOLSO MINISTERIO DE OBRAS PUBLICAS SERVICIO Y VIVIENDA,DEP.: CAJA DE SALUD CORDES , PROCEDENCIA: BANCO UNION S.A., CHEQUE: 46827, FECHA DE EMISION:14/03/2025</t>
  </si>
  <si>
    <t>00099021001 DEP.DE CHEQ.AJENOS,RET.DE CAM.,CONCEPTO: REEMBOLSO MINISTERIO DE DESARROLLO PRODUCTIVO Y ECONOMIA PLURAL,DEP.: CAJA DE SALUD CORDES , PROCEDENCIA: BANCO UNION S.A., CHEQUE: 46835, FECHA DE EMISION:14/03/2025</t>
  </si>
  <si>
    <t>00099021001 DEP.DE CHEQ.AJENOS,RET.DE CAM.,CONCEPTO: REEMBOLSO MINISTERIO DE DESARROLLO PRODUCTIVO Y ECONOMIA PLURAL,DEP.: CAJA DE SALUD CORDES , PROCEDENCIA: BANCO UNION S.A., CHEQUE: 46825, FECHA DE EMISION:14/03/2025</t>
  </si>
  <si>
    <t>00099021001 DEP.DE CHEQ.AJENOS,RET.DE CAM.,CONCEPTO: REEMBOLSO SERVICIO ESTATAL DE AUTONOMIAS,DEP.: CAJA DE SALUD CORDES , PROCEDENCIA: BANCO UNION S.A., CHEQUE: 46824, FECHA DE EMISION:14/03/2025</t>
  </si>
  <si>
    <t>00099021001 DEP.DE CHEQ.AJENOS,RET.DE CAM.,CONCEPTO: REEMBOLSO MINISTERIO DE MEDIO AMBIENTE Y AGUA,DEP.: CAJA DE SALUD CORDES , PROCEDENCIA: BANCO UNION S.A., CHEQUE: 46815, FECHA DE EMISION:14/03/2025</t>
  </si>
  <si>
    <t>00081011105 DEP.DE CHEQ.AJENOS,RET.DE CAM.,CONCEPTO: REEMBOLSO MINISTERIO DE OBRAS PUBLICAS SERVICIO Y VIVIENDA,DEP.: CAJA DE SALUD CORDES , PROCEDENCIA: BANCO UNION S.A., CHEQUE: 46814, FECHA DE EMISION:14/03/2025</t>
  </si>
  <si>
    <t>00081011101 DEP.DE CHEQ.AJENOS,RET.DE CAM.,CONCEPTO: REEMBOLSO MINISTERIO DE OBRAS PUBLICAS SERVICIO Y VIVIENDA,DEP.: CAJA DE SALUD CORDES , PROCEDENCIA: BANCO UNION S.A., CHEQUE: 46817, FECHA DE EMISION:14/03/2025</t>
  </si>
  <si>
    <t>00382014303 DEP.DE CHEQ.AJENOS,RET.DE CAM.,CONCEPTO: DEVOLUCION DE VIATICOS NO DESCARGADOS,DEP.: GERMAN MEJIA , PROCEDENCIA: BANCO UNION S.A., CHEQUE: 599, FECHA DE EMISION:26/03/2025</t>
  </si>
  <si>
    <t>00099021001 DEP.DE CHEQ.AJENOS,RET.DE CAM.,CONCEPTO: REEMBOLSO UNIDAD DE COORDINACION DE PROGRAMAS Y PROYECTOS,DEP.: CAJA DE SALUD CORDES , PROCEDENCIA: BANCO UNION S.A., CHEQUE: 46821, FECHA DE EMISION:14/03/2025</t>
  </si>
  <si>
    <t>00382014303 DEP.DE CHEQ.AJENOS,RET.DE CAM.,CONCEPTO: DEVOLUCION DE VIATICOS NO DESCARGADOS,DEP.: DIEGO RIVERA , PROCEDENCIA: BANCO UNION S.A., CHEQUE: 598, FECHA DE EMISION:26/03/2025</t>
  </si>
  <si>
    <t>00382014303 DEP.DE CHEQ.AJENOS,RET.DE CAM.,CONCEPTO: DEVOLUCION DE VIATICOS NO DESCARGADOS,DEP.: RENE MAMANI , PROCEDENCIA: BANCO UNION S.A., CHEQUE: 597, FECHA DE EMISION:26/03/2025</t>
  </si>
  <si>
    <t>00099021001 DEP.DE CHEQ.AJENOS,RET.DE CAM.,CONCEPTO: DEVOLUCION,DEP.: MARIA ELENA GONZALES CLAURE , PROCEDENCIA: BANCO UNION S.A., CHEQUE: 213558, FECHA DE EMISION:27/03/2025</t>
  </si>
  <si>
    <t>00035011104 DEP.DE CHEQ.AJENOS,RET.DE CAM.,CONCEPTO: TRANSFERENCIA DE LA CUENTA A LA LIBRETA DE INGRESOS VARIOS ENERO 2025,DEP.: MEFP , PROCEDENCIA: BANCO UNION S.A., CHEQUE: 1088, FECHA DE EMISION:28/03/2025</t>
  </si>
  <si>
    <t>00099021001 DEP.DE CHEQ.AJENOS,RET.DE CAM.,CONCEPTO: DEVOLUCION,DEP.: OLGA LUZ ALDAPIZ FLORES , PROCEDENCIA: BANCO UNION S.A., CHEQUE: 213560, FECHA DE EMISION:28/03/2025/DJBR</t>
  </si>
  <si>
    <t>00670012002 DEP.DE CHEQ.AJENOS,RET.DE CAM.,CONCEPTO: DEVOLUCION SUBSIDIO FRONTERA,DEP.: CLEDY CALDERON CRUZ , PROCEDENCIA: BANCO UNION S.A., CHEQUE: 1139, FECHA DE EMISION:24/03/2025</t>
  </si>
  <si>
    <t>00514012004 DEP.DE CHEQ.AJENOS,RET.DE CAM.,CONCEPTO: TRANSFERENCIA ENTRE CUENTAS PARA CUMPLIR OBLIGACIONES FINANCIERAS,DEP.: ENDE , PROCEDENCIA: BANCO UNION S.A., CHEQUE: 29692, FECHA DE EMISION:26/03/2025</t>
  </si>
  <si>
    <t>00035011104 DEP.DE CHEQ.AJENOS,RET.DE CAM.,CONCEPTO: TRANSFERENCIA DE LA CUENTA A LA LIBRETA DE INGRESOS VARIOS FEBRERO 2025,DEP.: MEFP , PROCEDENCIA: BANCO UNION S.A., CHEQUE: 1089, FECHA DE EMISION:28/03/2025</t>
  </si>
  <si>
    <t>00099021001 DEP.DE CHEQ.AJENOS,RET.DE CAM.,CONCEPTO: DEVOLUCION DE RECURSOS POR ATRASOS DE CONSULTORES EN LINEA DICIEMBRE 2024,DEP.: MEFP , PROCEDENCIA: BANCO UNION S.A., CHEQUE: 1090, FECHA DE EMISION:28/03/2025</t>
  </si>
  <si>
    <t>00099021001 DEP.DE CHEQ.AJENOS,RET.DE CAM.,CONCEPTO: DEVOLUCION DE RECURSOS POR ATRASOS DE CONSULTORES EN LINEA ENERO 2025,DEP.: MEFP , PROCEDENCIA: BANCO UNION S.A., CHEQUE: 1091, FECHA DE EMISION:28/03/2025</t>
  </si>
  <si>
    <t>00383012001 DEPOSITO DE EFECTIVO, DEPOSITANTE: AGENCIA BOLIVIANA DE CORREOS, CONCEPTO: CAJA DE SALUD DE LA BANCA PRIVADA, CUENTA DE DEPOSITO: CUENTA UNICA DEL TESORO</t>
  </si>
  <si>
    <t>00383012001 DEPOSITO DE EFECTIVO, DEPOSITANTE: AGENCIA BOLIVIANA DE CORREOS, CONCEPTO: SERVICIOS BASICOS, CUENTA DE DEPOSITO: CUENTA UNICA DEL TESORO</t>
  </si>
  <si>
    <t>00383012001 DEPOSITO DE EFECTIVO, DEPOSITANTE: AGENCIA BOLIVIANA DE CORREOS, CONCEPTO: REGIONAL LA PAZ 11/12/2024, CUENTA DE DEPOSITO: CUENTA UNICA DEL TESORO</t>
  </si>
  <si>
    <t>00383012001 DEPOSITO DE EFECTIVO, DEPOSITANTE: AGENCIA BOLIVIANA DE CORREOS, CONCEPTO: CAJA DE SALUD DE LA BANCA PRIVADA FEBRERO 2025, CUENTA DE DEPOSITO: CUENTA UNICA DEL TESORO</t>
  </si>
  <si>
    <t>00383012001 DEPOSITO DE EFECTIVO, DEPOSITANTE: AGENCIA BOLIVIANA DE CORREOS, CONCEPTO: VISION MUNDIAL, CUENTA DE DEPOSITO: CUENTA UNICA DEL TESORO</t>
  </si>
  <si>
    <t>00383012001 DEPOSITO DE EFECTIVO, DEPOSITANTE: AGENCIA BOLIVIANA DE CORREOS, CONCEPTO: REGIONAL LA PAZ 12/12/2024, CUENTA DE DEPOSITO: CUENTA UNICA DEL TESORO</t>
  </si>
  <si>
    <t>00383012001 DEPOSITO DE EFECTIVO, DEPOSITANTE: AGENCIA BOLIVIANA DE CORREOS, CONCEPTO: REGIONAL LA PAZ 13/12/2024, CUENTA DE DEPOSITO: CUENTA UNICA DEL TESORO</t>
  </si>
  <si>
    <t>00016011101 DEPOSITO DE EFECTIVO, DEPOSITANTE: CLAUDIA CHAVEZ MONTELLANO, CONCEPTO: DEVOLUCION DE VIATICOS, CUENTA DE DEPOSITO: CUENTA UNICA DEL TESORO</t>
  </si>
  <si>
    <t>NUMERO DE LIBRETA CUT: 00373024108 OPERACIÓN E75 TRANSFERENCIA DE LA CUENTA FISCAL BUN A LA CUT EN MN TRANSF.FDOS.AL.BCB GOBIERNO AUTONOMO MUNICIPAL DE COPACABANA CITE: GAMC/MAE/TCHT/NO. 137/2025 CUENTA CUT 3987 LIBRETA NÂ° 00373024108</t>
  </si>
  <si>
    <t>NUMERO DE LIBRETA CUT: 00383012001 OPERACIÓN E18 TRANSFERENCIA DEL SISTEMA FINANCIERO POR CUENTA DE TERCEROS A LA CUT SOL. ESC. DE SAVE THE CHILDREN INTERNACI</t>
  </si>
  <si>
    <t>NUMERO DE LIBRETA CUT: 00047134101 OPERACIÓN E75 TRANSFERENCIA DE LA CUENTA FISCAL BUN A LA CUT EN MN TRANSF.FDOS.AL.BCB GOBIERNO AUTONOMO MUNICIPAL DE ZUDAÃEZ, CITE: OF/GAMZ./M.A.E. NÂ°0136/2025 CUENTA CUT 3987 LIBRETA NÂ° 00047134101</t>
  </si>
  <si>
    <t>PAGO A BANCO EUROPEO DE INV PRÉSTAMO FI No 88662 VCTO. 31-03-2025 POR CUENTA DE TGN , NTI. 019937 VALOR 31-03-2025 INTERESES USD 579.563,19 CTA. 3987 CUENTA UNICA DEL TESORO LIB. 00099021001 REF.: COMISIONES BANCARIAS</t>
  </si>
  <si>
    <t>DEVOLUCIÓN DE FONDOS SOLICITUD 054368-22970 DE YACIMIENTOS PETROLIFEROS FISCALES BOLIVIANOS REF.: TRAFIGURA PTE LTD 8AVO POST PAGO SUM HIDR LIQ SUR ORIENTE 2024 OP UPCA 447 HR GPDI 1200 2025 PROC 175, SEGÚN DISPOSICIÓN ADICIONAL TERCERA DE LA R.D. 025/2023. LIB. 00513012004 LBP-YPFB-UNICOMERCIAL (4030005415/1-2188907)</t>
  </si>
  <si>
    <t>PAGO A AFD PRÉSTAMO CBO 1014 01 E VCTO. 31-03-2025 POR CUENTA DE TGN , NTI. 019868 VALOR 31-03-2025 CAPITAL EUR 5.092.426,44 INTERESES EUR 726.084,95 CTA. 3987 CUENTA UNICA DEL TESORO LIB. 00099021001 REF.: COMISIONES BANCARIAS</t>
  </si>
  <si>
    <t>PAGO A AFD PRÉSTAMO CBO 1011 02 C VCTO. 31-03-2025 POR CUENTA DE TGN , NTI. 019881 VALOR 31-03-2025 CAPITAL EUR 456.736,01 INTERESES EUR 189.253,77 CTA. 3987 CUENTA UNICA DEL TESORO LIB. 00099021001 REF.: COMISIONES BANCARIAS</t>
  </si>
  <si>
    <t>COBRO COSTOS DE PAPELERIA SEGUN TRANSFERENCIA DEL EXTERIOR POR ORDEN DE MTX COMERCIALIZADORA DE GAS LTDA (BR/SALVADOR) REF.: CRED ROC/PPA-MTX-25.25 YPF GAS NATURAL FECHA VALOR 28/03/2025 LIB. 00513012015 YPFB-HEROES DEL CHACO-BS</t>
  </si>
  <si>
    <t>COBRO COSTOS DE PAPELERIA SEGUN TRANSFERENCIA DEL EXTERIOR POR ORDEN DE MTX COMERCIALIZADORA DE GAS LTDA (BR/SALVADOR) REF.: CRED PPA-MTX-GT01/25 GAS NATURAL FECHA VALOR 28/03/2025 LIB. 00513012015 YPFB-HEROES DEL CHACO-BS</t>
  </si>
  <si>
    <t>COBRO COSTOS DE PAPELERIA SEGUN TRANSFERENCIA DEL EXTERIOR POR ORDEN DE MTX COMERCIALIZADORA DE GAS LTDA (BR/SALVADOR) REF.: CRED PPA-MTX-24A/25 GAS NATURAL FECHA VALOR 28/03/2025 LIB. 00513012015 YPFB-HEROES DEL CHACO-BS</t>
  </si>
  <si>
    <t>||TRANSFERENCIA DE FONDOS SEGÚN MENSAJE SWIFT N°4175, CORREO ELECTRÓNICO DE DGAC DE LA FECHA Y NOTA CITE: DGAC/DAF/FIN/NE-0008/25 (HRE-TGL-1866) DE FECHA 29/01/2025 DE LA DIRECCIÓN GENERAL DE AERONÁUTICA CIVIL. (SECTOR PÚBLICO). DÉBITO DE LA LIBRETA 00117012001 DGAC, REPOSICIÓN DE ÚTILES DE ESCRITORIO.</t>
  </si>
  <si>
    <t>||TRANSFERENCIA DE FONDOS S/G MENSAJE SWIFT NRO. 4136 EN ATENCIÓN A CORREO ELECTRÓNICO DE LA DGAC Y NOTA: DGAC/DAF/FIN/NE-0008/25 (HRE-TGL-1866) ENVIADO POR LA DIRECCIÓN GENERAL DE AERONÁUTICA CIVIL (SECTOR PÚBLICO). DEBITO DE LA LIBRETA 00117012001 DGAC, REPOSICIÓN ÚTILES DE ESCRITORIO.</t>
  </si>
  <si>
    <t>||TRANSFERENCIA DE FONDOS S/G MENSAJE SWIFT NRO. 4140, CORREO ELECTRONICO DE LA FECHA Y NOTA CITE CAR/DGE-DNAF/N°0031/2025 DE F.29.01.2025. (HRE-TGL-1912) ENVIADA POR LA NAVEGACION AEREA Y AEROPUERTOS BOLIVIANOS (SECTOR PÚBLICO). DEBITO DE LA LIB. 00389012001 NAABOL- ADMINISTRACIÓN , REPOSICIÓN DE ÚTILES DE ESCRITORIO</t>
  </si>
  <si>
    <t>||TRANSFERENCIA DE FONDOS S/G MENSAJE SWIFT NRO. 4174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</si>
  <si>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'COBRO DE'||ÚTILES DE ESCRITORIO POR EL COMPROBANTE NRO.1123441 DE LA FECHA S/G. NOTA CITE GAFC-0356/ DFC/URTE-097/2025 DE F.26.02.2025 (HRE-TGL-3945) ENVIADA POR YACIMIENTOS PETROLIFEROS FISCALES BOLIVIANOS DEBITO DE LA LIBRETA 00513022001 YPFB  OPERACIONES, REPOSICION DE UTILES DE ESCRITORIO</t>
  </si>
  <si>
    <t>De: 00513012004 Transferencia de recursos a solicitud de Yacimientos Petrolíferos Bolivianos mediante nota CITE: YPFB/GAFC/556-DFC/URTR-152/2025 en aplicación al Decreto Supremo N° 5348 de 10 de marzo de 2025 y la Resolución Ministerial N° 26 de 27 de enero de 2025 que aprueba el Reglamento Operativo para el pago de obligaciones en el extranjero.</t>
  </si>
  <si>
    <t>||TRANSF. DE FONDOS A LA AFD POR INDEMNIZACIÓN COMPENSATORIA P/REEMBOLSO ANTICIPADO DE EUR121.176,90 (26/NOV/2024) PRÉST. CBO 1014 01 E, S/G NOTA DE COBRO AFD 2035/2025/BOL DEL 14/MAR/2025 Y NOTA MEFP/VTCP/DGCP/UODP/NRO.146/2025 DEL 26/MAR/2025. LIBRETA 00099021001 TGN-RECURSOS ORDINARIOS (3987) REF.: COMISIONES BANCARIAS</t>
  </si>
  <si>
    <t>||TRANSF. DE FONDOS A LA AFD POR INDEMNIZACIÓN COMPENSATORIA P/REEMBOLSO ANTICIPADO DE EUR1.991.530,37 (7/ENE/2025) PRÉST. CBO 1011 02 C, S/G NOTA DE COBRO AFD 2034/2025/BOL DEL 14/MAR/2025 Y NOTA MEFP/VTCP/DGCP/UODP/NRO.146/2025 DEL 26/MAR/2025. LIBRETA 00099021001 TGN-RECURSOS ORDINARIOS (3987) REF.: COMISIONES BANCARIAS</t>
  </si>
  <si>
    <t>||COMPLEMENTO AL PAGO A NATIXIS FRANCIA PRÉSTAMO 931-OA1 VCTO. 31-03-2025 POR CUENTA DE GAM.SCZ, COD.LIQ. 019776 DEL 28-03-2025, VALOR 31/03/2025 INTERESES EUR627,38 LIB. 00099031002 RECUP. DIFERENCIALES CAPITAL E INTERESES-CRED EXT.</t>
  </si>
  <si>
    <t>00099021001 DEPOSITO DE EFECTIVO, DEPOSITANTE: JANE LEONOR ROQUE MAMANI, CONCEPTO: DEVOLUCION MONTO EROGADO A CUENTA PROGRAMA 100 BECAS MINISTERIO DE EDUCACION, CUENTA DE DEPOSITO: CUENTA UNICA DEL TESORO</t>
  </si>
  <si>
    <t>00514014304 DEPOSITO DE EFECTIVO, DEPOSITANTE: ERWIN PARDO SAAVEDRA, CONCEPTO: DEVOLUCION SALDO DE MANTENIMIENTO Y GASOLINA FA-UEPE-03003, CUENTA DE DEPOSITO: CUENTA UNICA DEL TESORO</t>
  </si>
  <si>
    <t>00514014304 DEPOSITO DE EFECTIVO, DEPOSITANTE: ERWIN PARDO SAAVEDRA, CONCEPTO: DEVOLUCION SALDO DE TASA DE RODAJE FA-UEOE-03003, CUENTA DE DEPOSITO: CUENTA UNICA DEL TESORO</t>
  </si>
  <si>
    <t>00522012001 DEPOSITO DE EFECTIVO, DEPOSITANTE: ORLANDO ROCHE CHAMBI, CONCEPTO: ALQUILER PREDIOS CBBA CORRESP AL MES DE FEB 2025 SG CONTRATO N° 53, CUENTA DE DEPOSITO: CUENTA UNICA DEL TESORO</t>
  </si>
  <si>
    <t>00522012001 DEPOSITO DE EFECTIVO, DEPOSITANTE: ORLANDO ROCHE CHAMBI, CONCEPTO: ALQUILER PREDIOS CBBA DEP A LA CUT ENFE CORRESP AL MES DE FEB 2025 SG CONTRATO N°54, CUENTA DE DEPOSITO: CUENTA UNICA DEL TESORO</t>
  </si>
  <si>
    <t>00522012001 DEPOSITO DE EFECTIVO, DEPOSITANTE: ORLANDO ROCHE CHAMBI, CONCEPTO: ALQUILER PREDIOS CBBA DEP A LA CUT ENFE CORRESP AL MES DE FEB 2025 SG CONTRATO N°55, CUENTA DE DEPOSITO: CUENTA UNICA DEL TESORO</t>
  </si>
  <si>
    <t>00522012001 DEPOSITO DE EFECTIVO, DEPOSITANTE: CARMIÑA BARRA PEÑARANDA, CONCEPTO: DEPÓSITO 1/2 DIA DE HABER SIN GOCE DE HABERES DEL 28/02/25, CUENTA DE DEPOSITO: CUENTA UNICA DEL TESORO</t>
  </si>
  <si>
    <t>00522012001 DEPOSITO DE EFECTIVO, DEPOSITANTE: KATHERIN QUISPE CUEVAS, CONCEPTO: DEPÓSITO 1 DIA DE HABER SIN GOCE DE HABERES DEL 31/03/25, CUENTA DE DEPOSITO: CUENTA UNICA DEL TESORO</t>
  </si>
  <si>
    <t>00099021001 DEPOSITO DE EFECTIVO, DEPOSITANTE: ANA MARIA VALDIVIESO, CONCEPTO: DEVOLUCION, CUENTA DE DEPOSITO: CUENTA UNICA DEL TESORO</t>
  </si>
  <si>
    <t>00591012001 DEPOSITO DE EFECTIVO, DEPOSITANTE: SANDRA MARITZA QUISBERT TINTA, CONCEPTO: DEPÓSITO SALDO DE FONDOS EN AVANCE, CUENTA DE DEPOSITO: CUENTA UNICA DEL TESORO</t>
  </si>
  <si>
    <t>00099021001 DEPOSITO DE EFECTIVO, DEPOSITANTE: RICHARD VALENTIN QUISBERT LAURA CI 3383211, CONCEPTO: DEPÓSITO MONTO EXCEDENTARIO A LA REMUNERACION MAXIMA - MARZO 2025, CUENTA DE DEPOSITO: CUENTA UNICA DEL TESORO</t>
  </si>
  <si>
    <t>00099021001 DEPOSITO DE EFECTIVO, DEPOSITANTE: MARITHA YUBANURE MOYE, CONCEPTO: DEVOLUCION DE EXAMEN PREOCUPACIONAL GESTION 2025, CUENTA DE DEPOSITO: CUENTA UNICA DEL TESORO/DJBR</t>
  </si>
  <si>
    <t>00016011101 DEPOSITO DE EFECTIVO, DEPOSITANTE: FRANCISCO MONTERO, CONCEPTO: ALQUILER SALON AVELINO SIÑANI, CUENTA DE DEPOSITO: CUENTA UNICA DEL TESORO</t>
  </si>
  <si>
    <t>00213012001 DEPOSITO DE EFECTIVO, DEPOSITANTE: FRANKLIN RUDY MUJICA QUISPE, CONCEPTO: DEVOLUCION, CUENTA DE DEPOSITO: CUENTA UNICA DEL TESORO</t>
  </si>
  <si>
    <t>00099021001 DEPOSITO DE EFECTIVO, DEPOSITANTE: RAUL CALANI JIMENEZ, CONCEPTO: DEVOLUCION EX BECARIO RAUL CALANI JIMENEZ CONTRATO DGESU 013/2018, CUENTA DE DEPOSITO: CUENTA UNICA DEL TESORO</t>
  </si>
  <si>
    <t>00099021001 DEPOSITO DE EFECTIVO, DEPOSITANTE: QUISPE COCA LENNY, CONCEPTO: PAGO AGUA OFICINA UE FNSE ENERO 2025, CUENTA DE DEPOSITO: CUENTA UNICA DEL TESORO</t>
  </si>
  <si>
    <t>00099021001 DEPOSITO DE EFECTIVO, DEPOSITANTE: BLANCO MAMANI JOSE, CONCEPTO: DEVOLUCION DE VIATICOS, CUENTA DE DEPOSITO: CUENTA UNICA DEL TESORO</t>
  </si>
  <si>
    <t>00383012001 DEPOSITO DE EFECTIVO, DEPOSITANTE: FAMAC LTDA, CONCEPTO: PAGO FACTURA ENERO, CUENTA DE DEPOSITO: CUENTA UNICA DEL TESORO</t>
  </si>
  <si>
    <t>00383012001 DEPOSITO DE EFECTIVO, DEPOSITANTE: FAMAC LTDA, CONCEPTO: PAGO FACTURA FEBRERO, CUENTA DE DEPOSITO: CUENTA UNICA DEL TESORO</t>
  </si>
  <si>
    <t>00099021001 DEPOSITO DE EFECTIVO, DEPOSITANTE: ALCON ARANDA PAOLA ANDREA, CONCEPTO: PAGO EXCESO BONO REFRIGERIO DE FECHA 24/05/2024, CUENTA DE DEPOSITO: CUENTA UNICA DEL TESORO/DJBR</t>
  </si>
  <si>
    <t>00099021001 DEPOSITO DE EFECTIVO, DEPOSITANTE: ALCON ARANDA PAOLA ANDREA, CONCEPTO: PAGO EXCESO BONO REFRIGERIO DE FECHA 28/06/2024, CUENTA DE DEPOSITO: CUENTA UNICA DEL TESORO/DJBR</t>
  </si>
  <si>
    <t>00099021001 DEPOSITO DE EFECTIVO, DEPOSITANTE: QUINO ROMERO ISRAEL ADRIAN, CONCEPTO: PAGO EXCESO BONO REFRIGERIO DE FECHA 24 Y 27/05/2024, CUENTA DE DEPOSITO: CUENTA UNICA DEL TESORO/DJBR</t>
  </si>
  <si>
    <t>00016011101 DEPOSITO DE EFECTIVO, DEPOSITANTE: COLEGIO T.H. DORA SCHMIDT "A", CONCEPTO: PAGO DE LOCAL, CUENTA DE DEPOSITO: CUENTA UNICA DEL TESORO</t>
  </si>
  <si>
    <t>00086044201 DEPOSITO DE EFECTIVO, DEPOSITANTE: COMUNIDAD LAS ANTAS DE AMARETA, CONCEPTO: CONTRAPARTE SISTEMA RIEGO ZONA 8, CUENTA DE DEPOSITO: CUENTA UNICA DEL TESORO</t>
  </si>
  <si>
    <t>00086044201 DEPOSITO DE EFECTIVO, DEPOSITANTE: SISTEMA RIEGO GUERRA HUAYCO, CONCEPTO: SISIN: 00860000138, CUENTA DE DEPOSITO: CUENTA UNICA DEL TESORO</t>
  </si>
  <si>
    <t>00086044201 DEPOSITO DE EFECTIVO, DEPOSITANTE: SISTEMA RIEGO YESERA NORTE CENTRO, CONCEPTO: SISIN: 00860000139, CUENTA DE DEPOSITO: CUENTA UNICA DEL TESORO</t>
  </si>
  <si>
    <t>00086044201 DEPOSITO DE EFECTIVO, DEPOSITANTE: SISTEMA DE RIEGO LATIPA COLP. YESERA CENTRO, CONCEPTO: SISIN: 00860000109, CUENTA DE DEPOSITO: CUENTA UNICA DEL TESORO</t>
  </si>
  <si>
    <t>00086044201 DEPOSITO DE EFECTIVO, DEPOSITANTE: SUB. SISTEMA RIEGO R.S. SALADO CONCHAS, CONCEPTO: SISIN: 00860000107, CUENTA DE DEPOSITO: CUENTA UNICA DEL TESORO</t>
  </si>
  <si>
    <t>00086044201 DEPOSITO DE EFECTIVO, DEPOSITANTE: SISTEMA RIEGO CRUCE DE ROSILLAS FASE II, CONCEPTO: SISIN: 00860000105, CUENTA DE DEPOSITO: CUENTA UNICA DEL TESORO</t>
  </si>
  <si>
    <t>00086044201 DEPOSITO DE EFECTIVO, DEPOSITANTE: SUB. SISTEMA CONCHAS, CONCEPTO: SISIN: 00860000106, CUENTA DE DEPOSITO: CUENTA UNICA DEL TESORO</t>
  </si>
  <si>
    <t>00591012001 DEP.DE CHEQ.AJENOS,RET.DE CAM.,CONCEPTO: SG HR MT/2025-02405,DEP.: E.E.T.C. MI TELEFERICO , PROCEDENCIA: BANCO UNION S.A., CHEQUE: 4163, FECHA DE EMISION:27/03/2025</t>
  </si>
  <si>
    <t>00591012001 DEP.DE CHEQ.AJENOS,RET.DE CAM.,CONCEPTO: SG HR MT/2025-01558,DEP.: E.E.T.C. MI TELEFERICO , PROCEDENCIA: BANCO UNION S.A., CHEQUE: 4161, FECHA DE EMISION:21/03/2025</t>
  </si>
  <si>
    <t>00522012001 DEP.DE CHEQ.AJENOS,RET.DE CAM.,CONCEPTO: ALQUILER PREDIOS ENFE POTOSI DEP CORRESP AL MES DE ENERO 2025,DEP.: UNIVERSIDAD PRIVADA SAN FRANCISCO DE ASIS , PROCEDENCIA: BANCO PARA EL FOMENTO A INICIATIVAS ECONOMICAS S.A.- BANCO FIE S.A., CHEQUE: 443, FE</t>
  </si>
  <si>
    <t>00522012001 DEP.DE CHEQ.AJENOS,RET.DE CAM.,CONCEPTO: ALQUILER PREDIOS ENFE POTOSI DEP CORRESP AL MES DE FEBRERO 2025,DEP.: UNIVERSIDAD PRIVADA SAN FRANCISCO DE ASIS , PROCEDENCIA: BANCO PARA EL FOMENTO A INICIATIVAS ECONOMICAS S.A.- BANCO FIE S.A., CHEQUE: 444</t>
  </si>
  <si>
    <t>00522012001 DEP.DE CHEQ.AJENOS,RET.DE CAM.,CONCEPTO: ALQUILER PREDIOS ENFE POTOSI DEP CORRESP AL MES DE MARZO 2025,DEP.: UNIVERSIDAD PRIVADA SAN FRANCISCO DE ASIS , PROCEDENCIA: BANCO PARA EL FOMENTO A INICIATIVAS ECONOMICAS S.A.- BANCO FIE S.A., CHEQUE: 445</t>
  </si>
  <si>
    <t>00660072001 DEP.DE CHEQ.AJENOS,RET.DE CAM.,CONCEPTO: REGULARIZACION CHEQUES EMITIDOS EN MENOR CUANTIA Y DEPÓSITOS EN DEMASIA,DEP.: ORGANO JUDICIAL - LA PAZ , PROCEDENCIA: BANCO UNION S.A., CHEQUE: 24691, FECHA DE EMISION:24/03/2025</t>
  </si>
  <si>
    <t>00099021001 DEP.DE CHEQ.AJENOS,RET.DE CAM.,CONCEPTO: INCAPACIDADES,DEP.: CAJA NACIONAL DE SALUD , PROCEDENCIA: BANCO UNION S.A., CHEQUE: 27586, FECHA DE EMISION:27/03/2025</t>
  </si>
  <si>
    <t>00099021001 DEP.DE CHEQ.AJENOS,RET.DE CAM.,CONCEPTO: INCAPACIDADES,DEP.: CAJA NACIONAL DE SALUD , PROCEDENCIA: BANCO UNION S.A., CHEQUE: 27585, FECHA DE EMISION:27/03/2025</t>
  </si>
  <si>
    <t>00099021001 DEP.DE CHEQ.AJENOS,RET.DE CAM.,CONCEPTO: DEVOLUCION POR PROCESO SUMARIO ADMINISTRATIVA DE SANDRA BERNAL SUSAÑO,DEP.: SANDRA BERNAL SUSAÑO , PROCEDENCIA: BANCO UNION S.A., CHEQUE: 255, FECHA DE EMISION:26/03/2025/DJBR</t>
  </si>
  <si>
    <t>00099021001 DEP.DE CHEQ.AJENOS,RET.DE CAM.,CONCEPTO: DEVOLUCION DE PASAJES AEREOS ABOTOUR LTDA,DEP.: RICHAR CANTUTA CANAVIRI , PROCEDENCIA: BANCO UNION S.A., CHEQUE: 256, FECHA DE EMISION:26/03/2025</t>
  </si>
  <si>
    <t>AJUSTE COMPLEMENTARIO POR REVALORIZACION SALDOS DE ACTIVOS DE RESERVA Y OBLIGACIONES MONEDA EXTRANJERA (DOLARES) Saldo MO = -1170632.04 ;Bs/Mo: 6.86000000000 ;Saldo Bs: -8030535.80</t>
  </si>
  <si>
    <t>PAGO A BID PRÉSTAMO 2252/BL-BO VCTO. 01-03-2025 POR CUENTA DE TGN , NTI. 019721 VALOR 28-02-2025 INTERESES USD 7.323,39 CTA. 5970 CUENTA UNICA DEL TESORO DOLARES AMERICANOS</t>
  </si>
  <si>
    <t>PAGO A BID PRÉSTAMO 2252/BL-BO VCTO. 01-03-2025 POR CUENTA DE TGN , SEGÚN NOTA DEL MEFP/VTCP/DGCP/UODP/N°116/2025 DEL 28 FEB 2025 NTI. 019720 VALOR 05-03-2025 CAPITAL USD 287.688,49 INTERESES USD 181.448,95 CTA. 5970 CUENTA UNICA DEL TESORO DOLARES AMERICANOS</t>
  </si>
  <si>
    <t>'TRANSFERENCIA'||RECIBIDA DEL EXTERIOR SEGÚN MENSAJES SWIFT NOS. 2999-3050 (REM.EXT.) DE FECHA 05-03-2025 POR DESEMBOLSO DE BID PRÉSTAMO 4612/BL-BO REQ 00021 BO 2025009918 LIBRETA N° 00046057009 MS-USD PROG. MEJORA SERV. DE SALUD MATERNA NEONATAL BID4612</t>
  </si>
  <si>
    <t>||PAGO A PROEX BRASIL CONV. 04/03/2009 VCTO. 04-03-2025 POR CUENTA DEL TGN, SEGÚN NOTA MEFP/VTCP/DGCP/UODP/N° 116/2025 DE 28-02-2025 VALOR 05-03-2025 CAPITAL USD 1.099.585,21 CTA. 5970 CUENTA ÚNICA DEL TESORO DÓLARES AMERICANOS LIB. 00099021001</t>
  </si>
  <si>
    <t>'TRANSFERENCIA'||RECIBIDA DEL EXTERIOR SEGÚN MENSAJES SWIFT NOS. 2999-3050 (REM.EXT.) DE FECHA 05-03-2025 POR DESEMBOLSO DE BID PRÉSTAMO 4612/BL-BO REQ 00021 BO 2025009918 LIB.NRO.00046057009 MS-USD PROG.MEJORA SERV.DE SALUD MATERNA NEONATAL BID4612 REF: UT. DE ESCRITORIO</t>
  </si>
  <si>
    <t>AJUSTE COMPLEMENTARIO POR REVALORIZACION SALDOS DE ACTIVOS DE RESERVA Y OBLIGACIONES MONEDA EXTRANJERA (DOLARES) Saldo MO = -912103.01 ;Bs/Mo: 6.86000000000 ;Saldo Bs: -6257026.64</t>
  </si>
  <si>
    <t>AJUSTE COMPLEMENTARIO POR REVALORIZACION SALDOS DE ACTIVOS DE RESERVA Y OBLIGACIONES MONEDA EXTRANJERA (DOLARES) Saldo MO = -1014886.16 ;Bs/Mo: 6.86000000000 ;Saldo Bs: -6962119.07</t>
  </si>
  <si>
    <t>00010011102 DEPOSITO DE EFECTIVO, DEPOSITANTE: YHAMILA MAYDE QUISPE MAMANI, CONCEPTO: RECAUDACION DE TIMBRES, CUENTA DE DEPOSITO: CUENTA UNICA DEL TESORO EN DOLARES AMERICANOS</t>
  </si>
  <si>
    <t>'COBRO DE'||ÚTILES DE ESCRITORIO POR EL COMPROBANTE N°1121600 Y NOTA CITE: RIBB/UAF/SCO N°009/25 DEL REGISTRO INTERNACIONAL BOLIVIANO DE BUQUES DE FECHA 29/01/2025 (HRE-TSO-1880). (SECTOR PÚBLICO). DÉBITO DE LA LIBRETA 00020061101 MIN.DEF.-RIBB-ING.VARIOS USD.</t>
  </si>
  <si>
    <t>AJUSTE COMPLEMENTARIO POR REVALORIZACION SALDOS DE ACTIVOS DE RESERVA Y OBLIGACIONES MONEDA EXTRANJERA (DOLARES) Saldo MO = -1084726.27 ;Bs/Mo: 6.86000000000 ;Saldo Bs: -7441222.22</t>
  </si>
  <si>
    <t>||COMPLEMENTO AL PAGO A CAF PRÉSTAMO CFA009759 VCTO. 10-03-2025 POR CUENTA DEL TGN, SEGÚN NOTA MEFP/VTCP/DGCP/UODP/N°126/2025 DE 10-03-2025, VALOR 10-03-2025 INTERESES USD924.086,29 COMISIONES USD31.636,55 CTA. 5970 CUENTA ÚNICA DEL TESORO DÓLARES AMERICANOS LIB. 00099021001</t>
  </si>
  <si>
    <t>TRANSFERENCIA DEL EXTERIOR SEGUN SWIFT NO.3338 DE FECHA 11/03/2025 ORDENANTE: YPF EXPLORACIÓN + PRODUCCIÓN DE FERMIN PERALTA TORRES REF.: ATS OF 25/03/10 FECHA VALOR 10/03/2025 LIB. 00513012005 YPFB-OPERACIONES EXTRAORDINARIAS USD</t>
  </si>
  <si>
    <t>'TRANSFERENCIA'||RECIBIDA DEL EXTERIOR SEGUN MENSAJES SWIFT NOS. 3360-3361 (REM.EXT.) DE FECHA 11-03-2025 POR DESEMBOLSO DE FIDA 200000413200 LIBRETA NRO. 00047377001 MDRYT-USD-APROCAM-ACCESOS RURAL-FIDA REF.: UTILES DE ESCRITORIO</t>
  </si>
  <si>
    <t>AJUSTE COMPLEMENTARIO POR REVALORIZACION SALDOS DE ACTIVOS DE RESERVA Y OBLIGACIONES MONEDA EXTRANJERA (DOLARES) Saldo MO = -371668.70 ;Bs/Mo: 6.86000000000 ;Saldo Bs: -2549647.30</t>
  </si>
  <si>
    <t>AJUSTE COMPLEMENTARIO POR REVALORIZACION SALDOS DE ACTIVOS DE RESERVA Y OBLIGACIONES MONEDA EXTRANJERA (DOLARES) Saldo MO = -521221.33 ;Bs/Mo: 6.86000000000 ;Saldo Bs: -3575578.31</t>
  </si>
  <si>
    <t>PAGO A CAF PRÉSTAMO CFA009545 VCTO. 14-03-2025 POR CUENTA DE TGN , NTI. 019801 VALOR 14-03-2025 CAPITAL USD 71.954,55 INTERESES USD 35.055,84 COMISIONES USD 150.389,58 CTA. 5970 CUENTA UNICA DEL TESORO DOLARES AMERICANOS LIB. 00099021001</t>
  </si>
  <si>
    <t>||DEVOLUCION DE FONDOS, POR USD 8,75, SEGÚN NOTA BCB-GOM-SOSP-DOSP-CI-2025-59 DE 10/3/2025. LIB: 00348018001 APMT - UNOPS - DONACION - USD, REF: DEVOLUCION DE FONDOS.</t>
  </si>
  <si>
    <t>AJUSTE COMPLEMENTARIO POR REVALORIZACION SALDOS DE ACTIVOS DE RESERVA Y OBLIGACIONES MONEDA EXTRANJERA (DOLARES) Saldo MO = -694590.26 ;Bs/Mo: 6.86000000000 ;Saldo Bs: -4764889.20</t>
  </si>
  <si>
    <t>AJUSTE COMPLEMENTARIO POR REVALORIZACION SALDOS DE ACTIVOS DE RESERVA Y OBLIGACIONES MONEDA EXTRANJERA (DOLARES) Saldo MO = -714512.74 ;Bs/Mo: 6.86000000000 ;Saldo Bs: -4901557.39</t>
  </si>
  <si>
    <t>TRANSFERENCIA RECIBIDA DEL EXTERIOR SEGÚN MENSAJES SWIFT Nos. 3570-3571 (REM.EXT.) DE FECHA 17-03-2025 POR DESEMBOLSO DE BID PRÉSTAMO 5376/OC-BO REQ 00008 BO 2025016382 LIBRETA N° 00046027001 MSD-$US. REEMBOLSO - CONTRATO DE PRESTAMO 5376/OC-BO</t>
  </si>
  <si>
    <t>TRANSFERENCIA RECIBIDA DEL EXTERIOR SEGÚN MENSAJES SWIFT Nos. 3570-3571 (REM.EXT.) DE FECHA 17-03-2025 POR DESEMBOLSO DE BID PRÉSTAMO 5376/OC-BO REQ 00008 BO 2025016382 LIBRETA N° 00046027001 MSD-$US. REEMBOLSO - CONTRATO DE PRESTAMO 5376/OC-BO REF.: UTILES DE ESCRITORIO</t>
  </si>
  <si>
    <t>PAGO A CAF PRÉSTAMO CFA011694 VCTO. 17-03-2025 POR CUENTA DE TGN , NTI. 019879 VALOR 17-03-2025 INTERESES USD 248.427,86 COMISIONES USD 64.226,21 CTA. 5970 CUENTA UNICA DEL TESORO DOLARES AMERICANOS</t>
  </si>
  <si>
    <t>PAGO A CAF PRÉSTAMO CFA011691 VCTO. 17-03-2025 POR CUENTA DE TGN , NTI. 019878 VALOR 17-03-2025 INTERESES USD 1.059.984,46 COMISIONES USD 591,04 CTA. 5970 CUENTA UNICA DEL TESORO DOLARES AMERICANOS</t>
  </si>
  <si>
    <t>PAGO A BID PRÉSTAMO 1031-SF-BO VCTO. 17-03-2025 POR CUENTA DE TGN , NTI. 019880 VALOR 17-03-2025 CAPITAL USD 274.875,16 INTERESES USD 78.932,11 CTA. 5970 CUENTA UNICA DEL TESORO DOLARES AMERICANOS</t>
  </si>
  <si>
    <t>PAGO A CAF PRÉSTAMO CFA009787 VCTO. 17-03-2025 POR CUENTA DE TGN , NTI. 019877 VALOR 17-03-2025 CAPITAL USD 1.370.082,40 INTERESES USD 695.991,36 CTA. 5970 CUENTA UNICA DEL TESORO DOLARES AMERICANOS</t>
  </si>
  <si>
    <t>PAGO A CAF PRÉSTAMO CFA009784 VCTO. 17-03-2025 POR CUENTA DE TGN , NTI. 019875 VALOR 17-03-2025 CAPITAL USD 2.692.307,69 INTERESES USD 1.388.537,05 CTA. 5970 CUENTA UNICA DEL TESORO DOLARES AMERICANOS</t>
  </si>
  <si>
    <t>TRANSFERENCIA RECIBIDA DEL EXTERIOR SEGÚN MENSAJES SWIFT Nos. 3578-3577 (REM.EXT.) DE FECHA 17-03-2025 POR DESEMBOLSO DE CAF PRÉSTAMO CFA011694 PROYECTO CONSTRUCCIÓN CARRETERA UNDUAVI-CHULUMANI TRAMO 2 LIBRETA N° 00291034301 ABC-USD-PROY. UNDUAVI-CHULUMANI TRAMO 2 (CAF 11694)</t>
  </si>
  <si>
    <t>PAGO A BID PRÉSTAMO 4292/BL-BO VCTO. 15-03-2025 POR CUENTA DE TGN , NTI. 019886 VALOR 17-03-2025 CAPITAL USD 10.000.080,00 INTERESES USD 2.199.675,32 CTA. 5970 CUENTA UNICA DEL TESORO DOLARES AMERICANOS LIB. 00099021001</t>
  </si>
  <si>
    <t>PAGO A BID PRÉSTAMO 1075-SF-BO-7 VCTO. 17-03-2025 POR CUENTA DE TGN , NTI. 019885 VALOR 17-03-2025 CAPITAL USD 158.333,33 INTERESES USD 45.466,40 CTA. 5970 CUENTA UNICA DEL TESORO DOLARES AMERICANOS LIB. 00099021001</t>
  </si>
  <si>
    <t>PAGO A BID PRÉSTAMO 3699/BL-BO VCTO. 15-03-2025 POR CUENTA DE TGN , NTI. 019882 VALOR 17-03-2025 CAPITAL USD 2.835.945,77 INTERESES USD 2.577.309,28 CTA. 5970 CUENTA UNICA DEL TESORO DOLARES AMERICANOS LIB. 00099021001</t>
  </si>
  <si>
    <t>PAGO A BID PRÉSTAMO 2365/BL-BO VCTO. 17-03-2025 POR CUENTA DE TGN , NTI. 019889 VALOR 17-03-2025 INTERESES USD 7.426,45 CTA. 5970 CUENTA UNICA DEL TESORO DOLARES AMERICANOS LIB. 00099021001</t>
  </si>
  <si>
    <t>PAGO A BID PRÉSTAMO 3540/BL-BO VCTO. 15-03-2025 POR CUENTA DE TGN , NTI. 019890 VALOR 17-03-2025 INTERESES USD 33.009,94 CTA. 5970 CUENTA UNICA DEL TESORO DOLARES AMERICANOS LIB. 00099021001</t>
  </si>
  <si>
    <t>PAGO A BID PRÉSTAMO 3540/BL-BO VCTO. 15-03-2025 POR CUENTA DE TGN , NTI. 019888 VALOR 17-03-2025 CAPITAL USD 2.346.137,89 INTERESES USD 1.853.909,83 COMISIONES USD 89.547,71 CTA. 5970 CUENTA UNICA DEL TESORO DOLARES AMERICANOS LIB. 00099021001</t>
  </si>
  <si>
    <t>PAGO A BID PRÉSTAMO 3822/BL-BO VCTO. 15-03-2025 POR CUENTA DE TGN , NTI. 019891 VALOR 17-03-2025 CAPITAL USD 584.586,03 INTERESES USD 509.943,08 CTA. 5970 CUENTA UNICA DEL TESORO DOLARES AMERICANOS LIB. 00099021001</t>
  </si>
  <si>
    <t>PAGO A BID PRÉSTAMO 3822/BL-BO VCTO. 15-03-2025 POR CUENTA DE TGN , NTI. 019892 VALOR 17-03-2025 INTERESES USD 6.122,80 CTA. 5970 CUENTA UNICA DEL TESORO DOLARES AMERICANOS LIB. 00099021001</t>
  </si>
  <si>
    <t>PAGO A BID PRÉSTAMO 2365/BL-BO VCTO. 17-03-2025 POR CUENTA DE TGN , NTI. 019883 VALOR 17-03-2025 CAPITAL USD 292.112,69 INTERESES USD 185.261,37 CTA. 5970 CUENTA UNICA DEL TESORO DOLARES AMERICANOS LIB. 00099021001</t>
  </si>
  <si>
    <t>PAGO A BID PRÉSTAMO 4292/BL-BO VCTO. 15-03-2025 POR CUENTA DE TGN , NTI. 019887 VALOR 17-03-2025 INTERESES USD 22.278,69 CTA. 5970 CUENTA UNICA DEL TESORO DOLARES AMERICANOS LIB. 00099021001</t>
  </si>
  <si>
    <t>PAGO A BID PRÉSTAMO 3699/BL-BO VCTO. 15-03-2025 POR CUENTA DE TGN , NTI. 019884 VALOR 17-03-2025 INTERESES USD 29.472,06 CTA. 5970 CUENTA UNICA DEL TESORO DOLARES AMERICANOS LIB. 00099021001</t>
  </si>
  <si>
    <t>PAGO A IDA PRÉSTAMO 5454-BO VCTO. 15-03-2025 POR CUENTA DE TGN , NTI. 019894 VALOR 17-03-2025 CAPITAL USD 33.603,36 INTERESES USD 28.241,89 CTA. 5970 CUENTA UNICA DEL TESORO DOLARES AMERICANOS LIB. 00099021001</t>
  </si>
  <si>
    <t>PAGO A OPEP PRÉSTAMO 1287-P VCTO. 15-03-2025 POR CUENTA DE TGN , NTI. 019895 VALOR 17-03-2025 CAPITAL USD 498.180,00 INTERESES USD 89.674,17 CTA. 5970 CUENTA UNICA DEL TESORO DOLARES AMERICANOS LIB. 00099021001</t>
  </si>
  <si>
    <t>PAGO A OPEP PRÉSTAMO 1527-P VCTO. 15-03-2025 POR CUENTA DE TGN , NTI. 019896 VALOR 17-03-2025 CAPITAL USD 636.570,00 INTERESES USD 175.911,19 CTA. 5970 CUENTA UNICA DEL TESORO DOLARES AMERICANOS LIB. 00099021001</t>
  </si>
  <si>
    <t>PAGO A BIRF PRÉSTAMO IBRD 9437-BO VCTO. 15-03-2025 POR CUENTA DE TGN , NTI. 019893 VALOR 17-03-2025 INTERESES USD 2.464.349,51 COMISIONES USD 269.972,57 CTA. 5970 CUENTA UNICA DEL TESORO DOLARES AMERICANOS LIB. 00099021001</t>
  </si>
  <si>
    <t>PAGO A FONPLATA PRÉSTAMO BOL 36/2023 VCTO. 15-03-2025 POR CUENTA DE TGN , NTI. 019774 VALOR 17-03-2025 INTERESES USD 378.466,06 COMISIONES USD 122.615,15 CTA. 5970 CUENTA UNICA DEL TESORO DOLARES AMERICANOS LIB. 00099021001</t>
  </si>
  <si>
    <t>AJUSTE COMPLEMENTARIO POR REVALORIZACION SALDOS DE ACTIVOS DE RESERVA Y OBLIGACIONES MONEDA EXTRANJERA (DOLARES) Saldo MO = -3793577.24 ;Bs/Mo: 6.86000000000 ;Saldo Bs: -26023939.86</t>
  </si>
  <si>
    <t>TRANSFERENCIA RECIBIDA DEL EXTERIOR SEGÚN MENSAJES SWIFT Nos. 3658-3657 (REM.EXT.) DE FECHA 18-03-2025 POR DESEMBOLSO DE CAF PRÉSTAMO CFA011997 CONSTRUCCIÓN Y ASFALTADO DE LA JOYA RVF 031 LIBRETA N° 00291054302 ABC-USD CONST. ASFALTADO LA JOYA-TOTORA (CFA 11997)</t>
  </si>
  <si>
    <t>PAGO A BID PRÉSTAMO 1075-SF-BO VCTO. 18-03-2025 POR CUENTA DE TGN , NTI. 019757 VALOR 18-03-2025 CAPITAL USD 43.499,22 INTERESES USD 14.214,20 CTA. 5970 CUENTA UNICA DEL TESORO DOLARES AMERICANOS LIB. 00099021001</t>
  </si>
  <si>
    <t>PAGO A CAF PRÉSTAMO CFA010917 VCTO. 18-03-2025 POR CUENTA DE TGN , NTI. 019738 VALOR 18-03-2025 CAPITAL USD 5.000.000,00 INTERESES USD 3.323.260,55 CTA. 5970 CUENTA UNICA DEL TESORO DOLARES AMERICANOS LIB. 00099021001</t>
  </si>
  <si>
    <t>TRANSFERENCIA RECIBIDA DEL EXTERIOR SEGÚN MENSAJES SWIFT Nos. 3668-3669 (REM.EXT.) DE FECHA 18-03-2025 POR DESEMBOLSO DE BID PRÉSTAMO 4376/BL-BO REQ 00035 BO 2025016795 LIBRETA N° 00291014370 ABC-USD BID 4376/BL-BO PROYECTOS DE RECONSTRUCCION DE LA RVF</t>
  </si>
  <si>
    <t>||PAGO A FONPLATA PRESTAMO BOL 32/2018 VCTO. 15-03-2025 POR CUENTA DEL TGN SEGUN NOTA MEFP/VTCP/DGCP/UODP/N°132/2025 DE FECHA 14-03-2025, VALOR 18-03-2025 CAPITAL USD3.095.238,10 INTERES USD2.203.812,41 LIBRETA NRO. 00099021001 "TGN-RECURSOS ORDINARIOS-DOLARES AMERICANOS (5970)</t>
  </si>
  <si>
    <t>AJUSTE COMPLEMENTARIO POR REVALORIZACION SALDOS DE ACTIVOS DE RESERVA Y OBLIGACIONES MONEDA EXTRANJERA (DOLARES) Saldo MO = -600092.32 ;Bs/Mo: 6.86000000000 ;Saldo Bs: -4116633.31</t>
  </si>
  <si>
    <t>'COBRO DE'||ÚTILES DE ESCRITORIO POR EL COMPROBANTE NRO.1122701 DE LA FECHA S/G. NOTA CITE RIBB/UAF/SCO N°009/25 (HRE-TGL-1773) DEBITO DE LA LIBRETA 00020061101MIN.DEF.-RIBB-INGRESOS VARIOS USD, COBRO DE UTILES DE ESCRITORIO</t>
  </si>
  <si>
    <t>PAGO A BID PRÉSTAMO 2771/BL-BO VCTO. 20-03-2025 POR CUENTA DE TGN , NTI. 019726 VALOR 20-03-2025 INTERESES USD 19.309,66 CTA. 5970 CUENTA UNICA DEL TESORO DOLARES AMERICANOS LIB. 00099021001</t>
  </si>
  <si>
    <t>||PAGO A EXIMBANK COREA PRESTAMO EDCF NO. BOL-1 VCTO. 20/03/2025 POR CUENTA DEL TGN, SEGUN MENSAJE SWIFT N°3762 DE LA FECHA, AUTORIZACION S/G NOTA MEFP/VTCP/DGCP/UODP/N° 139/2025 DE 19/03/2025, VALOR 20/03/2025 CAPITAL KRW593.825.000 INTERESES KRW95.703.440. LIB. 00099021001 TGN-RECURSOS ORDINARIOS-DÓLARES AMERICANOS (5970)</t>
  </si>
  <si>
    <t>AJUSTE COMPLEMENTARIO POR REVALORIZACION SALDOS DE ACTIVOS DE RESERVA Y OBLIGACIONES MONEDA EXTRANJERA (DOLARES) Saldo MO = -606113.46 ;Bs/Mo: 6.86000000000 ;Saldo Bs: -4157938.33</t>
  </si>
  <si>
    <t>'TRANSFERENCIA'||RECIBIDA DEL EXTERIOR SEGÚN MENSAJES SWIFT N° 3892-3879 DE FECHA 24/03/2025 POR DESEMBOLSO DEL BID ATN SG 21175. LIBRETA N° 00212018001 INRA-USD-AT/AG-21175-BO-FDO.MULTIDONANTE AGROLAC (MAG)</t>
  </si>
  <si>
    <t>'TRANSFERENCIA'||RECIBIDA DEL EXTERIOR SEGÚN MENSAJES SWIFT N° 3889-3877 DE FECHA 24/03/2024 POR DESEMBOLSO DEL BID ATN AZ 21176. LIBRETA N° 00212018002 INRA-USD-ATN/AZ-21176-BO-FDO.GEST.BIOECONOMÍA Y BOSQUES AMZ</t>
  </si>
  <si>
    <t>'TRANSFERENCIA'||RECIBIDA DEL EXTERIOR SEGÚN MENSAJES SWIFT N° 3892-3879 DE FECHA 24/03/2025 POR DESEMBOLSO DEL BID ATN SG 21175. LIBRETA N° 00212018001 INRA-USD-AT/AG-21175-BO-FDO.MULTIDONANTE AGROLAC (MAG) REF.: UT. ESCRIT.</t>
  </si>
  <si>
    <t>'TRANSFERENCIA'||RECIBIDA DEL EXTERIOR SEGÚN MENSAJES SWIFT N° 3889-3877 DE FECHA 24/03/2024 POR DESEMBOLSO DEL BID ATN AZ 21176. LIBRETA N° 00212018002 INRA-USD-ATN/AZ-21176-BO-FDO.GEST.BIOECONOMÍA Y BOSQUES AMZ REF.: UT. ESCRIT.</t>
  </si>
  <si>
    <t>DEVOLUCION DE FONDOS DE SOLIC. 054247-22892 DEL TGN DE 18/03/2025 REF.: REF. CONTRIBUTIONS 1/25/1. PAGO A LA ORGANIZ. DE LAS NACIONES UNIDAS (ONU), MEMBRESIA POR USD1.208.754,00, SEGUN NOTA VRE-DGRM-UPIDH-CS-116, SEGUN R.D. NO.025/2023. LIB. 00099021001 TGN-RECURSOS ORDINARIOS-DOLARES AMERICANOS (5970)</t>
  </si>
  <si>
    <t>AJUSTE COMPLEMENTARIO POR REVALORIZACION SALDOS DE ACTIVOS DE RESERVA Y OBLIGACIONES MONEDA EXTRANJERA (DOLARES) Saldo MO = -3202665.67 ;Bs/Mo: 6.86000000000 ;Saldo Bs: -21970286.49</t>
  </si>
  <si>
    <t>TRANSFERENCIA RECIBIDA DEL EXTERIOR SEGÚN MENSAJES SWIFT Nos. 3951-3952 (REM.EXT.) DE FECHA 25-03-2025 POR DESEMBOLSO DE CAF PRÉSTAMO CFA012569 APOYO PARA GESTIÓN DE RIESGOS ANTE EVENTOS ADVERSOS DEL CLIMA LIBRETA N° 00099021001 (5970) TGN - RECURSOS ORDINARIOS-DOLARES AMERICANOS</t>
  </si>
  <si>
    <t>AJUSTE COMPLEMENTARIO POR REVALORIZACION SALDOS DE ACTIVOS DE RESERVA Y OBLIGACIONES MONEDA EXTRANJERA (DOLARES) Saldo MO = -61879742.81 ;Bs/Mo: 6.86000000000 ;Saldo Bs: -424495035.69</t>
  </si>
  <si>
    <t>||TRANSFERENCIA DE FONDOS S/G.CITE: MEFP/VTCP/DGPOT/UPCFTGN/N°250/2025 DE LA FECHA, REMITIDO POR EL MINISTERIO DE ECONOMÍA Y FINANZAS PÚBLICAS (HRE-TSO-377) ABONO A LA LIBRETA N°00513012005 YPFB - OPERACIONES EXTRAORDINARIAS USD.</t>
  </si>
  <si>
    <t>AJUSTE COMPLEMENTARIO POR REVALORIZACION SALDOS DE ACTIVOS DE RESERVA Y OBLIGACIONES MONEDA EXTRANJERA (DOLARES) Saldo MO = -102603689.59 ;Bs/Mo: 6.86000000000 ;Saldo Bs: -703861310.57</t>
  </si>
  <si>
    <t>DEVOLUCIÓN DE FONDOS SOLICITUD 054304-22925 DE BOLIVIANA DE AVIACION REF.: INVOICE ACGBUK PSI003242 CP3206 MSN 37746 RESERVAS DE MANTENIMIENTO DE AERONAVE ENERO 2025, SEGÚN DISPOSICIÓN ADICIONAL TERCERA DE LA R.D. 025/2023. LIB. 00578012001 BOLIVIANA DE AVIACION - DOLARES AMERICANOS</t>
  </si>
  <si>
    <t>DEVOLUCIÓN DE FONDOS SOLICITUD 054303-22924 DE BOLIVIANA DE AVIACION REF.: INVOICES ACGBUK PSI003241 ACGBUK PSI003270 CP 3204 MSN 37743 POR RESERVAS DE MANTENIMIENTO MES ENERO Y FEBRERO 2025, SEGÚN DISPOSICIÓN ADICIONAL TERCERA DE LA R.D. 025/2023. LIB. 00578012001 BOLIVIANA DE AVIACION - DOLARES AMERICANOS</t>
  </si>
  <si>
    <t>DEVOLUCIÓN DE FONDOS SOLICITUD 054319-22934 DE NAVEGACION AEREA Y AEROPUERTOS BOLIVIANOS REF.: SEGUNDO PAGO AG MERCANTILES IMPLEM INST PUESTA EN SERVICIO DE EQUIP PARA EL AEROPUERTO VIRU VIRU RADIONAVEGACION ILS SG FAC E001 130, SEGÚN DISPOSICIÓN ADICIONAL TERCERA DE LA R.D. 025/2023. LIB. 00389012001 NAABOL-U$ ADMINISTRACIÓN CENTRAL</t>
  </si>
  <si>
    <t>DEVOLUCIÓN DE FONDOS SOLICITUD 054317-22890 DE NAVEGACION AEREA Y AEROPUERTOS BOLIVIANOS REF.: PAGO AMS AEROSPACE ATM SL IMPLEM INST PUESTA EN SERVICIO DE EQUIP LUCES DE APROX ALS AEROPUERTO ALCANTARI SG FAC 668 485 04, SEGÚN DISPOSICIÓN ADICIONAL TERCERA DE LA R.D. 025/2023. LIB. 00389012001 NAABOL-U$ ADMINISTRACIÓN CENTRAL</t>
  </si>
  <si>
    <t>DEVOLUCIÓN DE FONDOS SOLICITUD 054318-22933 DE NAVEGACION AEREA Y AEROPUERTOS BOLIVIANOS REF.: SEGUNDO PAGO AG MERCANTILES IMPLEM INST PUESTA EN SERVICIO DE EQUIP PARA EL AEROPUERTO ALCANTARI RADIONAVEGACION ILS SG FAC E001 131, SEGÚN DISPOSICIÓN ADICIONAL TERCERA DE LA R.D. 025/2023. LIB. 00389012001 NAABOL-U$ ADMINISTRACIÓN CENTRAL</t>
  </si>
  <si>
    <t>'COBRO DE'||ÚTILES DE ESCRITORIO POR EL COMPROBANTE N°1123162 Y NOTA CITE: RIBB/UAF/SCO N°009/25 DEL REGISTRO INTERNACIONAL BOLIVIANO DE BUQUES DE FECHA 29/01/2025 (HRE-TSO-1880). (SECTOR PÚBLICO). DÉBITO DE LA LIBRETA 00020061101 MIN.DEF.-RIBB-ING.VARIOS USD. REPOSICION DE UTILES DE ESCRITORIO</t>
  </si>
  <si>
    <t>AJUSTE COMPLEMENTARIO POR REVALORIZACION SALDOS DE ACTIVOS DE RESERVA Y OBLIGACIONES MONEDA EXTRANJERA (DOLARES) Saldo MO = -94430681.22 ;Bs/Mo: 6.86000000000 ;Saldo Bs: -647794473.15</t>
  </si>
  <si>
    <t>REGULARIZACION DE TRANSFERENCIA DEL EXTERIOR SEGUN SWIFT NO.3509 DE FECHA 28/03/2025 ORDENANTE: CHAMBRE DE COMMERCE INTERNATIONALE (PARIS) REF.: CASE 26433 JPA AJP REIMBURSMENT OF ADVANCE ON COSTS AS PER THE COURT S DECISION 23 01 25 Y NOTA ABC/GNA/SAF/ATE/2025-0563 DE 27.03.2025 DE ABC LIB. 00291012001 US-ABC-OTROS RECURSOS ESPECIFICOS</t>
  </si>
  <si>
    <t>PAGO A BANCO EUROPEO DE INV PRÉSTAMO FI No 88662 VCTO. 31-03-2025 POR CUENTA DE TGN , NTI. 019937 VALOR 31-03-2025 INTERESES USD 579.563,19 CTA. 5970 CUENTA UNICA DEL TESORO DOLARES AMERICANOS LIB. 00099021001</t>
  </si>
  <si>
    <t>PAGO A AFD PRÉSTAMO CBO 1014 01 E VCTO. 31-03-2025 POR CUENTA DE TGN , NTI. 019868 VALOR 31-03-2025 CAPITAL EUR 5.092.426,44 INTERESES EUR 726.084,95 CTA. 5970 CUENTA UNICA DEL TESORO DOLARES AMERICANOS LIB. 00099021001</t>
  </si>
  <si>
    <t>PAGO A AFD PRÉSTAMO CBO 1011 02 C VCTO. 31-03-2025 POR CUENTA DE TGN , NTI. 019881 VALOR 31-03-2025 CAPITAL EUR 456.736,01 INTERESES EUR 189.253,77 CTA. 5970 CUENTA UNICA DEL TESORO DOLARES AMERICANOS LIB. 00099021001</t>
  </si>
  <si>
    <t>||TRANSF. DE FONDOS A LA AFD POR INDEMNIZACIÓN COMPENSATORIA P/REEMBOLSO ANTICIPADO DE EUR1.991.530,37 (7/ENE/2025) PRÉST. CBO 1011 02 C, S/G NOTA DE COBRO AFD 2034/2025/BOL DEL 14/MAR/2025 Y NOTA MEFP/VTCP/DGCP/UODP/NRO.146/2025 DEL 26/MAR/2025. LIBRETA 00099021001 TGN-RECURSOS ORDINARIOS-DÓLARES AMERICANOS (5970)</t>
  </si>
  <si>
    <t>||TRANSF. DE FONDOS A LA AFD POR INDEMNIZACIÓN COMPENSATORIA P/REEMBOLSO ANTICIPADO DE EUR121.176,90 (26/NOV/2024) PRÉST. CBO 1014 01 E, S/G NOTA DE COBRO AFD 2035/2025/BOL DEL 14/MAR/2025 Y NOTA MEFP/VTCP/DGCP/UODP/NRO.146/2025 DEL 26/MAR/2025. LIBRETA 00099021001 TGN-RECURSOS ORDINARIOS-DÓLARES AMERICANOS (5970)</t>
  </si>
  <si>
    <t>AJUSTE COMPLEMENTARIO POR REVALORIZACION SALDOS DE ACTIVOS DE RESERVA Y OBLIGACIONES MONEDA EXTRANJERA (DOLARES) Saldo MO = -42598547.07 ;Bs/Mo: 6.86000000000 ;Saldo Bs: -292226032.89</t>
  </si>
  <si>
    <t>De: 00099021001 A:00291014369 Transferencia de recursos a solicitud de la Administradora Boliviana de Carreteras mediante nota CITE: ABC/GNA/SAF/ATE/2025-0402 (operación Bimonetaria), para pagos a beneficiarios (TC 6,86) H.R 2025-09809-R.</t>
  </si>
  <si>
    <t>De: 00099021001 A:00291014351 Transferencia de recursos a solicitud de la Administradora Boliviana de Carreteras mediante nota CITE: ABC/GNA/SAF/ATE/2025-0402 (operación bimonetaria), para pagos a beneficiarios (TC 6,86) H.R 2025-09809-R.</t>
  </si>
  <si>
    <t>00283014101</t>
  </si>
  <si>
    <t>De: 00283014101 A:00099021001 De: 00283014101 A: 00099021001 Transferencia de recursos a favor del Tesoro General de la Nación a solicitud de la Aduana Nacional (AN) mediante nota CITE: AN/GNAF/N/DF/164/2025 por concepto de restitución de r</t>
  </si>
  <si>
    <t>De: 00099021001 A:00253014306 Transferencia de recursos a solicitud de la Entidad Ejecutora de Medio Ambiente y Agua dependiente del Ministerio de Medio Ambiente y Agua mediante nota CITE: GM-0209-EMAGUA/2025 (operación bimonetaria), para</t>
  </si>
  <si>
    <t>00253014306</t>
  </si>
  <si>
    <t>De: 00099021001 A:00253014307 Transferencia de recursos a solicitud de la Entidad Ejecutora de Medio Ambiente y Agua dependiente del Ministerio de Medio Ambiente y Agua mediante nota CITE: GM-0209-EMAGUA/2025 (operación bimonetaria), para</t>
  </si>
  <si>
    <t>00253014307</t>
  </si>
  <si>
    <t>De: 00099021001 A:00383012001 Transferencia de recursos a solicitud de la Agencia Boliviana de Correos mediante nota CITE: AGBC-AGBC/DAF/TFC-CPRV-0137-CAR/2025 (operación bimonetaria), para realizar los correspondientes gastos operativos y</t>
  </si>
  <si>
    <t>00383012001</t>
  </si>
  <si>
    <t>De: 00099021001 A:00078027010 Transferencia de recursos a solicitud del Proyecto Mejora del Acceso Sostenible a la Electricidad - Convenio de Prestamo 9611-BO dependiente del Ministerio de Hidrocarburos y Energías mediante nota CITE: MHE-VM</t>
  </si>
  <si>
    <t>00078027010</t>
  </si>
  <si>
    <t>De: 00099021001 A:00291014372 Transferencia de recursos a solicitud de la Administradora Boliviana de Carreteras mediante nota CITE: ABC/GNA/SAF/ATE/2025-0454 (operación bimonetaria), para pagos a beneficiarios (TC 6,86) H.R 2025-11037-R.</t>
  </si>
  <si>
    <t>De: 00099021001 A:00291014351 Transferencia de recursos a solicitud de la Administradora Boliviana de Carreteras mediante nota CITE: ABC/GNA/SAF/ATE/2025-0454 (operación bimonetaria), para pagos a beneficiarios (TC 6,86) H.R 2025-11037-R.</t>
  </si>
  <si>
    <t>De: 00099021001 A:00291014348 Transferencia de recursos a solicitud de la Administradora Boliviana de Carreteras mediante nota CITE: ABC/GNA/SAF/ATE/2025-0454 (operación bimonetaria), para pagos a beneficiarios (TC 6,86) H.R 2025-11037-R.</t>
  </si>
  <si>
    <t>00291014348</t>
  </si>
  <si>
    <t>De: 00099021001 A:00291054302 Transferencia de recursos a solicitud de la Administradora Boliviana de Carreteras mediante nota CITE: ABC/GNA/SAF/ATE/2025-0454 (operación bimonetaria), para pagos a beneficiarios (TC 6,86) H.R 2025-11037-R.</t>
  </si>
  <si>
    <t>00291054302</t>
  </si>
  <si>
    <t>De: 00099021001 A:00514014304 Transferencia de recursos a solicitud de la Empresa Nacional de Electricidad dependiente del Ministerio de Hidrocarburos y Energías mediante nota CITE: ENDE-DEEM-3/17-25, para cumplir con los compromisos pendie</t>
  </si>
  <si>
    <t>00514014304</t>
  </si>
  <si>
    <t>De: 00099021001 A:00514014305 Transferencia de recursos a solicitud de la Empresa Nacional de Electricidad dependiente del Ministerio de Hidrocarburos y Energías mediante nota CITE: ENDE-DEEM-3/18-25, para cumplir con los compromisos pendi</t>
  </si>
  <si>
    <t>00514014305</t>
  </si>
  <si>
    <t>00389012001</t>
  </si>
  <si>
    <t>De: 00389012001 A:00099021001 Transferencia de recursos a solicitud de la Dirección General de Administración y Finanzas Territoriales mediante nota interna CITE: MEFP/VTCP/DGAFT/USCFT/N°77/2025, por concepto de recuperaciones de la deuda e</t>
  </si>
  <si>
    <t>00865012001</t>
  </si>
  <si>
    <t>De: 00865012001 A:00099021001 Transferencia de recursos a solicitud del Fondo de Desarrollo del Sistema Financiero y Apoyo al Sector Productivo (FONDESIF) mediante nota CITE: FSF-DAA-NE-845/2025 Informe FSF-DFGC-DJ-INF-351/2025 por concepto</t>
  </si>
  <si>
    <t>00081011101</t>
  </si>
  <si>
    <t>De: 00081011101 A:00066011102 Transferencia de recursos a solicitud del Ministerio de Obras Públicas, Servicios y Vivienda mediante nota CITE: MOPSV/DGAA/N°184/2025 Informe INF/MOPSV/VMT/DGTA/UTA N° 0085/2025 E/2025-02012 para el pago de co</t>
  </si>
  <si>
    <t>00066011102</t>
  </si>
  <si>
    <t>00066031043</t>
  </si>
  <si>
    <t>De: 00066031043 A:00086101006 Transferencia de recursos a solicitud del Ministerio de Planificación del Desarrollo mediante nota CITE: MPD/VIPFE/DGGFE/UAP-NE 0660/2025 para el Proyecto Manejo Integral de la Cuenca Vichajlupe - Oruro CIF UAP</t>
  </si>
  <si>
    <t>00086101006</t>
  </si>
  <si>
    <t>De: 00099021001 A:00383012001 Transferencia de recursos a solicitud de la Agencia Boliviana de Correos dependiente del Ministerio de Obras Públicas, Servicios y Vivienda mediante nota CITE: AGBC-AGBC/DAF/TFC-CPRV-0164-CAR/2025 H.R. 2025-12</t>
  </si>
  <si>
    <t>De: 00099014102 A:00660012002 Transferencia de recursos a solicitud de la Unidad de Administración e Información Salarial mediante nota CITE: MEFP/VTCP/DGPOT/UAIS/No. 063/2025 Anexo N°1, para atender la solicitud del Órgano Judicial realiza</t>
  </si>
  <si>
    <t>00660012002</t>
  </si>
  <si>
    <t>00006011101</t>
  </si>
  <si>
    <t>De: 00006011101 A:00066014202 Débito Automático (DA) según CITE: MPD/CPIU-NE 0018/2025, Inf. Legal MPD/DGAJ/UAJ-INF-0045/2025 e Inf. Técnico MPD/CPIU-INF 0004/2025 y nota CITE: MEFP/VTCP/DGPOT/UPCFTGN/N°121/2025 y MEFP/DGAJ/UAJ/N°0144/2025</t>
  </si>
  <si>
    <t>00066014202</t>
  </si>
  <si>
    <t>00066134201</t>
  </si>
  <si>
    <t>De: 00066134201 A:00099021001 Transferencia de recursos a solicitud del Ministerio de Planificación del Desarrollo mediante nota CITE: MPD/DGAA/UF/T-NE 027/2025 INFORME MPD/DGAA/UF/T-INF 0026/2025 en el marco de la Disposición Transitoria Ú</t>
  </si>
  <si>
    <t>00066047005</t>
  </si>
  <si>
    <t>De: 00066047005 A:00086077012 Transferencia de recursos a solicitud del Ministerio de Planificación del Desarrollo mediante nota CITE: MPD/VIPFE/DGPP/UP-NE 0534/2025, para el financiamiento del Programa Multisectorial de Preinversión II – P</t>
  </si>
  <si>
    <t>00086077012</t>
  </si>
  <si>
    <t>De: 00066047005 A:00053017001 Transferencia de recursos a solicitud del Ministerio de Planificación del Desarrollo mediante nota CITE: MPD/VIPFE/DGPP/UP-NE 0535/2025, para el financiamiento del Programa Multisectorial de Preinversión II – P</t>
  </si>
  <si>
    <t>00053017001</t>
  </si>
  <si>
    <t>De: 00066134201 A:00099021001 Transferencia de recursos a solicitud del Ministerio de Planificación del Desarrollo mediante nota CITE: MPD/DGAA/UF/T-NE 028/2025 INFORME MPD/DGAA/UF/T-INF 0029/2025 en el marco de la Disposición Transitoria Ú</t>
  </si>
  <si>
    <t>De: 00253014306 A:00099021001 Transferencia de recursos a favor del Tesoro General de la Nación a solicitud de la Entidad Ejecutora de Medio Ambiente y Agua dependiente del Ministerio de Medio Ambiente y Agua mediante nota CITE: GM-0250-EM</t>
  </si>
  <si>
    <t>00253018011</t>
  </si>
  <si>
    <t>De: 00253018011 A:00099021001 Transferencia de recursos a favor del Tesoro General de la Nación a solicitud de la Entidad Ejecutora de Medio Ambiente y Agua dependiente del Ministerio de Medio Ambiente y Agua mediante nota CITE: GM-0250-EM</t>
  </si>
  <si>
    <t>00253018012</t>
  </si>
  <si>
    <t>De: 00253018012 A:00099021001 Transferencia de recursos a favor del Tesoro General de la Nación a solicitud de la Entidad Ejecutora de Medio Ambiente y Agua dependiente del Ministerio de Medio Ambiente y Agua mediante nota CITE: GM-0250-EM</t>
  </si>
  <si>
    <t>De: 00253014307 A:00099021001 Transferencia de recursos a favor del Tesoro General de la Nación a solicitud de la Entidad Ejecutora de Medio Ambiente y Agua dependiente del Ministerio de Medio Ambiente y Agua mediante nota CITE: GM-0250-EM</t>
  </si>
  <si>
    <t>De: 00099021001 A:00287104327 Transferencia de recursos a solicitud del Fondo Nacional de Inversión Productiva y Social mediante nota CITE: FPS/GFA/UFI/TES/TRL/0049/2025, (operación bimonetaria), para realizar pagos de comprobantes C-31</t>
  </si>
  <si>
    <t>00287104327</t>
  </si>
  <si>
    <t>De: 00099021001 A:00212018003 Transferencia de recursos a solicitud del Instituto Nacional de Reforma Agraria dependiente del Ministerio de Desarrollo Rural y Tierras mediante nota CITE: DGAF-C-EXT N° 154/2025, (operación bimonetaria), pa</t>
  </si>
  <si>
    <t>00212018003</t>
  </si>
  <si>
    <t>De: 00099021001 A:00212018002 Transferencia de recursos a solicitud del Instituto Nacional de Reforma Agraria dependiente del Ministerio de Desarrollo Rural y Tierras mediante nota CITE: DGAF-C-EXT N° 155/2025, (operación bimonetaria), pa</t>
  </si>
  <si>
    <t>00212018002</t>
  </si>
  <si>
    <t>De: 00099021001 A:00020031101 Transferencia de recursos, a solicitud del Comando General del Ejercito mediante nota CITE: DGAFE. UF. SECC. CONTAB. N°24/25, y en virtud a la nota MEFP/VPCF/DGCF/UCI NI N°0058/2025 en la que solicita la devolu</t>
  </si>
  <si>
    <t>00020031101</t>
  </si>
  <si>
    <t>De: 00099021001 A:00287104321 Transferencia de recursos a solicitud del Fondo Nacional de Inversión Productiva y Social mediante nota CITE: FPS/GFA/UFI/TES/TRL/0050/2025, (operación bimonetaria), para realizar pagos de comprobantes C-31</t>
  </si>
  <si>
    <t>00287104321</t>
  </si>
  <si>
    <t>De: 00066031040 A:00025011001 Transferencia de recursos a solicitud del Ministerio de Planificación del Desarrollo mediante nota CITE: MPD/VIPFE/DGGFE/UAP-NE 0713/2025, para el Fortalecimiento y Ampliación del Sistema Nacional de Radios de</t>
  </si>
  <si>
    <t>De: 00066134201 A:00099021001 Transferencia de recursos a solicitud del Ministerio de Planificación del Desarrollo mediante nota CITE: MPD/DGAA/UF/T-NE 031/2025 INFORME MPD/DGAA/UF/T-INF 0030/2025 en el marco de la Disposición Transitoria Ú</t>
  </si>
  <si>
    <t>De: 00291014362 A:00099021001 De: 00291014362 A: 00099021001 Transferencia de recursos a solicitud de la Administradora Boliviana de Carreteras mediante nota CITE: ABC/GNA/SAF/ATE/2025-0402 (operación bimonetaria), para pagos a beneficiari</t>
  </si>
  <si>
    <t>De: 00291014344 A:00099021001 De: 00291014344 A: 00099021001 Transferencia de recursos a solicitud de la Administradora Boliviana de Carreteras mediante nota CITE: ABC/GNA/SAF/ATE/2025-0402 (operación bimonetaria), para pagos a beneficiari</t>
  </si>
  <si>
    <t>00253014301</t>
  </si>
  <si>
    <t>De: 00253014301 A:00099021001 Transferencia de recursos a solicitud de la Entidad Ejecutora de Medio Ambiente y Agua dependiente del Ministerio de Medio Ambiente y Agua mediante nota CITE: GM-0209-EMAGUA/2025 (operación bimonetaria), para</t>
  </si>
  <si>
    <t>00383012002</t>
  </si>
  <si>
    <t>De: 00383012002 A:00099021001 Transferencia de recursos a solicitud de la Agencia Boliviana de Correos mediante nota CITE: AGBC-AGBC/DAF/TFC-CPRV-0137-CAR/2025 (operación bimonetaria), para realizar los correspondientes gastos operativos y</t>
  </si>
  <si>
    <t>00078027006</t>
  </si>
  <si>
    <t>De: 00078027006 A:00099021001 Transferencia de recursos a solicitud del Proyecto Mejora del Acceso Sostenible a la Electricidad - Convenio de Prestamo 9611-BO dependiente del Ministerio de Hidrocarburos y Energías mediante nota CITE: MHE-VM</t>
  </si>
  <si>
    <t>De: 00291014371 A:00099021001 Transferencia de recursos a solicitud de la Administradora Boliviana de Carreteras mediante nota CITE: ABC/GNA/SAF/ATE/2025-0454 (operación bimonetaria), para pagos a beneficiarios (TC 6,86) H.R 2025-11037-R.</t>
  </si>
  <si>
    <t>De: 00291014344 A:00099021001 Transferencia de recursos a solicitud de la Administradora Boliviana de Carreteras mediante nota CITE: ABC/GNA/SAF/ATE/2025-0454 (operación bimonetaria), para pagos a beneficiarios (TC 6,86) H.R 2025-11037-R.</t>
  </si>
  <si>
    <t>00291014341</t>
  </si>
  <si>
    <t>De: 00291014341 A:00099021001 Transferencia de recursos a solicitud de la Administradora Boliviana de Carreteras mediante nota CITE: ABC/GNA/SAF/ATE/2025-0454 (operación bimonetaria), para pagos a beneficiarios (TC 6,86) H.R 2025-11037-R.</t>
  </si>
  <si>
    <t>00291054301</t>
  </si>
  <si>
    <t>De: 00291054301 A:00099021001 Transferencia de recursos a solicitud de la Administradora Boliviana de Carreteras mediante nota CITE: ABC/GNA/SAF/ATE/2025-0454 (operación bimonetaria), para pagos a beneficiarios (TC 6,86) H.R 2025-11037-R.</t>
  </si>
  <si>
    <t>00514014308</t>
  </si>
  <si>
    <t>De: 00514014308 A:00099021001 Transferencia de recursos a solicitud de la Empresa Nacional de Electricidad dependiente del Ministerio de Hidrocarburos y Energías mediante nota CITE: ENDE-DEEM-3/17-25, para cumplir con los compromisos pendie</t>
  </si>
  <si>
    <t>00514014309</t>
  </si>
  <si>
    <t>De: 00514014309 A:00099021001 Transferencia de recursos a solicitud de la Empresa Nacional de Electricidad dependiente del Ministerio de Hidrocarburos y Energías mediante nota CITE: ENDE-DEEM-3/18-25, para cumplir con los compromisos pendi</t>
  </si>
  <si>
    <t>De: 00383012002 A:00099021001 Transferencia de recursos a solicitud de la Agencia Boliviana de Correos dependiente del Ministerio de Obras Públicas, Servicios y Vivienda mediante nota CITE: AGBC-AGBC/DAF/TFC-CPRV-0164-CAR/2025 H.R. 2025-12</t>
  </si>
  <si>
    <t>De: 00099021001 A:00010011102 De: 00099021001 A: 00010011102 Transferencia de recursos a solicitud del Ministerio de Relaciones Exteriores mediante nota CITE: GM-DGAA-UFI-AC-Cs-22/2024 por error involuntario fue depositado a través de BOD N</t>
  </si>
  <si>
    <t>00010011102</t>
  </si>
  <si>
    <t>00287104322</t>
  </si>
  <si>
    <t>De: 00287104322 A:00099021001 Transferencia de recursos a solicitud del Fondo Nacional de Inversión Productiva y Social mediante nota CITE: FPS/GFA/UFI/TES/TRL/0049/2025, (operación bimonetaria), para realizar pagos de comprobantes C-31</t>
  </si>
  <si>
    <t>De: 00212018002 A:00099021001 Transferencia de recursos a solicitud del Instituto Nacional de Reforma Agraria dependiente del Ministerio de Desarrollo Rural y Tierras mediante nota CITE: DGAF-C-EXT N° 154/2025, (operación bimonetaria), pa</t>
  </si>
  <si>
    <t>00212018001</t>
  </si>
  <si>
    <t>De: 00212018001 A:00099021001 Transferencia de recursos a solicitud del Instituto Nacional de Reforma Agraria dependiente del Ministerio de Desarrollo Rural y Tierras mediante nota CITE: DGAF-C-EXT N° 155/2025, (operación bimonetaria), pa</t>
  </si>
  <si>
    <t>00287104317</t>
  </si>
  <si>
    <t>De: 00287104317 A:00099021001 Transferencia de recursos a solicitud del Fondo Nacional de Inversión Productiva y Social mediante nota CITE: FPS/GFA/UFI/TES/TRL/0050/2025, (operación bimonetaria), para realizar pagos de comprobantes C-31</t>
  </si>
  <si>
    <t>10000029132903</t>
  </si>
  <si>
    <t xml:space="preserve">MIN. EDU. - ESFM MCAL ANDRES DE SANTA CRUZ </t>
  </si>
  <si>
    <t>10000029123796</t>
  </si>
  <si>
    <t>MIN. EDU. - ESFM TECNOLÓGICO Y HUMANÍSTICO EL ALTO CTA.</t>
  </si>
  <si>
    <t>10000052134017</t>
  </si>
  <si>
    <t xml:space="preserve">MIN. EDUCACIÓN - ESFM FRANZ TAMAYO VILLA SERRANO </t>
  </si>
  <si>
    <t>10000051950951</t>
  </si>
  <si>
    <t>MIN. EDUCACIÓN - ESFM WARISATA</t>
  </si>
  <si>
    <t>G29811360001</t>
  </si>
  <si>
    <t>D00259200011</t>
  </si>
  <si>
    <t>G29828020001</t>
  </si>
  <si>
    <t>D00259250008</t>
  </si>
  <si>
    <t>G29848590002</t>
  </si>
  <si>
    <t>D00259310010</t>
  </si>
  <si>
    <t>D00259400013</t>
  </si>
  <si>
    <t>D00259510001</t>
  </si>
  <si>
    <t>G29907210002</t>
  </si>
  <si>
    <t>D00259570009</t>
  </si>
  <si>
    <t>G29923450002</t>
  </si>
  <si>
    <t>D00259620012</t>
  </si>
  <si>
    <t>G29932450001</t>
  </si>
  <si>
    <t>G29932490001</t>
  </si>
  <si>
    <t>G29932420001</t>
  </si>
  <si>
    <t>G29932410001</t>
  </si>
  <si>
    <t>G29932510001</t>
  </si>
  <si>
    <t>G29932360001</t>
  </si>
  <si>
    <t>G29932400001</t>
  </si>
  <si>
    <t>D00259670008</t>
  </si>
  <si>
    <t>G29970820002</t>
  </si>
  <si>
    <t>G29970860002</t>
  </si>
  <si>
    <t>D00259770011</t>
  </si>
  <si>
    <t>D00259910012</t>
  </si>
  <si>
    <t>G30002030001</t>
  </si>
  <si>
    <t>G30002140008</t>
  </si>
  <si>
    <t>G30002150001</t>
  </si>
  <si>
    <t>G30002150008</t>
  </si>
  <si>
    <t>G30002110008</t>
  </si>
  <si>
    <t>G30002130008</t>
  </si>
  <si>
    <t>D00259960011</t>
  </si>
  <si>
    <t>G30017640001</t>
  </si>
  <si>
    <t>G30026750002</t>
  </si>
  <si>
    <t>D00260140011</t>
  </si>
  <si>
    <t>D00260230002</t>
  </si>
  <si>
    <t>D00260280008</t>
  </si>
  <si>
    <t>G30073850001</t>
  </si>
  <si>
    <t>G30075790001</t>
  </si>
  <si>
    <t>D00260330008</t>
  </si>
  <si>
    <t>D00260370009</t>
  </si>
  <si>
    <t>G30111790002</t>
  </si>
  <si>
    <t>D00260430008</t>
  </si>
  <si>
    <t>G30211420002</t>
  </si>
  <si>
    <t>D00260790009</t>
  </si>
  <si>
    <t>G30247360003</t>
  </si>
  <si>
    <t>D00260930009</t>
  </si>
  <si>
    <t>D00260990006</t>
  </si>
  <si>
    <t>G30288040002</t>
  </si>
  <si>
    <t>D00261050006</t>
  </si>
  <si>
    <t>D00261100011</t>
  </si>
  <si>
    <t>D00261150012</t>
  </si>
  <si>
    <t>D00261230002</t>
  </si>
  <si>
    <t>G30339180002</t>
  </si>
  <si>
    <t>G30339180003</t>
  </si>
  <si>
    <t>D00261270011</t>
  </si>
  <si>
    <t>G30357460001</t>
  </si>
  <si>
    <t>D00261370008</t>
  </si>
  <si>
    <t>G30391800001</t>
  </si>
  <si>
    <t>S11198570001</t>
  </si>
  <si>
    <t>S11198290002</t>
  </si>
  <si>
    <t>S11198290001</t>
  </si>
  <si>
    <t>D00261410006</t>
  </si>
  <si>
    <t>G30400240001</t>
  </si>
  <si>
    <t>D00261470010</t>
  </si>
  <si>
    <t>G30423650001</t>
  </si>
  <si>
    <t>D00261620010</t>
  </si>
  <si>
    <t>G30438700002</t>
  </si>
  <si>
    <t>G30438700003</t>
  </si>
  <si>
    <t>G30441610002</t>
  </si>
  <si>
    <t>D00261670010</t>
  </si>
  <si>
    <t>D00261710009</t>
  </si>
  <si>
    <t>G30477300001</t>
  </si>
  <si>
    <t>G30477310001</t>
  </si>
  <si>
    <t>G30477320001</t>
  </si>
  <si>
    <t>D00261770008</t>
  </si>
  <si>
    <t>D00261920002</t>
  </si>
  <si>
    <t>G30512890001</t>
  </si>
  <si>
    <t>G30512900001</t>
  </si>
  <si>
    <t>S11213980002</t>
  </si>
  <si>
    <t>S11213860001</t>
  </si>
  <si>
    <t>S11213980003</t>
  </si>
  <si>
    <t>D00262050010</t>
  </si>
  <si>
    <t>D00262100010</t>
  </si>
  <si>
    <t>O22648360002</t>
  </si>
  <si>
    <t>S11216030001</t>
  </si>
  <si>
    <t>D00262170012</t>
  </si>
  <si>
    <t>S11216770001</t>
  </si>
  <si>
    <t>G30575890002</t>
  </si>
  <si>
    <t>S11217540003</t>
  </si>
  <si>
    <t>D00262410005</t>
  </si>
  <si>
    <t>D00262460003</t>
  </si>
  <si>
    <t>G30628000001</t>
  </si>
  <si>
    <t>S11220290002</t>
  </si>
  <si>
    <t>D00262500009</t>
  </si>
  <si>
    <t>D00262600001</t>
  </si>
  <si>
    <t>G30645680002</t>
  </si>
  <si>
    <t>G30645680003</t>
  </si>
  <si>
    <t>G30647220001</t>
  </si>
  <si>
    <t>G30647200001</t>
  </si>
  <si>
    <t>G30647240001</t>
  </si>
  <si>
    <t>G30647230001</t>
  </si>
  <si>
    <t>G30647210001</t>
  </si>
  <si>
    <t>G30650180002</t>
  </si>
  <si>
    <t>G30648810001</t>
  </si>
  <si>
    <t>G30648820001</t>
  </si>
  <si>
    <t>G30648830001</t>
  </si>
  <si>
    <t>G30648900001</t>
  </si>
  <si>
    <t>G30648850001</t>
  </si>
  <si>
    <t>G30648860001</t>
  </si>
  <si>
    <t>G30648870001</t>
  </si>
  <si>
    <t>G30648880001</t>
  </si>
  <si>
    <t>G30648890001</t>
  </si>
  <si>
    <t>G30648800001</t>
  </si>
  <si>
    <t>G30648840001</t>
  </si>
  <si>
    <t>G30651730001</t>
  </si>
  <si>
    <t>G30651700001</t>
  </si>
  <si>
    <t>G30651710001</t>
  </si>
  <si>
    <t>G30651720001</t>
  </si>
  <si>
    <t>G30654970001</t>
  </si>
  <si>
    <t>D00262650007</t>
  </si>
  <si>
    <t>G30663490002</t>
  </si>
  <si>
    <t>G30663510001</t>
  </si>
  <si>
    <t>G30663520001</t>
  </si>
  <si>
    <t>G30668150002</t>
  </si>
  <si>
    <t>S11223230001</t>
  </si>
  <si>
    <t>D00262700008</t>
  </si>
  <si>
    <t>S11227050001</t>
  </si>
  <si>
    <t>G30694230001</t>
  </si>
  <si>
    <t>S11227240001</t>
  </si>
  <si>
    <t>S11227240002</t>
  </si>
  <si>
    <t>D00262960001</t>
  </si>
  <si>
    <t>S11228990002</t>
  </si>
  <si>
    <t>S11229000002</t>
  </si>
  <si>
    <t>S11228990003</t>
  </si>
  <si>
    <t>S11229000003</t>
  </si>
  <si>
    <t>G30738140002</t>
  </si>
  <si>
    <t>D00263010014</t>
  </si>
  <si>
    <t>G30749670002</t>
  </si>
  <si>
    <t>D00263050013</t>
  </si>
  <si>
    <t>S11230750002</t>
  </si>
  <si>
    <t>D00263100013</t>
  </si>
  <si>
    <t>G30785870002</t>
  </si>
  <si>
    <t>G30785860002</t>
  </si>
  <si>
    <t>G30785850002</t>
  </si>
  <si>
    <t>G30785830002</t>
  </si>
  <si>
    <t>G30785840002</t>
  </si>
  <si>
    <t>S11231730001</t>
  </si>
  <si>
    <t>D00263160008</t>
  </si>
  <si>
    <t>G30797380002</t>
  </si>
  <si>
    <t>G30818990001</t>
  </si>
  <si>
    <t>G30820570001</t>
  </si>
  <si>
    <t>G30820580001</t>
  </si>
  <si>
    <t>S11234140001</t>
  </si>
  <si>
    <t>S11234220001</t>
  </si>
  <si>
    <t>D00263320012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</si>
</sst>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right style="thin">
        <color indexed="64"/>
      </right>
      <top style="thin">
        <color indexed="64"/>
      </top>
      <bottom style="dotted">
        <color indexed="64"/>
      </bottom>
      <diagonal/>
    </border>
    <border>
      <left style="thin">
        <color indexed="64"/>
      </left>
      <right style="thin">
        <color auto="1"/>
      </right>
      <top style="hair">
        <color auto="1"/>
      </top>
      <bottom style="thin">
        <color indexed="64"/>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4">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49" fontId="98" fillId="0" borderId="13" xfId="0" applyNumberFormat="1" applyFont="1" applyBorder="1" applyAlignment="1">
      <alignment horizontal="center" vertical="center"/>
    </xf>
    <xf numFmtId="0" fontId="99" fillId="0" borderId="13" xfId="0" applyFont="1" applyBorder="1" applyAlignment="1">
      <alignment horizontal="justify" vertical="center" wrapText="1"/>
    </xf>
    <xf numFmtId="0" fontId="99" fillId="0" borderId="13" xfId="0" applyFont="1" applyBorder="1" applyAlignment="1">
      <alignment horizontal="center" vertical="center" wrapText="1"/>
    </xf>
    <xf numFmtId="0" fontId="99" fillId="41" borderId="13" xfId="0" applyFont="1" applyFill="1" applyBorder="1" applyAlignment="1">
      <alignment vertical="center" wrapText="1"/>
    </xf>
    <xf numFmtId="0" fontId="99" fillId="0" borderId="13" xfId="0" applyFont="1" applyBorder="1" applyAlignment="1">
      <alignment horizontal="center" vertical="center"/>
    </xf>
    <xf numFmtId="164" fontId="99"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99"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0"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68" fillId="44" borderId="0" xfId="0" applyFont="1" applyFill="1" applyAlignment="1">
      <alignment vertical="center"/>
    </xf>
    <xf numFmtId="0" fontId="68" fillId="44" borderId="0" xfId="0" applyFont="1" applyFill="1" applyAlignment="1">
      <alignment horizontal="center" vertical="center"/>
    </xf>
    <xf numFmtId="0" fontId="0" fillId="0" borderId="54" xfId="81" applyFont="1" applyBorder="1" applyAlignment="1">
      <alignment horizontal="center" vertical="center"/>
    </xf>
    <xf numFmtId="0" fontId="51" fillId="0" borderId="41" xfId="81" applyFont="1" applyBorder="1" applyAlignment="1">
      <alignment horizontal="center" vertical="center"/>
    </xf>
    <xf numFmtId="164" fontId="91" fillId="0" borderId="18" xfId="435" applyFont="1" applyBorder="1" applyAlignment="1"/>
    <xf numFmtId="0" fontId="91" fillId="0" borderId="53" xfId="0" applyFont="1" applyBorder="1" applyAlignment="1">
      <alignment vertical="center"/>
    </xf>
    <xf numFmtId="0" fontId="70" fillId="0" borderId="13" xfId="0" quotePrefix="1" applyFont="1" applyBorder="1" applyAlignment="1">
      <alignment horizontal="center" vertical="center"/>
    </xf>
    <xf numFmtId="0" fontId="91" fillId="0" borderId="58" xfId="81" applyFont="1" applyBorder="1"/>
    <xf numFmtId="0" fontId="91" fillId="0" borderId="59" xfId="443" applyFont="1" applyBorder="1"/>
    <xf numFmtId="0" fontId="91" fillId="0" borderId="11" xfId="81" applyFont="1" applyBorder="1"/>
    <xf numFmtId="0" fontId="91" fillId="0" borderId="12" xfId="81" applyFont="1" applyBorder="1"/>
    <xf numFmtId="0" fontId="95" fillId="0" borderId="0" xfId="443" applyFont="1" applyAlignment="1">
      <alignment horizontal="center"/>
    </xf>
    <xf numFmtId="0" fontId="91" fillId="0" borderId="44" xfId="81" applyFont="1" applyBorder="1" applyAlignment="1">
      <alignment horizontal="center" vertical="center"/>
    </xf>
    <xf numFmtId="0" fontId="91" fillId="0" borderId="16" xfId="81" applyFont="1" applyBorder="1" applyAlignment="1">
      <alignment horizontal="center" vertical="center"/>
    </xf>
    <xf numFmtId="0" fontId="91" fillId="0" borderId="0" xfId="0" applyFont="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43" xfId="81" applyFont="1" applyBorder="1" applyAlignment="1">
      <alignment horizontal="center" vertical="center"/>
    </xf>
    <xf numFmtId="0" fontId="91" fillId="0" borderId="31" xfId="0" applyFont="1" applyBorder="1" applyAlignment="1">
      <alignment horizontal="center" vertical="center" wrapText="1"/>
    </xf>
    <xf numFmtId="0" fontId="91" fillId="0" borderId="0" xfId="0" applyFont="1" applyAlignment="1">
      <alignment horizontal="center" vertical="center" wrapText="1"/>
    </xf>
    <xf numFmtId="0" fontId="91" fillId="0" borderId="32" xfId="0"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2220</xdr:row>
      <xdr:rowOff>152400</xdr:rowOff>
    </xdr:from>
    <xdr:to>
      <xdr:col>17</xdr:col>
      <xdr:colOff>485775</xdr:colOff>
      <xdr:row>2221</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668008475"/>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170</xdr:row>
      <xdr:rowOff>0</xdr:rowOff>
    </xdr:from>
    <xdr:to>
      <xdr:col>16</xdr:col>
      <xdr:colOff>752475</xdr:colOff>
      <xdr:row>171</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2155805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166</xdr:row>
      <xdr:rowOff>28575</xdr:rowOff>
    </xdr:from>
    <xdr:to>
      <xdr:col>14</xdr:col>
      <xdr:colOff>1038225</xdr:colOff>
      <xdr:row>167</xdr:row>
      <xdr:rowOff>28575</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266700" y="99936300"/>
          <a:ext cx="136302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219075</xdr:colOff>
      <xdr:row>97</xdr:row>
      <xdr:rowOff>19050</xdr:rowOff>
    </xdr:from>
    <xdr:to>
      <xdr:col>13</xdr:col>
      <xdr:colOff>800100</xdr:colOff>
      <xdr:row>98</xdr:row>
      <xdr:rowOff>19050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71550" y="57026175"/>
          <a:ext cx="1323975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Descargas\Distribucio&#769;n%20entidades%20UCI%20Abril%202025.xlsx" TargetMode="External"/><Relationship Id="rId1" Type="http://schemas.openxmlformats.org/officeDocument/2006/relationships/externalLinkPath" Target="/Rommel%20Daniel%20Cuba%20Calle/Descargas/Distribucio&#769;n%20entidades%20UCI%20Abril%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Rommel%20Daniel%20Cuba%20Calle\Descargas\Distribuci&#243;n%20de%20entidades%20UCI%20Mayo%202024.xlsx" TargetMode="External"/><Relationship Id="rId1" Type="http://schemas.openxmlformats.org/officeDocument/2006/relationships/externalLinkPath" Target="/Rommel%20Daniel%20Cuba%20Calle/Descargas/Distribuci&#243;n%20de%20entidades%20UCI%20Mayo%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José Rivas</v>
          </cell>
          <cell r="E8" t="str">
            <v>José Rivas</v>
          </cell>
          <cell r="F8" t="str">
            <v>José Rivas</v>
          </cell>
        </row>
        <row r="9">
          <cell r="A9">
            <v>10</v>
          </cell>
          <cell r="B9">
            <v>2</v>
          </cell>
          <cell r="C9" t="str">
            <v>Ministerio de Relaciones Exteriores</v>
          </cell>
          <cell r="D9" t="str">
            <v>Judith Machicado</v>
          </cell>
          <cell r="E9" t="str">
            <v>Judith Machicado</v>
          </cell>
          <cell r="F9" t="str">
            <v>Judith Machicado</v>
          </cell>
        </row>
        <row r="10">
          <cell r="A10">
            <v>15</v>
          </cell>
          <cell r="B10">
            <v>1</v>
          </cell>
          <cell r="C10" t="str">
            <v>Ministerio de Gobierno</v>
          </cell>
          <cell r="D10" t="str">
            <v>Virginia Callisaya</v>
          </cell>
          <cell r="E10" t="str">
            <v>Virginia Callisaya</v>
          </cell>
          <cell r="F10" t="str">
            <v>Virginia Callisaya</v>
          </cell>
        </row>
        <row r="11">
          <cell r="A11">
            <v>16</v>
          </cell>
          <cell r="B11">
            <v>1</v>
          </cell>
          <cell r="C11" t="str">
            <v>Ministerio de Educación</v>
          </cell>
          <cell r="D11" t="str">
            <v>Emma Ticonipa</v>
          </cell>
          <cell r="E11" t="str">
            <v>Emma Ticonipa</v>
          </cell>
          <cell r="F11" t="str">
            <v>Emma Ticonipa</v>
          </cell>
        </row>
        <row r="12">
          <cell r="A12">
            <v>20</v>
          </cell>
          <cell r="B12">
            <v>1</v>
          </cell>
          <cell r="C12" t="str">
            <v>Ministerio de Defensa</v>
          </cell>
          <cell r="D12" t="str">
            <v>Rommel Cuba</v>
          </cell>
          <cell r="E12" t="str">
            <v>Rommel Cuba</v>
          </cell>
          <cell r="F12" t="str">
            <v>Rommel Cuba</v>
          </cell>
        </row>
        <row r="13">
          <cell r="A13">
            <v>25</v>
          </cell>
          <cell r="B13">
            <v>2</v>
          </cell>
          <cell r="C13" t="str">
            <v>Ministerio de la Presidencia</v>
          </cell>
          <cell r="D13" t="str">
            <v>Emma Ticonipa</v>
          </cell>
          <cell r="E13" t="str">
            <v>Emma Ticonipa</v>
          </cell>
          <cell r="F13" t="str">
            <v>Elizabeth Nina</v>
          </cell>
        </row>
        <row r="14">
          <cell r="A14">
            <v>30</v>
          </cell>
          <cell r="B14">
            <v>2</v>
          </cell>
          <cell r="C14" t="str">
            <v>Ministerio de Justicia y Transparencia Institucional</v>
          </cell>
          <cell r="D14" t="str">
            <v>Yesenia Apaza</v>
          </cell>
          <cell r="E14" t="str">
            <v>Jeovana Zabala</v>
          </cell>
          <cell r="F14" t="str">
            <v>Jeovana Zabala</v>
          </cell>
        </row>
        <row r="15">
          <cell r="A15">
            <v>35</v>
          </cell>
          <cell r="B15">
            <v>2</v>
          </cell>
          <cell r="C15" t="str">
            <v>Ministerio de Economía y Finanzas Públicas</v>
          </cell>
          <cell r="D15" t="str">
            <v>Yesenia Apaza</v>
          </cell>
          <cell r="E15" t="str">
            <v>José Rivas</v>
          </cell>
          <cell r="F15" t="str">
            <v>José Rivas</v>
          </cell>
        </row>
        <row r="16">
          <cell r="A16">
            <v>41</v>
          </cell>
          <cell r="B16">
            <v>1</v>
          </cell>
          <cell r="C16" t="str">
            <v>Ministerio de Desarrollo Productivo y Economía Plural</v>
          </cell>
          <cell r="D16" t="str">
            <v>Virginia Huanca</v>
          </cell>
          <cell r="E16" t="str">
            <v>Virginia Huanca</v>
          </cell>
          <cell r="F16" t="str">
            <v>Virginia Huanca</v>
          </cell>
        </row>
        <row r="17">
          <cell r="A17">
            <v>46</v>
          </cell>
          <cell r="B17">
            <v>1</v>
          </cell>
          <cell r="C17" t="str">
            <v>Ministerio de Salud y Deportes</v>
          </cell>
          <cell r="D17" t="str">
            <v>Rommel Cuba</v>
          </cell>
          <cell r="E17" t="str">
            <v>Rommel Cuba</v>
          </cell>
          <cell r="F17" t="str">
            <v>Rommel Cuba</v>
          </cell>
        </row>
        <row r="18">
          <cell r="A18">
            <v>47</v>
          </cell>
          <cell r="B18">
            <v>2</v>
          </cell>
          <cell r="C18" t="str">
            <v>Ministerio de Desarrollo Rural y Tierras</v>
          </cell>
          <cell r="D18" t="str">
            <v>Guadalupe Challco</v>
          </cell>
          <cell r="E18" t="str">
            <v>Guadalupe Challco</v>
          </cell>
          <cell r="F18" t="str">
            <v>Guadalupe Challco</v>
          </cell>
        </row>
        <row r="19">
          <cell r="A19">
            <v>53</v>
          </cell>
          <cell r="B19">
            <v>2</v>
          </cell>
          <cell r="C19" t="str">
            <v>Ministerio de Culturas, Descolonización y Despatriarcalización</v>
          </cell>
          <cell r="D19" t="str">
            <v>Virginia Callisaya</v>
          </cell>
          <cell r="E19" t="str">
            <v>Virginia Callisaya</v>
          </cell>
          <cell r="F19" t="str">
            <v>Virginia Callisaya</v>
          </cell>
        </row>
        <row r="20">
          <cell r="A20">
            <v>66</v>
          </cell>
          <cell r="B20">
            <v>2</v>
          </cell>
          <cell r="C20" t="str">
            <v>Ministerio de Planificación del Desarrollo</v>
          </cell>
          <cell r="D20" t="str">
            <v>Huascar Nova</v>
          </cell>
          <cell r="E20" t="str">
            <v>Huascar Nova</v>
          </cell>
          <cell r="F20" t="str">
            <v>Huascar Nova</v>
          </cell>
        </row>
        <row r="21">
          <cell r="A21">
            <v>70</v>
          </cell>
          <cell r="B21">
            <v>2</v>
          </cell>
          <cell r="C21" t="str">
            <v>Ministerio de Trabajo, Empleo y Previsión Social</v>
          </cell>
          <cell r="D21" t="str">
            <v>Huascar Nova</v>
          </cell>
          <cell r="E21" t="str">
            <v>Huascar Nova</v>
          </cell>
          <cell r="F21" t="str">
            <v>Huascar Nova</v>
          </cell>
        </row>
        <row r="22">
          <cell r="A22">
            <v>76</v>
          </cell>
          <cell r="B22">
            <v>3</v>
          </cell>
          <cell r="C22" t="str">
            <v>Ministerio de Minería y Metalurgia</v>
          </cell>
          <cell r="D22" t="str">
            <v>Jeovana Zabala</v>
          </cell>
          <cell r="E22" t="str">
            <v>Jeovana Zabala</v>
          </cell>
          <cell r="F22" t="str">
            <v>Jeovana Zabala</v>
          </cell>
        </row>
        <row r="23">
          <cell r="A23">
            <v>78</v>
          </cell>
          <cell r="B23">
            <v>3</v>
          </cell>
          <cell r="C23" t="str">
            <v>Ministerio de Hidrocarburos y Energías</v>
          </cell>
          <cell r="D23" t="str">
            <v>Belén Espejo</v>
          </cell>
          <cell r="E23" t="str">
            <v>Belén Espejo</v>
          </cell>
          <cell r="F23" t="str">
            <v>Belén Espejo</v>
          </cell>
        </row>
        <row r="24">
          <cell r="A24">
            <v>81</v>
          </cell>
          <cell r="B24">
            <v>2</v>
          </cell>
          <cell r="C24" t="str">
            <v>Ministerio de Obras Públicas, Servicios y Vivienda</v>
          </cell>
          <cell r="D24" t="str">
            <v>Judith Machicado</v>
          </cell>
          <cell r="E24" t="str">
            <v>Judith Machicado</v>
          </cell>
          <cell r="F24" t="str">
            <v>Judith Machicado</v>
          </cell>
        </row>
        <row r="25">
          <cell r="A25">
            <v>86</v>
          </cell>
          <cell r="B25">
            <v>1</v>
          </cell>
          <cell r="C25" t="str">
            <v>Ministerio de Medio Ambiente y Agua</v>
          </cell>
          <cell r="D25" t="str">
            <v>Jorge Vargas</v>
          </cell>
          <cell r="E25" t="str">
            <v>Jorge Vargas</v>
          </cell>
          <cell r="F25" t="str">
            <v>Jorge Vargas</v>
          </cell>
        </row>
        <row r="26">
          <cell r="A26">
            <v>95</v>
          </cell>
          <cell r="B26">
            <v>3</v>
          </cell>
          <cell r="C26" t="str">
            <v>Consejo Supremo de Defensa Plurinacional</v>
          </cell>
          <cell r="D26" t="str">
            <v>Rommel Cuba</v>
          </cell>
          <cell r="E26" t="str">
            <v>Rommel Cuba</v>
          </cell>
          <cell r="F26" t="str">
            <v>Rommel Cuba</v>
          </cell>
        </row>
        <row r="27">
          <cell r="A27" t="str">
            <v>99 - 01</v>
          </cell>
          <cell r="B27">
            <v>3</v>
          </cell>
          <cell r="C27" t="str">
            <v>Tesoro General de la Nación</v>
          </cell>
          <cell r="D27" t="str">
            <v>Guadalupe Challco</v>
          </cell>
          <cell r="E27" t="str">
            <v>Guadalupe Challco</v>
          </cell>
          <cell r="F27" t="str">
            <v>Guadalupe Challco</v>
          </cell>
        </row>
        <row r="28">
          <cell r="A28" t="str">
            <v>99 - 02</v>
          </cell>
          <cell r="B28">
            <v>2</v>
          </cell>
          <cell r="C28" t="str">
            <v>Tesoro General de la Nación</v>
          </cell>
          <cell r="D28" t="str">
            <v>Virginia Huanca</v>
          </cell>
          <cell r="E28" t="str">
            <v>Virginia Huanca</v>
          </cell>
          <cell r="F28" t="str">
            <v>Virginia Huanca</v>
          </cell>
        </row>
        <row r="29">
          <cell r="A29" t="str">
            <v>99 - 03</v>
          </cell>
          <cell r="B29">
            <v>2</v>
          </cell>
          <cell r="C29" t="str">
            <v>Tesoro General de la Nación</v>
          </cell>
          <cell r="D29" t="str">
            <v>Belén Espejo</v>
          </cell>
          <cell r="E29" t="str">
            <v>Belén Espejo</v>
          </cell>
          <cell r="F29" t="str">
            <v>Belén Espejo</v>
          </cell>
        </row>
        <row r="30">
          <cell r="A30" t="str">
            <v>99 - 04</v>
          </cell>
          <cell r="B30">
            <v>2</v>
          </cell>
          <cell r="C30" t="str">
            <v>Tesoro General de la Nación</v>
          </cell>
          <cell r="D30" t="str">
            <v>Guadalupe Challco</v>
          </cell>
          <cell r="E30" t="str">
            <v>Guadalupe Challco</v>
          </cell>
          <cell r="F30" t="str">
            <v>Guadalupe Challco</v>
          </cell>
        </row>
        <row r="31">
          <cell r="A31" t="str">
            <v>99 - 07</v>
          </cell>
          <cell r="B31">
            <v>3</v>
          </cell>
          <cell r="C31" t="str">
            <v>Tesoro General de la Nación</v>
          </cell>
          <cell r="D31" t="str">
            <v>Guadalupe Challco</v>
          </cell>
          <cell r="E31" t="str">
            <v>Guadalupe Challco</v>
          </cell>
          <cell r="F31" t="str">
            <v>Guadalupe Challco</v>
          </cell>
        </row>
        <row r="32">
          <cell r="A32">
            <v>108</v>
          </cell>
          <cell r="B32">
            <v>3</v>
          </cell>
          <cell r="C32" t="str">
            <v>Orquesta Sinfónica Nacional</v>
          </cell>
          <cell r="D32" t="str">
            <v>Jorge Vargas</v>
          </cell>
          <cell r="E32" t="str">
            <v>Jorge Vargas</v>
          </cell>
          <cell r="F32" t="str">
            <v>Jorge Vargas</v>
          </cell>
        </row>
        <row r="33">
          <cell r="A33">
            <v>109</v>
          </cell>
          <cell r="B33">
            <v>3</v>
          </cell>
          <cell r="C33" t="str">
            <v>Conservatorio Nacional de Música</v>
          </cell>
          <cell r="D33" t="str">
            <v>Jorge Vargas</v>
          </cell>
          <cell r="E33" t="str">
            <v>Jorge Vargas</v>
          </cell>
          <cell r="F33" t="str">
            <v>Jorge Vargas</v>
          </cell>
        </row>
        <row r="34">
          <cell r="A34">
            <v>111</v>
          </cell>
          <cell r="B34">
            <v>3</v>
          </cell>
          <cell r="C34" t="str">
            <v>Instituto Boliviano de la Ceguera</v>
          </cell>
          <cell r="D34" t="str">
            <v>Virginia Callisaya</v>
          </cell>
          <cell r="E34" t="str">
            <v>Virginia Callisaya</v>
          </cell>
          <cell r="F34" t="str">
            <v>Virginia Callisaya</v>
          </cell>
        </row>
        <row r="35">
          <cell r="A35">
            <v>117</v>
          </cell>
          <cell r="B35">
            <v>2</v>
          </cell>
          <cell r="C35" t="str">
            <v>Dirección General de Aeronáutica Civil</v>
          </cell>
          <cell r="D35" t="str">
            <v>Emma Ticonipa</v>
          </cell>
          <cell r="E35" t="str">
            <v>Emma Ticonipa</v>
          </cell>
          <cell r="F35" t="str">
            <v>Emma Ticonipa</v>
          </cell>
        </row>
        <row r="36">
          <cell r="A36">
            <v>119</v>
          </cell>
          <cell r="B36">
            <v>2</v>
          </cell>
          <cell r="C36" t="str">
            <v>Agencia para el Des. de la Soc. de la Información Boliviana</v>
          </cell>
          <cell r="D36" t="str">
            <v>Virginia Callisaya</v>
          </cell>
          <cell r="E36" t="str">
            <v>Virginia Callisaya</v>
          </cell>
          <cell r="F36" t="str">
            <v>Virginia Callisaya</v>
          </cell>
        </row>
        <row r="37">
          <cell r="A37">
            <v>124</v>
          </cell>
          <cell r="B37">
            <v>3</v>
          </cell>
          <cell r="C37" t="str">
            <v>Academia Nacional de Ciencias</v>
          </cell>
          <cell r="D37" t="str">
            <v>Jeovana Zabala</v>
          </cell>
          <cell r="E37" t="str">
            <v>Jeovana Zabala</v>
          </cell>
          <cell r="F37" t="str">
            <v>Jeovana Zabala</v>
          </cell>
        </row>
        <row r="38">
          <cell r="A38">
            <v>129</v>
          </cell>
          <cell r="B38">
            <v>3</v>
          </cell>
          <cell r="C38" t="str">
            <v>Escuela de Gestión Pública Plurinacional</v>
          </cell>
          <cell r="D38" t="str">
            <v>José Rivas</v>
          </cell>
          <cell r="E38" t="str">
            <v>José Rivas</v>
          </cell>
          <cell r="F38" t="str">
            <v>Elizabeth Nina</v>
          </cell>
        </row>
        <row r="39">
          <cell r="A39">
            <v>130</v>
          </cell>
          <cell r="B39">
            <v>3</v>
          </cell>
          <cell r="C39" t="str">
            <v>Fondo de Financiamiento para la Minería</v>
          </cell>
          <cell r="D39" t="str">
            <v>Jorge Vargas</v>
          </cell>
          <cell r="E39" t="str">
            <v>Jorge Vargas</v>
          </cell>
          <cell r="F39" t="str">
            <v>Jorge Vargas</v>
          </cell>
        </row>
        <row r="40">
          <cell r="A40">
            <v>132</v>
          </cell>
          <cell r="B40">
            <v>1</v>
          </cell>
          <cell r="C40" t="str">
            <v>Servicio de Desarrollo de las Empresas Púb. Productivas</v>
          </cell>
          <cell r="D40" t="str">
            <v>Rommel Cuba</v>
          </cell>
          <cell r="E40" t="str">
            <v>Rommel Cuba</v>
          </cell>
          <cell r="F40" t="str">
            <v>Rommel Cuba</v>
          </cell>
        </row>
        <row r="41">
          <cell r="A41">
            <v>133</v>
          </cell>
          <cell r="B41">
            <v>3</v>
          </cell>
          <cell r="C41" t="str">
            <v>Lotería Nacional de Beneficencia y Salubridad</v>
          </cell>
          <cell r="D41" t="str">
            <v>Jorge Vargas</v>
          </cell>
          <cell r="E41" t="str">
            <v>Jorge Vargas</v>
          </cell>
          <cell r="F41" t="str">
            <v>Jorge Vargas</v>
          </cell>
        </row>
        <row r="42">
          <cell r="A42">
            <v>134</v>
          </cell>
          <cell r="B42">
            <v>3</v>
          </cell>
          <cell r="C42" t="str">
            <v>Consejo Nacional de Vivienda Policial</v>
          </cell>
          <cell r="D42" t="str">
            <v>Belén Espejo</v>
          </cell>
          <cell r="E42" t="str">
            <v>Belén Espejo</v>
          </cell>
          <cell r="F42" t="str">
            <v>Belén Espejo</v>
          </cell>
        </row>
        <row r="43">
          <cell r="A43">
            <v>137</v>
          </cell>
          <cell r="B43">
            <v>3</v>
          </cell>
          <cell r="C43" t="str">
            <v>Comité Ejecutivo de la Universidad Boliviana</v>
          </cell>
          <cell r="D43" t="str">
            <v>Huascar Nova</v>
          </cell>
          <cell r="E43" t="str">
            <v>Huascar Nova</v>
          </cell>
          <cell r="F43" t="str">
            <v>Huascar Nova</v>
          </cell>
        </row>
        <row r="44">
          <cell r="A44">
            <v>150</v>
          </cell>
          <cell r="B44">
            <v>3</v>
          </cell>
          <cell r="C44" t="str">
            <v>Proyecto Sucre Ciudad Universitaria</v>
          </cell>
          <cell r="D44" t="str">
            <v>Judith Machicado</v>
          </cell>
          <cell r="E44" t="str">
            <v>Judith Machicado</v>
          </cell>
          <cell r="F44" t="str">
            <v>Judith Machicado</v>
          </cell>
        </row>
        <row r="45">
          <cell r="A45">
            <v>152</v>
          </cell>
          <cell r="B45">
            <v>3</v>
          </cell>
          <cell r="C45" t="str">
            <v>Servicio Plurinacional de Defensa Pública</v>
          </cell>
          <cell r="D45" t="str">
            <v>Virginia Callisaya</v>
          </cell>
          <cell r="E45" t="str">
            <v>Virginia Callisaya</v>
          </cell>
          <cell r="F45" t="str">
            <v>Virginia Callisaya</v>
          </cell>
        </row>
        <row r="46">
          <cell r="A46">
            <v>153</v>
          </cell>
          <cell r="B46">
            <v>3</v>
          </cell>
          <cell r="C46" t="str">
            <v>Observatorio Nacional de la Calidad  Educativa</v>
          </cell>
          <cell r="D46" t="str">
            <v>Virginia Callisaya</v>
          </cell>
          <cell r="E46" t="str">
            <v>Virginia Callisaya</v>
          </cell>
          <cell r="F46" t="str">
            <v>Virginia Callisaya</v>
          </cell>
        </row>
        <row r="47">
          <cell r="A47">
            <v>154</v>
          </cell>
          <cell r="B47">
            <v>3</v>
          </cell>
          <cell r="C47" t="str">
            <v>Museo Nacional de Historia Natural</v>
          </cell>
          <cell r="D47" t="str">
            <v>Huascar Nova</v>
          </cell>
          <cell r="E47" t="str">
            <v>Huascar Nova</v>
          </cell>
          <cell r="F47" t="str">
            <v>Huascar Nova</v>
          </cell>
        </row>
        <row r="48">
          <cell r="A48">
            <v>155</v>
          </cell>
          <cell r="B48">
            <v>3</v>
          </cell>
          <cell r="C48" t="str">
            <v>Dirección del Notariado Plurinacional</v>
          </cell>
          <cell r="D48" t="str">
            <v>Emma Ticonipa</v>
          </cell>
          <cell r="E48" t="str">
            <v>Emma Ticonipa</v>
          </cell>
          <cell r="F48" t="str">
            <v>Elizabeth Nina</v>
          </cell>
        </row>
        <row r="49">
          <cell r="A49">
            <v>156</v>
          </cell>
          <cell r="B49">
            <v>3</v>
          </cell>
          <cell r="C49" t="str">
            <v>Servicio Plurinacional de Asistencia a la Víctima</v>
          </cell>
          <cell r="D49" t="str">
            <v>Jorge Vargas</v>
          </cell>
          <cell r="E49" t="str">
            <v>Jorge Vargas</v>
          </cell>
          <cell r="F49" t="str">
            <v>Jorge Vargas</v>
          </cell>
        </row>
        <row r="50">
          <cell r="A50">
            <v>159</v>
          </cell>
          <cell r="B50">
            <v>3</v>
          </cell>
          <cell r="C50" t="str">
            <v>Oficina Técnica para el Fortalecimiento de la Empresa Pública</v>
          </cell>
          <cell r="D50" t="str">
            <v>Huascar Nova</v>
          </cell>
          <cell r="E50" t="str">
            <v>Huascar Nova</v>
          </cell>
          <cell r="F50" t="str">
            <v>Huascar Nova</v>
          </cell>
        </row>
        <row r="51">
          <cell r="A51">
            <v>163</v>
          </cell>
          <cell r="B51">
            <v>3</v>
          </cell>
          <cell r="C51" t="str">
            <v>Agencia Nacional de Hidrocarburos</v>
          </cell>
          <cell r="D51" t="str">
            <v>Rommel Cuba</v>
          </cell>
          <cell r="E51" t="str">
            <v>Rommel Cuba</v>
          </cell>
          <cell r="F51" t="str">
            <v>Elizabeth Nina</v>
          </cell>
        </row>
        <row r="52">
          <cell r="A52">
            <v>169</v>
          </cell>
          <cell r="B52">
            <v>2</v>
          </cell>
          <cell r="C52" t="str">
            <v>Autoridad General de Impugnación Tributaria</v>
          </cell>
          <cell r="D52" t="str">
            <v>Emma Ticonipa</v>
          </cell>
          <cell r="E52" t="str">
            <v>Emma Ticonipa</v>
          </cell>
          <cell r="F52" t="str">
            <v>Emma Ticonipa</v>
          </cell>
        </row>
        <row r="53">
          <cell r="A53">
            <v>170</v>
          </cell>
          <cell r="B53">
            <v>3</v>
          </cell>
          <cell r="C53" t="str">
            <v>Escuela Militar de Ingeniería</v>
          </cell>
          <cell r="D53" t="str">
            <v>Judith Machicado</v>
          </cell>
          <cell r="E53" t="str">
            <v>Judith Machicado</v>
          </cell>
          <cell r="F53" t="str">
            <v>Judith Machicado</v>
          </cell>
        </row>
        <row r="54">
          <cell r="A54">
            <v>190</v>
          </cell>
          <cell r="B54">
            <v>3</v>
          </cell>
          <cell r="C54" t="str">
            <v>Autoridad General Jurisdiccional Administrativa Minera</v>
          </cell>
          <cell r="D54" t="str">
            <v>Huascar Nova</v>
          </cell>
          <cell r="E54" t="str">
            <v>Huascar Nova</v>
          </cell>
          <cell r="F54" t="str">
            <v>Huascar Nova</v>
          </cell>
        </row>
        <row r="55">
          <cell r="A55">
            <v>192</v>
          </cell>
          <cell r="B55">
            <v>3</v>
          </cell>
          <cell r="C55" t="str">
            <v>Servicio al Mejoramiento de Navegación Amazónica</v>
          </cell>
          <cell r="D55" t="str">
            <v>Virginia Huanca</v>
          </cell>
          <cell r="E55" t="str">
            <v>Virginia Huanca</v>
          </cell>
          <cell r="F55" t="str">
            <v>Virginia Huanca</v>
          </cell>
        </row>
        <row r="56">
          <cell r="A56">
            <v>197</v>
          </cell>
          <cell r="B56">
            <v>2</v>
          </cell>
          <cell r="C56" t="str">
            <v>Dirección Estratégica de Reivindicación Marítima</v>
          </cell>
          <cell r="D56" t="str">
            <v>Virginia Callisaya</v>
          </cell>
          <cell r="E56" t="str">
            <v>Virginia Callisaya</v>
          </cell>
          <cell r="F56" t="str">
            <v>Virginia Callisaya</v>
          </cell>
        </row>
        <row r="57">
          <cell r="A57">
            <v>200</v>
          </cell>
          <cell r="B57">
            <v>3</v>
          </cell>
          <cell r="C57" t="str">
            <v>Registro Único para la Administración Tributaria Municipal</v>
          </cell>
          <cell r="D57" t="str">
            <v>Guadalupe Challco</v>
          </cell>
          <cell r="E57" t="str">
            <v>Guadalupe Challco</v>
          </cell>
          <cell r="F57" t="str">
            <v>Guadalupe Challco</v>
          </cell>
        </row>
        <row r="58">
          <cell r="A58">
            <v>203</v>
          </cell>
          <cell r="B58">
            <v>2</v>
          </cell>
          <cell r="C58" t="str">
            <v>Autoridad de Supervisión del Sistema Financiero</v>
          </cell>
          <cell r="D58" t="str">
            <v>Virginia Callisaya</v>
          </cell>
          <cell r="E58" t="str">
            <v>Virginia Callisaya</v>
          </cell>
          <cell r="F58" t="str">
            <v>Elizabeth Nina</v>
          </cell>
        </row>
        <row r="59">
          <cell r="A59">
            <v>206</v>
          </cell>
          <cell r="B59">
            <v>2</v>
          </cell>
          <cell r="C59" t="str">
            <v>Instituto Nacional de Estadística</v>
          </cell>
          <cell r="D59" t="str">
            <v>Virginia Callisaya</v>
          </cell>
          <cell r="E59" t="str">
            <v>Virginia Callisaya</v>
          </cell>
          <cell r="F59" t="str">
            <v>Virginia Callisaya</v>
          </cell>
        </row>
        <row r="60">
          <cell r="A60">
            <v>210</v>
          </cell>
          <cell r="B60">
            <v>3</v>
          </cell>
          <cell r="C60" t="str">
            <v>Unidad de Análisis de Políticas Sociales y Económicas</v>
          </cell>
          <cell r="D60" t="str">
            <v>Jorge Vargas</v>
          </cell>
          <cell r="E60" t="str">
            <v>Jorge Vargas</v>
          </cell>
          <cell r="F60" t="str">
            <v>Jorge Vargas</v>
          </cell>
        </row>
        <row r="61">
          <cell r="A61">
            <v>212</v>
          </cell>
          <cell r="B61">
            <v>1</v>
          </cell>
          <cell r="C61" t="str">
            <v>Instituto Nacional de Reforma Agraria</v>
          </cell>
          <cell r="D61" t="str">
            <v>Judith Machicado</v>
          </cell>
          <cell r="E61" t="str">
            <v>Judith Machicado</v>
          </cell>
          <cell r="F61" t="str">
            <v>Judith Machicado</v>
          </cell>
        </row>
        <row r="62">
          <cell r="A62">
            <v>213</v>
          </cell>
          <cell r="B62">
            <v>3</v>
          </cell>
          <cell r="C62" t="str">
            <v>Servicio Nacional de Meteorología e Hidrología</v>
          </cell>
          <cell r="D62" t="str">
            <v>Yesenia Apaza</v>
          </cell>
          <cell r="E62" t="str">
            <v>Huascar Nova</v>
          </cell>
          <cell r="F62" t="str">
            <v>Elizabeth Nina</v>
          </cell>
        </row>
        <row r="63">
          <cell r="A63">
            <v>221</v>
          </cell>
          <cell r="B63">
            <v>3</v>
          </cell>
          <cell r="C63" t="str">
            <v>Serv. Nal. de Reg. y Control de la Comer. de Minerales y Metales</v>
          </cell>
          <cell r="D63" t="str">
            <v>Virginia Huanca</v>
          </cell>
          <cell r="E63" t="str">
            <v>Virginia Huanca</v>
          </cell>
          <cell r="F63" t="str">
            <v>Virginia Huanca</v>
          </cell>
        </row>
        <row r="64">
          <cell r="A64">
            <v>222</v>
          </cell>
          <cell r="B64">
            <v>2</v>
          </cell>
          <cell r="C64" t="str">
            <v>Instituto Nacional de Innovación Agropecuaria y Forestal</v>
          </cell>
          <cell r="D64" t="str">
            <v>Yesenia Apaza</v>
          </cell>
          <cell r="E64" t="str">
            <v>Jorge Vargas</v>
          </cell>
          <cell r="F64" t="str">
            <v>Elizabeth Nina</v>
          </cell>
        </row>
        <row r="65">
          <cell r="A65">
            <v>223</v>
          </cell>
          <cell r="B65">
            <v>3</v>
          </cell>
          <cell r="C65" t="str">
            <v>Fondo Nacional de Desarrollo Forestal</v>
          </cell>
          <cell r="D65" t="str">
            <v>Judith Machicado</v>
          </cell>
          <cell r="E65" t="str">
            <v>Judith Machicado</v>
          </cell>
          <cell r="F65" t="str">
            <v>Judith Machicado</v>
          </cell>
        </row>
        <row r="66">
          <cell r="A66">
            <v>224</v>
          </cell>
          <cell r="B66">
            <v>3</v>
          </cell>
          <cell r="C66" t="str">
            <v>Insumos Bolivia</v>
          </cell>
          <cell r="D66" t="str">
            <v>Huascar Nova</v>
          </cell>
          <cell r="E66" t="str">
            <v>Huascar Nova</v>
          </cell>
          <cell r="F66" t="str">
            <v>Huascar Nova</v>
          </cell>
        </row>
        <row r="67">
          <cell r="A67">
            <v>225</v>
          </cell>
          <cell r="B67">
            <v>2</v>
          </cell>
          <cell r="C67" t="str">
            <v>Serv. Nal. para la Sostenibilidad del Saneamiento Básico</v>
          </cell>
          <cell r="D67" t="str">
            <v>Rommel Cuba</v>
          </cell>
          <cell r="E67" t="str">
            <v>Rommel Cuba</v>
          </cell>
          <cell r="F67" t="str">
            <v>Elizabeth Nina</v>
          </cell>
        </row>
        <row r="68">
          <cell r="A68">
            <v>226</v>
          </cell>
          <cell r="B68">
            <v>3</v>
          </cell>
          <cell r="C68" t="str">
            <v>Servicio Estatal de Autonomías</v>
          </cell>
          <cell r="D68" t="str">
            <v>Virginia Huanca</v>
          </cell>
          <cell r="E68" t="str">
            <v>Virginia Huanca</v>
          </cell>
          <cell r="F68" t="str">
            <v>Virginia Huanca</v>
          </cell>
        </row>
        <row r="69">
          <cell r="A69">
            <v>227</v>
          </cell>
          <cell r="B69">
            <v>3</v>
          </cell>
          <cell r="C69" t="str">
            <v>Zona Franca Comercial e Industrial de Cobija</v>
          </cell>
          <cell r="D69" t="str">
            <v>Virginia Huanca</v>
          </cell>
          <cell r="E69" t="str">
            <v>Virginia Huanca</v>
          </cell>
          <cell r="F69" t="str">
            <v>Virginia Huanca</v>
          </cell>
        </row>
        <row r="70">
          <cell r="A70">
            <v>234</v>
          </cell>
          <cell r="B70">
            <v>3</v>
          </cell>
          <cell r="C70" t="str">
            <v>Servicio Geológico Minero</v>
          </cell>
          <cell r="D70" t="str">
            <v>Virginia Callisaya</v>
          </cell>
          <cell r="E70" t="str">
            <v>Virginia Callisaya</v>
          </cell>
          <cell r="F70" t="str">
            <v>Virginia Callisaya</v>
          </cell>
        </row>
        <row r="71">
          <cell r="A71">
            <v>243</v>
          </cell>
          <cell r="B71">
            <v>3</v>
          </cell>
          <cell r="C71" t="str">
            <v>Servicio Nacional de Hidrografía Naval</v>
          </cell>
          <cell r="D71" t="str">
            <v>Yesenia Apaza</v>
          </cell>
          <cell r="E71" t="str">
            <v>Jorge Vargas</v>
          </cell>
          <cell r="F71" t="str">
            <v>Elizabeth Nina</v>
          </cell>
        </row>
        <row r="72">
          <cell r="A72">
            <v>244</v>
          </cell>
          <cell r="B72">
            <v>3</v>
          </cell>
          <cell r="C72" t="str">
            <v>Servicio Nacional de Aerofotogrametría</v>
          </cell>
          <cell r="D72" t="str">
            <v>José Rivas</v>
          </cell>
          <cell r="E72" t="str">
            <v>José Rivas</v>
          </cell>
          <cell r="F72" t="str">
            <v>José Rivas</v>
          </cell>
        </row>
        <row r="73">
          <cell r="A73">
            <v>245</v>
          </cell>
          <cell r="B73">
            <v>3</v>
          </cell>
          <cell r="C73" t="str">
            <v>Servicio Geodésico de Mapas</v>
          </cell>
          <cell r="D73" t="str">
            <v>Huascar Nova</v>
          </cell>
          <cell r="E73" t="str">
            <v>Huascar Nova</v>
          </cell>
          <cell r="F73" t="str">
            <v>Huascar Nova</v>
          </cell>
        </row>
        <row r="74">
          <cell r="A74">
            <v>249</v>
          </cell>
          <cell r="B74">
            <v>2</v>
          </cell>
          <cell r="C74" t="str">
            <v>Centro de Abastecimiento y Suministros de Salud</v>
          </cell>
          <cell r="D74" t="str">
            <v>Yesenia Apaza</v>
          </cell>
          <cell r="E74" t="str">
            <v>Jeovana Zabala</v>
          </cell>
          <cell r="F74" t="str">
            <v>Jeovana Zabala</v>
          </cell>
        </row>
        <row r="75">
          <cell r="A75">
            <v>251</v>
          </cell>
          <cell r="B75">
            <v>3</v>
          </cell>
          <cell r="C75" t="str">
            <v>Instituto Nacional de Salud Ocupacional</v>
          </cell>
          <cell r="D75" t="str">
            <v>Jorge Vargas</v>
          </cell>
          <cell r="E75" t="str">
            <v>Jorge Vargas</v>
          </cell>
          <cell r="F75" t="str">
            <v>Jorge Vargas</v>
          </cell>
        </row>
        <row r="76">
          <cell r="A76">
            <v>253</v>
          </cell>
          <cell r="B76">
            <v>1</v>
          </cell>
          <cell r="C76" t="str">
            <v>Entidad Ejecutora de Medio Ambiente y Agua</v>
          </cell>
          <cell r="D76" t="str">
            <v>Belén Espejo</v>
          </cell>
          <cell r="E76" t="str">
            <v>Belén Espejo</v>
          </cell>
          <cell r="F76" t="str">
            <v>Belén Espejo</v>
          </cell>
        </row>
        <row r="77">
          <cell r="A77">
            <v>254</v>
          </cell>
          <cell r="B77">
            <v>2</v>
          </cell>
          <cell r="C77" t="str">
            <v>Instituto del Seguro Agrario</v>
          </cell>
          <cell r="D77" t="str">
            <v>Belén Espejo</v>
          </cell>
          <cell r="E77" t="str">
            <v>Belén Espejo</v>
          </cell>
          <cell r="F77" t="str">
            <v>Belén Espejo</v>
          </cell>
        </row>
        <row r="78">
          <cell r="A78">
            <v>265</v>
          </cell>
          <cell r="B78">
            <v>3</v>
          </cell>
          <cell r="C78" t="str">
            <v>Direc. Dptal. de Educación  Chuquisaca</v>
          </cell>
          <cell r="D78" t="str">
            <v>Jeovana Zabala</v>
          </cell>
          <cell r="E78" t="str">
            <v>Jeovana Zabala</v>
          </cell>
          <cell r="F78" t="str">
            <v>Jeovana Zabala</v>
          </cell>
        </row>
        <row r="79">
          <cell r="A79">
            <v>266</v>
          </cell>
          <cell r="B79">
            <v>3</v>
          </cell>
          <cell r="C79" t="str">
            <v>Direc. Dptal. de Educación La Paz</v>
          </cell>
          <cell r="D79" t="str">
            <v>Jeovana Zabala</v>
          </cell>
          <cell r="E79" t="str">
            <v>Jeovana Zabala</v>
          </cell>
          <cell r="F79" t="str">
            <v>Jeovana Zabala</v>
          </cell>
        </row>
        <row r="80">
          <cell r="A80">
            <v>267</v>
          </cell>
          <cell r="B80">
            <v>3</v>
          </cell>
          <cell r="C80" t="str">
            <v>Direc. Dptal. de Educación Cochabamba</v>
          </cell>
          <cell r="D80" t="str">
            <v>Jeovana Zabala</v>
          </cell>
          <cell r="E80" t="str">
            <v>Jeovana Zabala</v>
          </cell>
          <cell r="F80" t="str">
            <v>Jeovana Zabala</v>
          </cell>
        </row>
        <row r="81">
          <cell r="A81">
            <v>268</v>
          </cell>
          <cell r="B81">
            <v>3</v>
          </cell>
          <cell r="C81" t="str">
            <v>Direc. Dptal. de Educación Oruro</v>
          </cell>
          <cell r="D81" t="str">
            <v>Jeovana Zabala</v>
          </cell>
          <cell r="E81" t="str">
            <v>Jeovana Zabala</v>
          </cell>
          <cell r="F81" t="str">
            <v>Jeovana Zabala</v>
          </cell>
        </row>
        <row r="82">
          <cell r="A82">
            <v>269</v>
          </cell>
          <cell r="B82">
            <v>3</v>
          </cell>
          <cell r="C82" t="str">
            <v>Direc. Dptal. de Educación Potosí</v>
          </cell>
          <cell r="D82" t="str">
            <v>Jeovana Zabala</v>
          </cell>
          <cell r="E82" t="str">
            <v>Jeovana Zabala</v>
          </cell>
          <cell r="F82" t="str">
            <v>Jeovana Zabala</v>
          </cell>
        </row>
        <row r="83">
          <cell r="A83">
            <v>270</v>
          </cell>
          <cell r="B83">
            <v>3</v>
          </cell>
          <cell r="C83" t="str">
            <v>Direc. Dptal. de Educación Tarija</v>
          </cell>
          <cell r="D83" t="str">
            <v>Jeovana Zabala</v>
          </cell>
          <cell r="E83" t="str">
            <v>Jeovana Zabala</v>
          </cell>
          <cell r="F83" t="str">
            <v>Jeovana Zabala</v>
          </cell>
        </row>
        <row r="84">
          <cell r="A84">
            <v>271</v>
          </cell>
          <cell r="B84">
            <v>3</v>
          </cell>
          <cell r="C84" t="str">
            <v>Direc. Dptal. de Educación Santa Cruz</v>
          </cell>
          <cell r="D84" t="str">
            <v>Jeovana Zabala</v>
          </cell>
          <cell r="E84" t="str">
            <v>Jeovana Zabala</v>
          </cell>
          <cell r="F84" t="str">
            <v>Jeovana Zabala</v>
          </cell>
        </row>
        <row r="85">
          <cell r="A85">
            <v>272</v>
          </cell>
          <cell r="B85">
            <v>3</v>
          </cell>
          <cell r="C85" t="str">
            <v>Direc. Dptal. de Educación Beni</v>
          </cell>
          <cell r="D85" t="str">
            <v>Jeovana Zabala</v>
          </cell>
          <cell r="E85" t="str">
            <v>Jeovana Zabala</v>
          </cell>
          <cell r="F85" t="str">
            <v>Jeovana Zabala</v>
          </cell>
        </row>
        <row r="86">
          <cell r="A86">
            <v>273</v>
          </cell>
          <cell r="B86">
            <v>3</v>
          </cell>
          <cell r="C86" t="str">
            <v>Direc. Dptal. de Educación Pando</v>
          </cell>
          <cell r="D86" t="str">
            <v>Jeovana Zabala</v>
          </cell>
          <cell r="E86" t="str">
            <v>Jeovana Zabala</v>
          </cell>
          <cell r="F86" t="str">
            <v>Jeovana Zabala</v>
          </cell>
        </row>
        <row r="87">
          <cell r="A87">
            <v>281</v>
          </cell>
          <cell r="B87">
            <v>3</v>
          </cell>
          <cell r="C87" t="str">
            <v>Oficina Técnica de los Ríos Pilcomayo y Bermejo</v>
          </cell>
          <cell r="D87" t="str">
            <v>Yesenia Apaza</v>
          </cell>
          <cell r="E87" t="str">
            <v>Jeovana Zabala</v>
          </cell>
          <cell r="F87" t="str">
            <v>Jeovana Zabala</v>
          </cell>
        </row>
        <row r="88">
          <cell r="A88">
            <v>283</v>
          </cell>
          <cell r="B88">
            <v>2</v>
          </cell>
          <cell r="C88" t="str">
            <v>Aduana Nacional</v>
          </cell>
          <cell r="D88" t="str">
            <v>Emma Ticonipa</v>
          </cell>
          <cell r="E88" t="str">
            <v>Emma Ticonipa</v>
          </cell>
          <cell r="F88" t="str">
            <v>Emma Ticonipa</v>
          </cell>
        </row>
        <row r="89">
          <cell r="A89">
            <v>287</v>
          </cell>
          <cell r="B89">
            <v>1</v>
          </cell>
          <cell r="C89" t="str">
            <v>Fondo Nacional de Producción e Inversión Social</v>
          </cell>
          <cell r="D89" t="str">
            <v>José Rivas</v>
          </cell>
          <cell r="E89" t="str">
            <v>José Rivas</v>
          </cell>
          <cell r="F89" t="str">
            <v>José Rivas</v>
          </cell>
        </row>
        <row r="90">
          <cell r="A90">
            <v>288</v>
          </cell>
          <cell r="B90">
            <v>3</v>
          </cell>
          <cell r="C90" t="str">
            <v>Servicio Nacional de Riego</v>
          </cell>
          <cell r="D90" t="str">
            <v>Virginia Callisaya</v>
          </cell>
          <cell r="E90" t="str">
            <v>Virginia Callisaya</v>
          </cell>
          <cell r="F90" t="str">
            <v>Virginia Callisaya</v>
          </cell>
        </row>
        <row r="91">
          <cell r="A91">
            <v>290</v>
          </cell>
          <cell r="B91">
            <v>1</v>
          </cell>
          <cell r="C91" t="str">
            <v>Servicio de Impuestos Nacionales</v>
          </cell>
          <cell r="D91" t="str">
            <v>Emma Ticonipa</v>
          </cell>
          <cell r="E91" t="str">
            <v>Emma Ticonipa</v>
          </cell>
          <cell r="F91" t="str">
            <v>Emma Ticonipa</v>
          </cell>
        </row>
        <row r="92">
          <cell r="A92">
            <v>291</v>
          </cell>
          <cell r="B92">
            <v>2</v>
          </cell>
          <cell r="C92" t="str">
            <v>Administradora Boliviana de Carreteras</v>
          </cell>
          <cell r="D92" t="str">
            <v>Emma Ticonipa</v>
          </cell>
          <cell r="E92" t="str">
            <v>Emma Ticonipa</v>
          </cell>
          <cell r="F92" t="str">
            <v>Emma Ticonipa</v>
          </cell>
        </row>
        <row r="93">
          <cell r="A93">
            <v>292</v>
          </cell>
          <cell r="B93">
            <v>3</v>
          </cell>
          <cell r="C93" t="str">
            <v>Vías Bolivia</v>
          </cell>
          <cell r="D93" t="str">
            <v>Judith Machicado</v>
          </cell>
          <cell r="E93" t="str">
            <v>Judith Machicado</v>
          </cell>
          <cell r="F93" t="str">
            <v>Judith Machicado</v>
          </cell>
        </row>
        <row r="94">
          <cell r="A94">
            <v>293</v>
          </cell>
          <cell r="B94">
            <v>3</v>
          </cell>
          <cell r="C94" t="str">
            <v>Fundación Cultural del Banco Central de Bolivia</v>
          </cell>
          <cell r="D94" t="str">
            <v>Emma Ticonipa</v>
          </cell>
          <cell r="E94" t="str">
            <v>Emma Ticonipa</v>
          </cell>
          <cell r="F94" t="str">
            <v>Emma Ticonipa</v>
          </cell>
        </row>
        <row r="95">
          <cell r="A95">
            <v>294</v>
          </cell>
          <cell r="B95">
            <v>3</v>
          </cell>
          <cell r="C95" t="str">
            <v xml:space="preserve">Univ. Indígena Bol. Comunitaria Intercultural Produc. Tupak Katari </v>
          </cell>
          <cell r="D95" t="str">
            <v>José Rivas</v>
          </cell>
          <cell r="E95" t="str">
            <v>José Rivas</v>
          </cell>
          <cell r="F95" t="str">
            <v>José Rivas</v>
          </cell>
        </row>
        <row r="96">
          <cell r="A96">
            <v>295</v>
          </cell>
          <cell r="B96">
            <v>3</v>
          </cell>
          <cell r="C96" t="str">
            <v>Univ. Indígena Bol. Comun. Intercult Prod. Casimiro Huanca</v>
          </cell>
          <cell r="D96" t="str">
            <v>Rommel Cuba</v>
          </cell>
          <cell r="E96" t="str">
            <v>Rommel Cuba</v>
          </cell>
          <cell r="F96" t="str">
            <v>Rommel Cuba</v>
          </cell>
        </row>
        <row r="97">
          <cell r="A97">
            <v>296</v>
          </cell>
          <cell r="B97">
            <v>3</v>
          </cell>
          <cell r="C97" t="str">
            <v>Universidad Indígena Boliviana Comunitaria Intercultural Productiva Apiaguaiki Tupa</v>
          </cell>
          <cell r="D97" t="str">
            <v>Belén Espejo</v>
          </cell>
          <cell r="E97" t="str">
            <v>Belén Espejo</v>
          </cell>
          <cell r="F97" t="str">
            <v>Belén Espejo</v>
          </cell>
        </row>
        <row r="98">
          <cell r="A98">
            <v>298</v>
          </cell>
          <cell r="B98">
            <v>3</v>
          </cell>
          <cell r="C98" t="str">
            <v>Servicio Departamental de Riego - Chuquisaca</v>
          </cell>
          <cell r="D98" t="str">
            <v>Guadalupe Challco</v>
          </cell>
          <cell r="E98" t="str">
            <v>Guadalupe Challco</v>
          </cell>
          <cell r="F98" t="str">
            <v>Guadalupe Challco</v>
          </cell>
        </row>
        <row r="99">
          <cell r="A99">
            <v>299</v>
          </cell>
          <cell r="B99">
            <v>3</v>
          </cell>
          <cell r="C99" t="str">
            <v>Servicio Departamental de Riego - La Paz</v>
          </cell>
          <cell r="D99" t="str">
            <v>Guadalupe Challco</v>
          </cell>
          <cell r="E99" t="str">
            <v>Guadalupe Challco</v>
          </cell>
          <cell r="F99" t="str">
            <v>Guadalupe Challco</v>
          </cell>
        </row>
        <row r="100">
          <cell r="A100">
            <v>300</v>
          </cell>
          <cell r="B100">
            <v>3</v>
          </cell>
          <cell r="C100" t="str">
            <v>Servicio Departamental de Riego - Cochabamba</v>
          </cell>
          <cell r="D100" t="str">
            <v>Guadalupe Challco</v>
          </cell>
          <cell r="E100" t="str">
            <v>Guadalupe Challco</v>
          </cell>
          <cell r="F100" t="str">
            <v>Guadalupe Challco</v>
          </cell>
        </row>
        <row r="101">
          <cell r="A101">
            <v>301</v>
          </cell>
          <cell r="B101">
            <v>3</v>
          </cell>
          <cell r="C101" t="str">
            <v>Servicio Departamental de Riego - Oruro</v>
          </cell>
          <cell r="D101" t="str">
            <v>Guadalupe Challco</v>
          </cell>
          <cell r="E101" t="str">
            <v>Guadalupe Challco</v>
          </cell>
          <cell r="F101" t="str">
            <v>Guadalupe Challco</v>
          </cell>
        </row>
        <row r="102">
          <cell r="A102">
            <v>302</v>
          </cell>
          <cell r="B102">
            <v>3</v>
          </cell>
          <cell r="C102" t="str">
            <v>Servicio Departamental de Riego - Potosí</v>
          </cell>
          <cell r="D102" t="str">
            <v>Guadalupe Challco</v>
          </cell>
          <cell r="E102" t="str">
            <v>Guadalupe Challco</v>
          </cell>
          <cell r="F102" t="str">
            <v>Guadalupe Challco</v>
          </cell>
        </row>
        <row r="103">
          <cell r="A103">
            <v>303</v>
          </cell>
          <cell r="B103">
            <v>3</v>
          </cell>
          <cell r="C103" t="str">
            <v>Servicio Departamental de Riego - Tarija</v>
          </cell>
          <cell r="D103" t="str">
            <v>Guadalupe Challco</v>
          </cell>
          <cell r="E103" t="str">
            <v>Guadalupe Challco</v>
          </cell>
          <cell r="F103" t="str">
            <v>Guadalupe Challco</v>
          </cell>
        </row>
        <row r="104">
          <cell r="A104">
            <v>309</v>
          </cell>
          <cell r="B104">
            <v>3</v>
          </cell>
          <cell r="C104" t="str">
            <v>Autoridad de Fiscalización y Control Social del Juego</v>
          </cell>
          <cell r="D104" t="str">
            <v>José Rivas</v>
          </cell>
          <cell r="E104" t="str">
            <v>José Rivas</v>
          </cell>
          <cell r="F104" t="str">
            <v>Elizabeth Nina</v>
          </cell>
        </row>
        <row r="105">
          <cell r="A105">
            <v>310</v>
          </cell>
          <cell r="B105">
            <v>2</v>
          </cell>
          <cell r="C105" t="str">
            <v>Autoridad de Fisc y Ctrol Soc de Telecomunicaciones y Transp</v>
          </cell>
          <cell r="D105" t="str">
            <v>Huascar Nova</v>
          </cell>
          <cell r="E105" t="str">
            <v>Huascar Nova</v>
          </cell>
          <cell r="F105" t="str">
            <v>Huascar Nova</v>
          </cell>
        </row>
        <row r="106">
          <cell r="A106">
            <v>311</v>
          </cell>
          <cell r="B106">
            <v>3</v>
          </cell>
          <cell r="C106" t="str">
            <v>Autoridad de Fisc y Ctrol Soc de Agua Potable Saneam.Básico</v>
          </cell>
          <cell r="D106" t="str">
            <v>Guadalupe Challco</v>
          </cell>
          <cell r="E106" t="str">
            <v>Guadalupe Challco</v>
          </cell>
          <cell r="F106" t="str">
            <v>Guadalupe Challco</v>
          </cell>
        </row>
        <row r="107">
          <cell r="A107">
            <v>312</v>
          </cell>
          <cell r="B107">
            <v>3</v>
          </cell>
          <cell r="C107" t="str">
            <v>Autoridad de Fiscalización y Control Soc de Bosques y Tierras</v>
          </cell>
          <cell r="D107" t="str">
            <v>Virginia Huanca</v>
          </cell>
          <cell r="E107" t="str">
            <v>Virginia Huanca</v>
          </cell>
          <cell r="F107" t="str">
            <v>Virginia Huanca</v>
          </cell>
        </row>
        <row r="108">
          <cell r="A108">
            <v>313</v>
          </cell>
          <cell r="B108">
            <v>3</v>
          </cell>
          <cell r="C108" t="str">
            <v>Autoridad de Fiscalización y Control Social de Pensiones</v>
          </cell>
          <cell r="D108" t="str">
            <v>Huascar Nova</v>
          </cell>
          <cell r="E108" t="str">
            <v>Huascar Nova</v>
          </cell>
          <cell r="F108" t="str">
            <v>Huascar Nova</v>
          </cell>
        </row>
        <row r="109">
          <cell r="A109">
            <v>314</v>
          </cell>
          <cell r="B109">
            <v>2</v>
          </cell>
          <cell r="C109" t="str">
            <v>Autoridad de Fiscalización y Control Social de Electricidad</v>
          </cell>
          <cell r="D109" t="str">
            <v>Huascar Nova</v>
          </cell>
          <cell r="E109" t="str">
            <v>Huascar Nova</v>
          </cell>
          <cell r="F109" t="str">
            <v>Huascar Nova</v>
          </cell>
        </row>
        <row r="110">
          <cell r="A110">
            <v>315</v>
          </cell>
          <cell r="B110">
            <v>3</v>
          </cell>
          <cell r="C110" t="str">
            <v>Autoridad de Fiscalización y Control Social de Empresas</v>
          </cell>
          <cell r="D110" t="str">
            <v>Virginia Huanca</v>
          </cell>
          <cell r="E110" t="str">
            <v>Virginia Huanca</v>
          </cell>
          <cell r="F110" t="str">
            <v>Virginia Huanca</v>
          </cell>
        </row>
        <row r="111">
          <cell r="A111">
            <v>324</v>
          </cell>
          <cell r="B111">
            <v>3</v>
          </cell>
          <cell r="C111" t="str">
            <v>Escuela Boliviana Intercultural de Música</v>
          </cell>
          <cell r="D111" t="str">
            <v>Jeovana Zabala</v>
          </cell>
          <cell r="E111" t="str">
            <v>Jeovana Zabala</v>
          </cell>
          <cell r="F111" t="str">
            <v>Jeovana Zabala</v>
          </cell>
        </row>
        <row r="112">
          <cell r="A112">
            <v>340</v>
          </cell>
          <cell r="B112">
            <v>2</v>
          </cell>
          <cell r="C112" t="str">
            <v>Servicio General de Identificación Personal</v>
          </cell>
          <cell r="D112" t="str">
            <v>Judith Machicado</v>
          </cell>
          <cell r="E112" t="str">
            <v>Judith Machicado</v>
          </cell>
          <cell r="F112" t="str">
            <v>Judith Machicado</v>
          </cell>
        </row>
        <row r="113">
          <cell r="A113">
            <v>342</v>
          </cell>
          <cell r="B113">
            <v>3</v>
          </cell>
          <cell r="C113" t="str">
            <v>Agencia Estatal de Vivienda</v>
          </cell>
          <cell r="D113" t="str">
            <v>José Rivas</v>
          </cell>
          <cell r="E113" t="str">
            <v>José Rivas</v>
          </cell>
          <cell r="F113" t="str">
            <v>José Rivas</v>
          </cell>
        </row>
        <row r="114">
          <cell r="A114">
            <v>343</v>
          </cell>
          <cell r="B114">
            <v>3</v>
          </cell>
          <cell r="C114" t="str">
            <v>Escuela de Jueces del Estado</v>
          </cell>
          <cell r="D114" t="str">
            <v>Emma Ticonipa</v>
          </cell>
          <cell r="E114" t="str">
            <v>Emma Ticonipa</v>
          </cell>
          <cell r="F114" t="str">
            <v>Emma Ticonipa</v>
          </cell>
        </row>
        <row r="115">
          <cell r="A115">
            <v>344</v>
          </cell>
          <cell r="B115">
            <v>3</v>
          </cell>
          <cell r="C115" t="str">
            <v>Instituto Plurinacional del Estudio de Lenguas y Culturas</v>
          </cell>
          <cell r="D115" t="str">
            <v>Belén Espejo</v>
          </cell>
          <cell r="E115" t="str">
            <v>Belén Espejo</v>
          </cell>
          <cell r="F115" t="str">
            <v>Belén Espejo</v>
          </cell>
        </row>
        <row r="116">
          <cell r="A116">
            <v>345</v>
          </cell>
          <cell r="B116">
            <v>3</v>
          </cell>
          <cell r="C116" t="str">
            <v>Mutual de Servicios al Policía</v>
          </cell>
          <cell r="D116" t="str">
            <v>Belén Espejo</v>
          </cell>
          <cell r="E116" t="str">
            <v>Belén Espejo</v>
          </cell>
          <cell r="F116" t="str">
            <v>Belén Espejo</v>
          </cell>
        </row>
        <row r="117">
          <cell r="A117">
            <v>346</v>
          </cell>
          <cell r="B117">
            <v>3</v>
          </cell>
          <cell r="C117" t="str">
            <v>Unidad de Investigaciones Financieras</v>
          </cell>
          <cell r="D117" t="str">
            <v>Huascar Nova</v>
          </cell>
          <cell r="E117" t="str">
            <v>Huascar Nova</v>
          </cell>
          <cell r="F117" t="str">
            <v>Huascar Nova</v>
          </cell>
        </row>
        <row r="118">
          <cell r="A118">
            <v>347</v>
          </cell>
          <cell r="B118">
            <v>3</v>
          </cell>
          <cell r="C118" t="str">
            <v>Autoridad de Fiscalización y Control de Cooperativas</v>
          </cell>
          <cell r="D118" t="str">
            <v>Jorge Vargas</v>
          </cell>
          <cell r="E118" t="str">
            <v>Jorge Vargas</v>
          </cell>
          <cell r="F118" t="str">
            <v>Jorge Vargas</v>
          </cell>
        </row>
        <row r="119">
          <cell r="A119">
            <v>348</v>
          </cell>
          <cell r="B119">
            <v>3</v>
          </cell>
          <cell r="C119" t="str">
            <v>Autoridad Plurinacional de la Madre Tierra</v>
          </cell>
          <cell r="D119" t="str">
            <v>Guadalupe Challco</v>
          </cell>
          <cell r="E119" t="str">
            <v>Guadalupe Challco</v>
          </cell>
          <cell r="F119" t="str">
            <v>Elizabeth Nina</v>
          </cell>
        </row>
        <row r="120">
          <cell r="A120">
            <v>349</v>
          </cell>
          <cell r="B120">
            <v>3</v>
          </cell>
          <cell r="C120" t="str">
            <v>Centro de Investig.  Arqueológicas, Antropológicas y Adm. Tiwanaku</v>
          </cell>
          <cell r="D120" t="str">
            <v>José Rivas</v>
          </cell>
          <cell r="E120" t="str">
            <v>José Rivas</v>
          </cell>
          <cell r="F120" t="str">
            <v>José Rivas</v>
          </cell>
        </row>
        <row r="121">
          <cell r="A121">
            <v>371</v>
          </cell>
          <cell r="B121">
            <v>3</v>
          </cell>
          <cell r="C121" t="str">
            <v>Centro Internacional de la Quinua</v>
          </cell>
          <cell r="D121" t="str">
            <v>Rommel Cuba</v>
          </cell>
          <cell r="E121" t="str">
            <v>Rommel Cuba</v>
          </cell>
          <cell r="F121" t="str">
            <v>Rommel Cuba</v>
          </cell>
        </row>
        <row r="122">
          <cell r="A122">
            <v>373</v>
          </cell>
          <cell r="B122">
            <v>3</v>
          </cell>
          <cell r="C122" t="str">
            <v>Fondo de Desarrollo Indígena</v>
          </cell>
          <cell r="D122" t="str">
            <v>Rommel Cuba</v>
          </cell>
          <cell r="E122" t="str">
            <v>Rommel Cuba</v>
          </cell>
          <cell r="F122" t="str">
            <v>Rommel Cuba</v>
          </cell>
        </row>
        <row r="123">
          <cell r="A123">
            <v>374</v>
          </cell>
          <cell r="B123">
            <v>3</v>
          </cell>
          <cell r="C123" t="str">
            <v>Agencia de Gobierno Electrónico y Tecnologías de Información y Comunicación</v>
          </cell>
          <cell r="D123" t="str">
            <v>Virginia Callisaya</v>
          </cell>
          <cell r="E123" t="str">
            <v>Virginia Callisaya</v>
          </cell>
          <cell r="F123" t="str">
            <v>Virginia Callisaya</v>
          </cell>
        </row>
        <row r="124">
          <cell r="A124">
            <v>376</v>
          </cell>
          <cell r="B124">
            <v>3</v>
          </cell>
          <cell r="C124" t="str">
            <v>Agencia Boliviana de Energía Nuclear</v>
          </cell>
          <cell r="D124" t="str">
            <v>Belén Espejo</v>
          </cell>
          <cell r="E124" t="str">
            <v>Belén Espejo</v>
          </cell>
          <cell r="F124" t="str">
            <v>Belén Espejo</v>
          </cell>
        </row>
        <row r="125">
          <cell r="A125">
            <v>378</v>
          </cell>
          <cell r="B125">
            <v>3</v>
          </cell>
          <cell r="C125" t="str">
            <v>Servicio Nacional Textil</v>
          </cell>
          <cell r="D125" t="str">
            <v>Rommel Cuba</v>
          </cell>
          <cell r="E125" t="str">
            <v>Rommel Cuba</v>
          </cell>
          <cell r="F125" t="str">
            <v>Rommel Cuba</v>
          </cell>
        </row>
        <row r="126">
          <cell r="A126">
            <v>379</v>
          </cell>
          <cell r="B126">
            <v>3</v>
          </cell>
          <cell r="C126" t="str">
            <v xml:space="preserve">Escuela Boliviana Intercultural de Danza </v>
          </cell>
          <cell r="D126" t="str">
            <v>Jeovana Zabala</v>
          </cell>
          <cell r="E126" t="str">
            <v>Jeovana Zabala</v>
          </cell>
          <cell r="F126" t="str">
            <v>Jeovana Zabala</v>
          </cell>
        </row>
        <row r="127">
          <cell r="A127">
            <v>382</v>
          </cell>
          <cell r="B127">
            <v>2</v>
          </cell>
          <cell r="C127" t="str">
            <v>Agencia de Infraestructura en Salud y Equipamiento Médico</v>
          </cell>
          <cell r="D127" t="str">
            <v>Rommel Cuba</v>
          </cell>
          <cell r="E127" t="str">
            <v>Rommel Cuba</v>
          </cell>
          <cell r="F127" t="str">
            <v>Rommel Cuba</v>
          </cell>
        </row>
        <row r="128">
          <cell r="A128">
            <v>383</v>
          </cell>
          <cell r="B128">
            <v>3</v>
          </cell>
          <cell r="C128" t="str">
            <v>Agencia Boliviana de Correos "Correos de Bolivia"</v>
          </cell>
          <cell r="D128" t="str">
            <v>Yesenia Apaza</v>
          </cell>
          <cell r="E128" t="str">
            <v>Belén Espejo</v>
          </cell>
          <cell r="F128" t="str">
            <v>Elizabeth Nina</v>
          </cell>
        </row>
        <row r="129">
          <cell r="A129">
            <v>385</v>
          </cell>
          <cell r="B129">
            <v>2</v>
          </cell>
          <cell r="C129" t="str">
            <v>Autoridad de Supervisión de la Seguridad Social de Corto Plazo</v>
          </cell>
          <cell r="D129" t="str">
            <v>Jorge Vargas</v>
          </cell>
          <cell r="E129" t="str">
            <v>Jorge Vargas</v>
          </cell>
          <cell r="F129" t="str">
            <v>Jorge Vargas</v>
          </cell>
        </row>
        <row r="130">
          <cell r="A130">
            <v>386</v>
          </cell>
          <cell r="B130">
            <v>3</v>
          </cell>
          <cell r="C130" t="str">
            <v>Servicio Plurinacional de la Mujer y de la Despatria.</v>
          </cell>
          <cell r="D130" t="str">
            <v>Belén Espejo</v>
          </cell>
          <cell r="E130" t="str">
            <v>Belén Espejo</v>
          </cell>
          <cell r="F130" t="str">
            <v>Belén Espejo</v>
          </cell>
        </row>
        <row r="131">
          <cell r="A131">
            <v>387</v>
          </cell>
          <cell r="B131">
            <v>3</v>
          </cell>
          <cell r="C131" t="str">
            <v>Agencia del Desarrollo del Cine y Audiovisual Bolivianos</v>
          </cell>
          <cell r="D131" t="str">
            <v>Huascar Nova</v>
          </cell>
          <cell r="E131" t="str">
            <v>Huascar Nova</v>
          </cell>
          <cell r="F131" t="str">
            <v>Huascar Nova</v>
          </cell>
        </row>
        <row r="132">
          <cell r="A132">
            <v>388</v>
          </cell>
          <cell r="B132">
            <v>3</v>
          </cell>
          <cell r="C132" t="str">
            <v>Servicio Plurinacional de Registro de Comercio</v>
          </cell>
          <cell r="D132" t="str">
            <v>Jorge Vargas</v>
          </cell>
          <cell r="E132" t="str">
            <v>Jorge Vargas</v>
          </cell>
          <cell r="F132" t="str">
            <v>Jorge Vargas</v>
          </cell>
        </row>
        <row r="133">
          <cell r="A133">
            <v>389</v>
          </cell>
          <cell r="B133">
            <v>2</v>
          </cell>
          <cell r="C133" t="str">
            <v>Navegación Aérea y Aeropuertos Bolivianos</v>
          </cell>
          <cell r="D133" t="str">
            <v>Belén Espejo</v>
          </cell>
          <cell r="E133" t="str">
            <v>Belén Espejo</v>
          </cell>
          <cell r="F133" t="str">
            <v>Belén Espejo</v>
          </cell>
        </row>
        <row r="134">
          <cell r="A134">
            <v>390</v>
          </cell>
          <cell r="B134">
            <v>3</v>
          </cell>
          <cell r="C134" t="str">
            <v>Instituto Gastroenterológico del Bicentenario - Hospital de Cuarto Nivel</v>
          </cell>
          <cell r="D134" t="str">
            <v>-</v>
          </cell>
          <cell r="E134" t="str">
            <v>Judith Machicado</v>
          </cell>
          <cell r="F134" t="str">
            <v>Judith Machicado</v>
          </cell>
        </row>
        <row r="135">
          <cell r="A135">
            <v>422</v>
          </cell>
          <cell r="B135">
            <v>3</v>
          </cell>
          <cell r="C135" t="str">
            <v>Caja Bancaria Estatal de Salud</v>
          </cell>
          <cell r="D135" t="str">
            <v>José Rivas</v>
          </cell>
          <cell r="E135" t="str">
            <v>José Rivas</v>
          </cell>
          <cell r="F135" t="str">
            <v>José Rivas</v>
          </cell>
        </row>
        <row r="136">
          <cell r="A136">
            <v>423</v>
          </cell>
          <cell r="B136">
            <v>3</v>
          </cell>
          <cell r="C136" t="str">
            <v>Caja de Salud del Servicio Nacional de Caminos y Ramas Anexas</v>
          </cell>
          <cell r="D136" t="str">
            <v>José Rivas</v>
          </cell>
          <cell r="E136" t="str">
            <v>José Rivas</v>
          </cell>
          <cell r="F136" t="str">
            <v>José Rivas</v>
          </cell>
        </row>
        <row r="137">
          <cell r="A137">
            <v>428</v>
          </cell>
          <cell r="C137" t="str">
            <v>Seguro Social Universitario de Sucre</v>
          </cell>
          <cell r="D137" t="str">
            <v>-</v>
          </cell>
          <cell r="E137" t="str">
            <v>Judith Machicado</v>
          </cell>
          <cell r="F137" t="str">
            <v>Judith Machicado</v>
          </cell>
        </row>
        <row r="138">
          <cell r="A138">
            <v>513</v>
          </cell>
          <cell r="B138">
            <v>1</v>
          </cell>
          <cell r="C138" t="str">
            <v>Yacimientos Petrolíferos Fiscales Bolivianos</v>
          </cell>
          <cell r="D138" t="str">
            <v>Virginia Huanca</v>
          </cell>
          <cell r="E138" t="str">
            <v>Virginia Huanca</v>
          </cell>
          <cell r="F138" t="str">
            <v>Virginia Huanca</v>
          </cell>
        </row>
        <row r="139">
          <cell r="A139">
            <v>514</v>
          </cell>
          <cell r="B139">
            <v>2</v>
          </cell>
          <cell r="C139" t="str">
            <v>Empresa Nacional de Electricidad</v>
          </cell>
          <cell r="D139" t="str">
            <v>Judith Machicado</v>
          </cell>
          <cell r="E139" t="str">
            <v>Judith Machicado</v>
          </cell>
          <cell r="F139" t="str">
            <v>Elizabeth Nina</v>
          </cell>
        </row>
        <row r="140">
          <cell r="A140">
            <v>520</v>
          </cell>
          <cell r="B140">
            <v>3</v>
          </cell>
          <cell r="C140" t="str">
            <v>Empresa Metalúrgica VINTO - Nacionalizada</v>
          </cell>
          <cell r="D140" t="str">
            <v>Virginia Huanca</v>
          </cell>
          <cell r="E140" t="str">
            <v>Virginia Huanca</v>
          </cell>
          <cell r="F140" t="str">
            <v>Virginia Huanca</v>
          </cell>
        </row>
        <row r="141">
          <cell r="A141">
            <v>522</v>
          </cell>
          <cell r="B141">
            <v>3</v>
          </cell>
          <cell r="C141" t="str">
            <v>Empresa Nacional de Ferrocarriles - Residual</v>
          </cell>
          <cell r="D141" t="str">
            <v>Virginia Huanca</v>
          </cell>
          <cell r="E141" t="str">
            <v>Virginia Huanca</v>
          </cell>
          <cell r="F141" t="str">
            <v>Virginia Huanca</v>
          </cell>
        </row>
        <row r="142">
          <cell r="A142">
            <v>525</v>
          </cell>
          <cell r="B142">
            <v>2</v>
          </cell>
          <cell r="C142" t="str">
            <v>Transportes Aéreo Boliviano</v>
          </cell>
          <cell r="D142" t="str">
            <v>Jorge Vargas</v>
          </cell>
          <cell r="E142" t="str">
            <v>Jorge Vargas</v>
          </cell>
          <cell r="F142" t="str">
            <v>Jorge Vargas</v>
          </cell>
        </row>
        <row r="143">
          <cell r="A143">
            <v>526</v>
          </cell>
          <cell r="B143">
            <v>3</v>
          </cell>
          <cell r="C143" t="str">
            <v>Bolivia TV</v>
          </cell>
          <cell r="D143" t="str">
            <v>Virginia Callisaya</v>
          </cell>
          <cell r="E143" t="str">
            <v>Virginia Callisaya</v>
          </cell>
          <cell r="F143" t="str">
            <v>Virginia Callisaya</v>
          </cell>
        </row>
        <row r="144">
          <cell r="A144">
            <v>548</v>
          </cell>
          <cell r="B144">
            <v>3</v>
          </cell>
          <cell r="C144" t="str">
            <v>Corporación de las Fuerzas Armadas para el Desarrollo Nacional</v>
          </cell>
          <cell r="D144" t="str">
            <v>José Rivas</v>
          </cell>
          <cell r="E144" t="str">
            <v>José Rivas</v>
          </cell>
          <cell r="F144" t="str">
            <v>José Rivas</v>
          </cell>
        </row>
        <row r="145">
          <cell r="A145">
            <v>551</v>
          </cell>
          <cell r="B145">
            <v>3</v>
          </cell>
          <cell r="C145" t="str">
            <v>Empresa Naviera Boliviana</v>
          </cell>
          <cell r="D145" t="str">
            <v>Jorge Vargas</v>
          </cell>
          <cell r="E145" t="str">
            <v>Jorge Vargas</v>
          </cell>
          <cell r="F145" t="str">
            <v>Jorge Vargas</v>
          </cell>
        </row>
        <row r="146">
          <cell r="A146">
            <v>572</v>
          </cell>
          <cell r="B146">
            <v>1</v>
          </cell>
          <cell r="C146" t="str">
            <v>Empresa de Apoyo a la Producción de Alimentos</v>
          </cell>
          <cell r="D146" t="str">
            <v>Virginia Callisaya</v>
          </cell>
          <cell r="E146" t="str">
            <v>Virginia Callisaya</v>
          </cell>
          <cell r="F146" t="str">
            <v>Virginia Callisaya</v>
          </cell>
        </row>
        <row r="147">
          <cell r="A147">
            <v>573</v>
          </cell>
          <cell r="B147">
            <v>3</v>
          </cell>
          <cell r="C147" t="str">
            <v>Empresa Siderúrgica del Mutún</v>
          </cell>
          <cell r="D147" t="str">
            <v>Huascar Nova</v>
          </cell>
          <cell r="E147" t="str">
            <v>Huascar Nova</v>
          </cell>
          <cell r="F147" t="str">
            <v>Huascar Nova</v>
          </cell>
        </row>
        <row r="148">
          <cell r="A148">
            <v>576</v>
          </cell>
          <cell r="B148">
            <v>3</v>
          </cell>
          <cell r="C148" t="str">
            <v>Cartones de Bolivia</v>
          </cell>
          <cell r="D148" t="str">
            <v>Rommel Cuba</v>
          </cell>
          <cell r="E148" t="str">
            <v>Rommel Cuba</v>
          </cell>
          <cell r="F148" t="str">
            <v>Rommel Cuba</v>
          </cell>
        </row>
        <row r="149">
          <cell r="A149">
            <v>578</v>
          </cell>
          <cell r="B149">
            <v>1</v>
          </cell>
          <cell r="C149" t="str">
            <v>Boliviana de Aviación</v>
          </cell>
          <cell r="D149" t="str">
            <v>José Rivas</v>
          </cell>
          <cell r="E149" t="str">
            <v>José Rivas</v>
          </cell>
          <cell r="F149" t="str">
            <v>José Rivas</v>
          </cell>
        </row>
        <row r="150">
          <cell r="A150">
            <v>580</v>
          </cell>
          <cell r="B150">
            <v>3</v>
          </cell>
          <cell r="C150" t="str">
            <v>Depósitos Aduaneros Bolivianos</v>
          </cell>
          <cell r="D150" t="str">
            <v>Huascar Nova</v>
          </cell>
          <cell r="E150" t="str">
            <v>Huascar Nova</v>
          </cell>
          <cell r="F150" t="str">
            <v>Elizabeth Nina</v>
          </cell>
        </row>
        <row r="151">
          <cell r="A151">
            <v>584</v>
          </cell>
          <cell r="B151">
            <v>3</v>
          </cell>
          <cell r="C151" t="str">
            <v>Empresa Boliviana de Industrialización de Hidrocarburos</v>
          </cell>
          <cell r="D151" t="str">
            <v>Yesenia Apaza</v>
          </cell>
          <cell r="E151" t="str">
            <v>Judith Machicado</v>
          </cell>
          <cell r="F151" t="str">
            <v>Judith Machicado</v>
          </cell>
        </row>
        <row r="152">
          <cell r="A152">
            <v>585</v>
          </cell>
          <cell r="B152">
            <v>3</v>
          </cell>
          <cell r="C152" t="str">
            <v>Agencia Bolivia Espacial</v>
          </cell>
          <cell r="D152" t="str">
            <v>Jorge Vargas</v>
          </cell>
          <cell r="E152" t="str">
            <v>Jorge Vargas</v>
          </cell>
          <cell r="F152" t="str">
            <v>Jorge Vargas</v>
          </cell>
        </row>
        <row r="153">
          <cell r="A153">
            <v>586</v>
          </cell>
          <cell r="B153">
            <v>2</v>
          </cell>
          <cell r="C153" t="str">
            <v>Empresa Azucarera San Buenaventura</v>
          </cell>
          <cell r="D153" t="str">
            <v>Huascar Nova</v>
          </cell>
          <cell r="E153" t="str">
            <v>Huascar Nova</v>
          </cell>
          <cell r="F153" t="str">
            <v>Huascar Nova</v>
          </cell>
        </row>
        <row r="154">
          <cell r="A154">
            <v>587</v>
          </cell>
          <cell r="B154">
            <v>3</v>
          </cell>
          <cell r="C154" t="str">
            <v>Empresa Estratégica Boliviana de Construcción y Conservación I.C.</v>
          </cell>
          <cell r="D154" t="str">
            <v>Rommel Cuba</v>
          </cell>
          <cell r="E154" t="str">
            <v>Rommel Cuba</v>
          </cell>
          <cell r="F154" t="str">
            <v>Elizabeth Nina</v>
          </cell>
        </row>
        <row r="155">
          <cell r="A155">
            <v>590</v>
          </cell>
          <cell r="B155">
            <v>3</v>
          </cell>
          <cell r="C155" t="str">
            <v>Empresa Pública "QUIPUS"</v>
          </cell>
          <cell r="D155" t="str">
            <v>Jeovana Zabala</v>
          </cell>
          <cell r="E155" t="str">
            <v>Jeovana Zabala</v>
          </cell>
          <cell r="F155" t="str">
            <v>Jeovana Zabala</v>
          </cell>
        </row>
        <row r="156">
          <cell r="A156">
            <v>591</v>
          </cell>
          <cell r="B156">
            <v>2</v>
          </cell>
          <cell r="C156" t="str">
            <v>Empresa Estatal de Transporte por Cable "Mi Teleférico"</v>
          </cell>
          <cell r="D156" t="str">
            <v>Judith Machicado</v>
          </cell>
          <cell r="E156" t="str">
            <v>Judith Machicado</v>
          </cell>
          <cell r="F156" t="str">
            <v>Judith Machicado</v>
          </cell>
        </row>
        <row r="157">
          <cell r="A157">
            <v>593</v>
          </cell>
          <cell r="B157">
            <v>3</v>
          </cell>
          <cell r="C157" t="str">
            <v>Empresa Pública YACANA</v>
          </cell>
          <cell r="D157" t="str">
            <v>Jorge Vargas</v>
          </cell>
          <cell r="E157" t="str">
            <v>Jorge Vargas</v>
          </cell>
          <cell r="F157" t="str">
            <v>Jorge Vargas</v>
          </cell>
        </row>
        <row r="158">
          <cell r="A158">
            <v>594</v>
          </cell>
          <cell r="B158">
            <v>2</v>
          </cell>
          <cell r="C158" t="str">
            <v>Administración de Servicios Portuarios - Bolivia</v>
          </cell>
          <cell r="D158" t="str">
            <v>Virginia Huanca</v>
          </cell>
          <cell r="E158" t="str">
            <v>Virginia Huanca</v>
          </cell>
          <cell r="F158" t="str">
            <v>Virginia Huanca</v>
          </cell>
        </row>
        <row r="159">
          <cell r="A159">
            <v>595</v>
          </cell>
          <cell r="B159">
            <v>2</v>
          </cell>
          <cell r="C159" t="str">
            <v>Gestora Pública de la Seguridad Social de Largo Plazo</v>
          </cell>
          <cell r="D159" t="str">
            <v>Virginia Huanca</v>
          </cell>
          <cell r="E159" t="str">
            <v>Virginia Huanca</v>
          </cell>
          <cell r="F159" t="str">
            <v>Virginia Huanca</v>
          </cell>
        </row>
        <row r="160">
          <cell r="A160">
            <v>596</v>
          </cell>
          <cell r="B160">
            <v>2</v>
          </cell>
          <cell r="C160" t="str">
            <v>Empresa Pública Transporte Aéreo Militar</v>
          </cell>
          <cell r="D160" t="str">
            <v>Guadalupe Challco</v>
          </cell>
          <cell r="E160" t="str">
            <v>Guadalupe Challco</v>
          </cell>
          <cell r="F160" t="str">
            <v>Guadalupe Challco</v>
          </cell>
        </row>
        <row r="161">
          <cell r="A161">
            <v>597</v>
          </cell>
          <cell r="B161">
            <v>2</v>
          </cell>
          <cell r="C161" t="str">
            <v>Empresa Pública Nacional Estratégica de Yacimientos de Litio Bolivianos</v>
          </cell>
          <cell r="D161" t="str">
            <v>José Rivas</v>
          </cell>
          <cell r="E161" t="str">
            <v>José Rivas</v>
          </cell>
          <cell r="F161" t="str">
            <v>José Rivas</v>
          </cell>
        </row>
        <row r="162">
          <cell r="A162">
            <v>598</v>
          </cell>
          <cell r="B162">
            <v>3</v>
          </cell>
          <cell r="C162" t="str">
            <v>Empresa Pública "Editorial del Estado Plurinacional de Bolivia"</v>
          </cell>
          <cell r="D162" t="str">
            <v>Belén Espejo</v>
          </cell>
          <cell r="E162" t="str">
            <v>Belén Espejo</v>
          </cell>
          <cell r="F162" t="str">
            <v>Belén Espejo</v>
          </cell>
        </row>
        <row r="163">
          <cell r="A163">
            <v>599</v>
          </cell>
          <cell r="B163">
            <v>2</v>
          </cell>
          <cell r="C163" t="str">
            <v>Empresa Boliviana de Alimentos y Derivados</v>
          </cell>
          <cell r="D163" t="str">
            <v>Belén Espejo</v>
          </cell>
          <cell r="E163" t="str">
            <v>Belén Espejo</v>
          </cell>
          <cell r="F163" t="str">
            <v>Belén Espejo</v>
          </cell>
        </row>
        <row r="164">
          <cell r="A164">
            <v>600</v>
          </cell>
          <cell r="B164">
            <v>3</v>
          </cell>
          <cell r="C164" t="str">
            <v>Empresa Servicios Aéreos Bolivianos</v>
          </cell>
          <cell r="D164" t="str">
            <v>Rommel Cuba</v>
          </cell>
          <cell r="E164" t="str">
            <v>Rommel Cuba</v>
          </cell>
          <cell r="F164" t="str">
            <v>Rommel Cuba</v>
          </cell>
        </row>
        <row r="165">
          <cell r="A165">
            <v>601</v>
          </cell>
          <cell r="B165">
            <v>3</v>
          </cell>
          <cell r="C165" t="str">
            <v>Empresa Boliviana de Producción Agropecuaria</v>
          </cell>
          <cell r="D165" t="str">
            <v>Emma Ticonipa</v>
          </cell>
          <cell r="E165" t="str">
            <v>Emma Ticonipa</v>
          </cell>
          <cell r="F165" t="str">
            <v>Elizabeth Nina</v>
          </cell>
        </row>
        <row r="166">
          <cell r="A166">
            <v>633</v>
          </cell>
          <cell r="B166">
            <v>3</v>
          </cell>
          <cell r="C166" t="str">
            <v>Empresa Misicuni</v>
          </cell>
          <cell r="D166" t="str">
            <v>Judith Machicado</v>
          </cell>
          <cell r="E166" t="str">
            <v>Judith Machicado</v>
          </cell>
          <cell r="F166" t="str">
            <v>Judith Machicado</v>
          </cell>
        </row>
        <row r="167">
          <cell r="A167">
            <v>650</v>
          </cell>
          <cell r="B167">
            <v>3</v>
          </cell>
          <cell r="C167" t="str">
            <v>Asamblea Legislativa Plurinacional</v>
          </cell>
          <cell r="D167" t="str">
            <v>Emma Ticonipa</v>
          </cell>
          <cell r="E167" t="str">
            <v>Emma Ticonipa</v>
          </cell>
          <cell r="F167" t="str">
            <v>Emma Ticonipa</v>
          </cell>
        </row>
        <row r="168">
          <cell r="A168">
            <v>660</v>
          </cell>
          <cell r="B168">
            <v>2</v>
          </cell>
          <cell r="C168" t="str">
            <v xml:space="preserve">Órgano Judicial </v>
          </cell>
          <cell r="D168" t="str">
            <v>Virginia Huanca</v>
          </cell>
          <cell r="E168" t="str">
            <v>Virginia Huanca</v>
          </cell>
          <cell r="F168" t="str">
            <v>Virginia Huanca</v>
          </cell>
        </row>
        <row r="169">
          <cell r="A169">
            <v>661</v>
          </cell>
          <cell r="B169">
            <v>3</v>
          </cell>
          <cell r="C169" t="str">
            <v>Tribunal Constitucional Plurinacional</v>
          </cell>
          <cell r="D169" t="str">
            <v>Yesenia Apaza</v>
          </cell>
          <cell r="E169" t="str">
            <v>Jeovana Zabala</v>
          </cell>
          <cell r="F169" t="str">
            <v>Jeovana Zabala</v>
          </cell>
        </row>
        <row r="170">
          <cell r="A170">
            <v>670</v>
          </cell>
          <cell r="B170">
            <v>2</v>
          </cell>
          <cell r="C170" t="str">
            <v>Órgano Electoral Plurinacional</v>
          </cell>
          <cell r="D170" t="str">
            <v>Yesenia Apaza</v>
          </cell>
          <cell r="E170" t="str">
            <v>Guadalupe Challco</v>
          </cell>
          <cell r="F170" t="str">
            <v>Elizabeth Nina</v>
          </cell>
        </row>
        <row r="171">
          <cell r="A171">
            <v>680</v>
          </cell>
          <cell r="B171">
            <v>3</v>
          </cell>
          <cell r="C171" t="str">
            <v>Contraloría General del Estado</v>
          </cell>
          <cell r="D171" t="str">
            <v>Belén Espejo</v>
          </cell>
          <cell r="E171" t="str">
            <v>Belén Espejo</v>
          </cell>
          <cell r="F171" t="str">
            <v>Belén Espejo</v>
          </cell>
        </row>
        <row r="172">
          <cell r="A172">
            <v>681</v>
          </cell>
          <cell r="B172">
            <v>3</v>
          </cell>
          <cell r="C172" t="str">
            <v>Ministerio Público</v>
          </cell>
          <cell r="D172" t="str">
            <v>Yesenia Apaza</v>
          </cell>
          <cell r="E172" t="str">
            <v>Virginia Huanca</v>
          </cell>
          <cell r="F172" t="str">
            <v>Elizabeth Nina</v>
          </cell>
        </row>
        <row r="173">
          <cell r="A173">
            <v>682</v>
          </cell>
          <cell r="B173">
            <v>3</v>
          </cell>
          <cell r="C173" t="str">
            <v>Defensoría del Pueblo</v>
          </cell>
          <cell r="D173" t="str">
            <v>Jeovana Zabala</v>
          </cell>
          <cell r="E173" t="str">
            <v>Jeovana Zabala</v>
          </cell>
          <cell r="F173" t="str">
            <v>Jeovana Zabala</v>
          </cell>
        </row>
        <row r="174">
          <cell r="A174">
            <v>683</v>
          </cell>
          <cell r="B174">
            <v>3</v>
          </cell>
          <cell r="C174" t="str">
            <v>Procuraduría General del Estado</v>
          </cell>
          <cell r="D174" t="str">
            <v>Yesenia Apaza</v>
          </cell>
          <cell r="E174" t="str">
            <v>Belén Espejo</v>
          </cell>
          <cell r="F174" t="str">
            <v>Elizabeth Nina</v>
          </cell>
        </row>
        <row r="175">
          <cell r="A175">
            <v>802</v>
          </cell>
          <cell r="B175">
            <v>3</v>
          </cell>
          <cell r="C175" t="str">
            <v>Empresa Local de Agua Potable y Alcantarillado Sucre</v>
          </cell>
          <cell r="D175" t="str">
            <v>Judith Machicado</v>
          </cell>
          <cell r="E175" t="str">
            <v>Judith Machicado</v>
          </cell>
          <cell r="F175" t="str">
            <v>Judith Machicado</v>
          </cell>
        </row>
        <row r="176">
          <cell r="A176">
            <v>862</v>
          </cell>
          <cell r="B176">
            <v>1</v>
          </cell>
          <cell r="C176" t="str">
            <v>Fondo Nacional de Desarrollo Regional</v>
          </cell>
          <cell r="D176" t="str">
            <v>Yesenia Apaza</v>
          </cell>
          <cell r="E176" t="str">
            <v>Judith Machicado</v>
          </cell>
          <cell r="F176" t="str">
            <v>Elizabeth Nina</v>
          </cell>
        </row>
        <row r="177">
          <cell r="A177">
            <v>865</v>
          </cell>
          <cell r="B177">
            <v>3</v>
          </cell>
          <cell r="C177" t="str">
            <v>Fondo Desarrollo del Sistema Financiero y Apoyo al Sector Productivo</v>
          </cell>
          <cell r="D177" t="str">
            <v>Judith Machicado</v>
          </cell>
          <cell r="E177" t="str">
            <v>Judith Machicado</v>
          </cell>
          <cell r="F177" t="str">
            <v>Judith Machicado</v>
          </cell>
        </row>
        <row r="178">
          <cell r="A178">
            <v>867</v>
          </cell>
          <cell r="B178">
            <v>3</v>
          </cell>
          <cell r="C178" t="str">
            <v>Fondo Rotatorio de Fomento Productivo Regional</v>
          </cell>
          <cell r="D178" t="str">
            <v>Judith Machicado</v>
          </cell>
          <cell r="E178" t="str">
            <v>Judith Machicado</v>
          </cell>
          <cell r="F178" t="str">
            <v>Judith Machicado</v>
          </cell>
        </row>
      </sheetData>
      <sheetData sheetId="1">
        <row r="1">
          <cell r="A1" t="str">
            <v>José Rivas</v>
          </cell>
          <cell r="B1" t="str">
            <v>2183333 - 1632</v>
          </cell>
          <cell r="C1" t="str">
            <v>jose.rivas@economiayfinanzas.gob.bo</v>
          </cell>
        </row>
        <row r="2">
          <cell r="A2" t="str">
            <v>Judith Machicado</v>
          </cell>
          <cell r="B2" t="str">
            <v>2183333 - 1648</v>
          </cell>
          <cell r="C2" t="str">
            <v>judith.machicado@economiayfinanzas.gob.bo</v>
          </cell>
        </row>
        <row r="3">
          <cell r="A3" t="str">
            <v>Virginia Callisaya</v>
          </cell>
          <cell r="B3" t="str">
            <v>2183333 - 1645</v>
          </cell>
          <cell r="C3" t="str">
            <v>virginia.callisaya@economiayfinanzas.gob.bo</v>
          </cell>
        </row>
        <row r="4">
          <cell r="A4" t="str">
            <v>Emma Ticonipa</v>
          </cell>
          <cell r="B4" t="str">
            <v>2183333 - 1635</v>
          </cell>
          <cell r="C4" t="str">
            <v>emma.ticonipa@economiayfinanzas.gob.bo</v>
          </cell>
        </row>
        <row r="5">
          <cell r="A5" t="str">
            <v>Rommel Cuba</v>
          </cell>
          <cell r="B5" t="str">
            <v>2183333 - 1649</v>
          </cell>
          <cell r="C5" t="str">
            <v>rommel.cuba@economiayfinanzas.gob.bo</v>
          </cell>
        </row>
        <row r="6">
          <cell r="A6" t="str">
            <v>Jeovana Zabala</v>
          </cell>
          <cell r="B6" t="str">
            <v>2183333 - 1663</v>
          </cell>
          <cell r="C6" t="str">
            <v>jeovana.zabala@economiayfinanzas.gob.bo</v>
          </cell>
        </row>
        <row r="7">
          <cell r="A7" t="str">
            <v>Virginia Huanca</v>
          </cell>
          <cell r="B7" t="str">
            <v>2183333 - 1636</v>
          </cell>
          <cell r="C7" t="str">
            <v>virginia.huanca@economiayfinanzas.gob.bo</v>
          </cell>
        </row>
        <row r="8">
          <cell r="A8" t="str">
            <v>Guadalupe Challco</v>
          </cell>
          <cell r="B8" t="str">
            <v>2183333 - 1640</v>
          </cell>
          <cell r="C8" t="str">
            <v>guadalupe.challco@economiayfinanzas.gob.bo</v>
          </cell>
        </row>
        <row r="9">
          <cell r="A9" t="str">
            <v>Huascar Nova</v>
          </cell>
          <cell r="B9" t="str">
            <v>2183333 - 1651</v>
          </cell>
          <cell r="C9" t="str">
            <v>huascar.nova@economiayfinanzas.gob.bo</v>
          </cell>
        </row>
        <row r="10">
          <cell r="A10" t="str">
            <v>Belén Espejo</v>
          </cell>
          <cell r="B10" t="str">
            <v>2183333 - 1644</v>
          </cell>
          <cell r="C10" t="str">
            <v>belen.espejo@economiayfinanzas.gob.bo</v>
          </cell>
        </row>
        <row r="11">
          <cell r="A11" t="str">
            <v>Jorge Vargas</v>
          </cell>
          <cell r="B11" t="str">
            <v>2183333 - 1633</v>
          </cell>
          <cell r="C11" t="str">
            <v>jorge.vargas@economiayfinanzas.gob.bo</v>
          </cell>
        </row>
        <row r="12">
          <cell r="A12" t="str">
            <v>Elizabeth Nina</v>
          </cell>
          <cell r="B12" t="str">
            <v>2183333 - 1637</v>
          </cell>
          <cell r="C12" t="str">
            <v>elizabeth.nina@economiayfinanzas.gob.bo</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Virginia Huanca</v>
          </cell>
          <cell r="E8" t="str">
            <v>José Rivas</v>
          </cell>
          <cell r="F8" t="str">
            <v>2183333 - 1632</v>
          </cell>
          <cell r="G8" t="str">
            <v>jose.rivas@economiayfinanzas.gob.bo</v>
          </cell>
        </row>
        <row r="9">
          <cell r="A9">
            <v>10</v>
          </cell>
          <cell r="B9">
            <v>2</v>
          </cell>
          <cell r="C9" t="str">
            <v>Ministerio de Relaciones Exteriores</v>
          </cell>
          <cell r="D9" t="str">
            <v>Emma Ticonipa</v>
          </cell>
          <cell r="E9" t="str">
            <v>Judith Machicado</v>
          </cell>
          <cell r="F9" t="str">
            <v>2183333 - 1648</v>
          </cell>
          <cell r="G9" t="str">
            <v>judith.machicado@economiayfinanzas.gob.bo</v>
          </cell>
        </row>
        <row r="10">
          <cell r="A10">
            <v>15</v>
          </cell>
          <cell r="B10">
            <v>1</v>
          </cell>
          <cell r="C10" t="str">
            <v>Ministerio de Gobierno</v>
          </cell>
          <cell r="D10" t="str">
            <v>Virginia Callisaya</v>
          </cell>
          <cell r="E10" t="str">
            <v>Virginia Callisaya</v>
          </cell>
          <cell r="F10" t="str">
            <v>2183333 - 1645</v>
          </cell>
          <cell r="G10" t="str">
            <v>virginia.callisaya@economiayfinanzas.gob.bo</v>
          </cell>
        </row>
        <row r="11">
          <cell r="A11">
            <v>16</v>
          </cell>
          <cell r="B11">
            <v>1</v>
          </cell>
          <cell r="C11" t="str">
            <v>Ministerio de Educación</v>
          </cell>
          <cell r="D11" t="str">
            <v>Emma Ticonipa</v>
          </cell>
          <cell r="E11" t="str">
            <v>Emma Ticonipa</v>
          </cell>
          <cell r="F11" t="str">
            <v>2183333 - 1635</v>
          </cell>
          <cell r="G11" t="str">
            <v>emma.ticonipa@economiayfinanzas.gob.bo</v>
          </cell>
        </row>
        <row r="12">
          <cell r="A12">
            <v>20</v>
          </cell>
          <cell r="B12">
            <v>1</v>
          </cell>
          <cell r="C12" t="str">
            <v>Ministerio de Defensa</v>
          </cell>
          <cell r="D12" t="str">
            <v>Huascar Nova</v>
          </cell>
          <cell r="E12" t="str">
            <v>Rommel Cuba</v>
          </cell>
          <cell r="F12" t="str">
            <v>2183333 - 1649</v>
          </cell>
          <cell r="G12" t="str">
            <v>rommel.cuba@economiayfinanzas.gob.bo</v>
          </cell>
        </row>
        <row r="13">
          <cell r="A13">
            <v>25</v>
          </cell>
          <cell r="B13">
            <v>2</v>
          </cell>
          <cell r="C13" t="str">
            <v>Ministerio de la Presidencia</v>
          </cell>
          <cell r="D13" t="str">
            <v>Judith Machicado</v>
          </cell>
          <cell r="E13" t="str">
            <v>Emma Ticonipa</v>
          </cell>
          <cell r="F13" t="str">
            <v>2183333 - 1635</v>
          </cell>
          <cell r="G13" t="str">
            <v>emma.ticonipa@economiayfinanzas.gob.bo</v>
          </cell>
        </row>
        <row r="14">
          <cell r="A14">
            <v>30</v>
          </cell>
          <cell r="B14">
            <v>2</v>
          </cell>
          <cell r="C14" t="str">
            <v>Ministerio de Justicia y Transparencia Institucional</v>
          </cell>
          <cell r="D14" t="str">
            <v>Judith Machicado</v>
          </cell>
          <cell r="E14" t="str">
            <v>Yesenia Apaza</v>
          </cell>
          <cell r="F14" t="str">
            <v>2183333 - 1637</v>
          </cell>
          <cell r="G14" t="str">
            <v>yesenia.apaza@economiayfinanzas.gob.bo</v>
          </cell>
        </row>
        <row r="15">
          <cell r="A15">
            <v>35</v>
          </cell>
          <cell r="B15">
            <v>2</v>
          </cell>
          <cell r="C15" t="str">
            <v>Ministerio de Economía y Finanzas Públicas</v>
          </cell>
          <cell r="D15" t="str">
            <v>José Rivas</v>
          </cell>
          <cell r="E15" t="str">
            <v>Yesenia Apaza</v>
          </cell>
          <cell r="F15" t="str">
            <v>2183333 - 1637</v>
          </cell>
          <cell r="G15" t="str">
            <v>yesenia.apaza@economiayfinanzas.gob.bo</v>
          </cell>
        </row>
        <row r="16">
          <cell r="A16">
            <v>41</v>
          </cell>
          <cell r="B16">
            <v>1</v>
          </cell>
          <cell r="C16" t="str">
            <v>Ministerio de Desarrollo Productivo y Economía Plural</v>
          </cell>
          <cell r="D16" t="str">
            <v>Virginia Callisaya</v>
          </cell>
          <cell r="E16" t="str">
            <v>Virginia Huanca</v>
          </cell>
          <cell r="F16" t="str">
            <v>2183333 - 1636</v>
          </cell>
          <cell r="G16" t="str">
            <v>virginia.huanca@economiayfinanzas.gob.bo</v>
          </cell>
        </row>
        <row r="17">
          <cell r="A17">
            <v>46</v>
          </cell>
          <cell r="B17">
            <v>1</v>
          </cell>
          <cell r="C17" t="str">
            <v>Ministerio de Salud y Deportes</v>
          </cell>
          <cell r="D17" t="str">
            <v>Yesenia Apaza</v>
          </cell>
          <cell r="E17" t="str">
            <v>Rommel Cuba</v>
          </cell>
          <cell r="F17" t="str">
            <v>2183333 - 1649</v>
          </cell>
          <cell r="G17" t="str">
            <v>rommel.cuba@economiayfinanzas.gob.bo</v>
          </cell>
        </row>
        <row r="18">
          <cell r="A18">
            <v>47</v>
          </cell>
          <cell r="B18">
            <v>2</v>
          </cell>
          <cell r="C18" t="str">
            <v>Ministerio de Desarrollo Rural y Tierras</v>
          </cell>
          <cell r="D18" t="str">
            <v>Rommel Cuba</v>
          </cell>
          <cell r="E18" t="str">
            <v>Guadalupe Challco</v>
          </cell>
          <cell r="F18" t="str">
            <v>2183333 - 1640</v>
          </cell>
          <cell r="G18" t="str">
            <v>guadalupe.challco@economiayfinanzas.gob.bo</v>
          </cell>
        </row>
        <row r="19">
          <cell r="A19">
            <v>53</v>
          </cell>
          <cell r="B19">
            <v>2</v>
          </cell>
          <cell r="C19" t="str">
            <v>Ministerio de Culturas, Descolonización y Despatriarcalización</v>
          </cell>
          <cell r="D19" t="str">
            <v>Virginia Huanca</v>
          </cell>
          <cell r="E19" t="str">
            <v>Virginia Callisaya</v>
          </cell>
          <cell r="F19" t="str">
            <v>2183333 - 1645</v>
          </cell>
          <cell r="G19" t="str">
            <v>virginia.callisaya@economiayfinanzas.gob.bo</v>
          </cell>
        </row>
        <row r="20">
          <cell r="A20">
            <v>66</v>
          </cell>
          <cell r="B20">
            <v>2</v>
          </cell>
          <cell r="C20" t="str">
            <v>Ministerio de Planificación del Desarrollo</v>
          </cell>
          <cell r="D20" t="str">
            <v>Jorge Vargas</v>
          </cell>
          <cell r="E20" t="str">
            <v>Huascar Nova</v>
          </cell>
          <cell r="F20" t="str">
            <v>2183333 - 1651</v>
          </cell>
          <cell r="G20" t="str">
            <v>huascar.nova@economiayfinanzas.gob.bo</v>
          </cell>
        </row>
        <row r="21">
          <cell r="A21">
            <v>70</v>
          </cell>
          <cell r="B21">
            <v>2</v>
          </cell>
          <cell r="C21" t="str">
            <v>Ministerio de Trabajo, Empleo y Previsión Social</v>
          </cell>
          <cell r="D21" t="str">
            <v>Belén Espejo</v>
          </cell>
          <cell r="E21" t="str">
            <v>Huascar Nova</v>
          </cell>
          <cell r="F21" t="str">
            <v>2183333 - 1651</v>
          </cell>
          <cell r="G21" t="str">
            <v>huascar.nova@economiayfinanzas.gob.bo</v>
          </cell>
        </row>
        <row r="22">
          <cell r="A22">
            <v>76</v>
          </cell>
          <cell r="B22">
            <v>3</v>
          </cell>
          <cell r="C22" t="str">
            <v>Ministerio de Minería y Metalurgia</v>
          </cell>
          <cell r="D22" t="str">
            <v>Belén Espejo</v>
          </cell>
          <cell r="E22" t="str">
            <v>Jeovana Zabala</v>
          </cell>
          <cell r="F22" t="str">
            <v>2183333 - 1663</v>
          </cell>
          <cell r="G22" t="str">
            <v>jeovana.zabala@economiayfinanzas.gob.bo</v>
          </cell>
        </row>
        <row r="23">
          <cell r="A23">
            <v>78</v>
          </cell>
          <cell r="B23">
            <v>3</v>
          </cell>
          <cell r="C23" t="str">
            <v>Ministerio de Hidrocarburos y Energías</v>
          </cell>
          <cell r="D23" t="str">
            <v>Yesenia Apaza</v>
          </cell>
          <cell r="E23" t="str">
            <v>Belén Espejo</v>
          </cell>
          <cell r="F23" t="str">
            <v>2183333 - 1644</v>
          </cell>
          <cell r="G23" t="str">
            <v>belen.espejo@economiayfinanzas.gob.bo</v>
          </cell>
        </row>
        <row r="24">
          <cell r="A24">
            <v>81</v>
          </cell>
          <cell r="B24">
            <v>2</v>
          </cell>
          <cell r="C24" t="str">
            <v>Ministerio de Obras Públicas, Servicios y Vivienda</v>
          </cell>
          <cell r="D24" t="str">
            <v>Rommel Cuba</v>
          </cell>
          <cell r="E24" t="str">
            <v>Judith Machicado</v>
          </cell>
          <cell r="F24" t="str">
            <v>2183333 - 1648</v>
          </cell>
          <cell r="G24" t="str">
            <v>judith.machicado@economiayfinanzas.gob.bo</v>
          </cell>
        </row>
        <row r="25">
          <cell r="A25">
            <v>86</v>
          </cell>
          <cell r="B25">
            <v>1</v>
          </cell>
          <cell r="C25" t="str">
            <v>Ministerio de Medio Ambiente y Agua</v>
          </cell>
          <cell r="D25" t="str">
            <v>Guadalupe Challco</v>
          </cell>
          <cell r="E25" t="str">
            <v>Jorge Vargas</v>
          </cell>
          <cell r="F25" t="str">
            <v>2183333 - 1633</v>
          </cell>
          <cell r="G25" t="str">
            <v>jorge.vargas@economiayfinanzas.gob.bo</v>
          </cell>
        </row>
        <row r="26">
          <cell r="A26">
            <v>95</v>
          </cell>
          <cell r="B26">
            <v>3</v>
          </cell>
          <cell r="C26" t="str">
            <v>Consejo Supremo de Defensa Plurinacional</v>
          </cell>
          <cell r="D26" t="str">
            <v>Huascar Nova</v>
          </cell>
          <cell r="E26" t="str">
            <v>Rommel Cuba</v>
          </cell>
          <cell r="F26" t="str">
            <v>2183333 - 1649</v>
          </cell>
          <cell r="G26" t="str">
            <v>rommel.cuba@economiayfinanzas.gob.bo</v>
          </cell>
        </row>
        <row r="27">
          <cell r="A27" t="str">
            <v>99 - 01</v>
          </cell>
          <cell r="B27">
            <v>3</v>
          </cell>
          <cell r="C27" t="str">
            <v>Tesoro General de la Nación</v>
          </cell>
          <cell r="D27" t="str">
            <v>Guadalupe Challco</v>
          </cell>
          <cell r="E27" t="str">
            <v>Guadalupe Challco</v>
          </cell>
          <cell r="F27" t="str">
            <v>2183333 - 1640</v>
          </cell>
          <cell r="G27" t="str">
            <v>guadalupe.challco@economiayfinanzas.gob.bo</v>
          </cell>
        </row>
        <row r="28">
          <cell r="A28" t="str">
            <v>99 - 02</v>
          </cell>
          <cell r="B28">
            <v>2</v>
          </cell>
          <cell r="C28" t="str">
            <v>Tesoro General de la Nación</v>
          </cell>
          <cell r="D28" t="str">
            <v>Yesenia Apaza</v>
          </cell>
          <cell r="E28" t="str">
            <v>Virginia Huanca</v>
          </cell>
          <cell r="F28" t="str">
            <v>2183333 - 1636</v>
          </cell>
          <cell r="G28" t="str">
            <v>virginia.huanca@economiayfinanzas.gob.bo</v>
          </cell>
        </row>
        <row r="29">
          <cell r="A29" t="str">
            <v>99 - 03</v>
          </cell>
          <cell r="B29">
            <v>2</v>
          </cell>
          <cell r="C29" t="str">
            <v>Tesoro General de la Nación</v>
          </cell>
          <cell r="D29" t="str">
            <v>Judith Machicado</v>
          </cell>
          <cell r="E29" t="str">
            <v>Belén Espejo</v>
          </cell>
          <cell r="F29" t="str">
            <v>2183333 - 1644</v>
          </cell>
          <cell r="G29" t="str">
            <v>belen.espejo@economiayfinanzas.gob.bo</v>
          </cell>
        </row>
        <row r="30">
          <cell r="A30" t="str">
            <v>99 - 04</v>
          </cell>
          <cell r="B30">
            <v>2</v>
          </cell>
          <cell r="C30" t="str">
            <v>Tesoro General de la Nación</v>
          </cell>
          <cell r="D30" t="str">
            <v>Guadalupe Challco</v>
          </cell>
          <cell r="E30" t="str">
            <v>Guadalupe Challco</v>
          </cell>
          <cell r="F30" t="str">
            <v>2183333 - 1640</v>
          </cell>
          <cell r="G30" t="str">
            <v>guadalupe.challco@economiayfinanzas.gob.bo</v>
          </cell>
        </row>
        <row r="31">
          <cell r="A31" t="str">
            <v>99 - 07</v>
          </cell>
          <cell r="B31">
            <v>3</v>
          </cell>
          <cell r="C31" t="str">
            <v>Tesoro General de la Nación</v>
          </cell>
          <cell r="D31" t="str">
            <v>Yesenia Apaza</v>
          </cell>
          <cell r="E31" t="str">
            <v>Guadalupe Challco</v>
          </cell>
          <cell r="F31" t="str">
            <v>2183333 - 1640</v>
          </cell>
          <cell r="G31" t="str">
            <v>guadalupe.challco@economiayfinanzas.gob.bo</v>
          </cell>
        </row>
        <row r="32">
          <cell r="A32">
            <v>108</v>
          </cell>
          <cell r="B32">
            <v>3</v>
          </cell>
          <cell r="C32" t="str">
            <v>Orquesta Sinfónica Nacional</v>
          </cell>
          <cell r="D32" t="str">
            <v>Jorge Vargas</v>
          </cell>
          <cell r="E32" t="str">
            <v>Jorge Vargas</v>
          </cell>
          <cell r="F32" t="str">
            <v>2183333 - 1633</v>
          </cell>
          <cell r="G32" t="str">
            <v>jorge.vargas@economiayfinanzas.gob.bo</v>
          </cell>
        </row>
        <row r="33">
          <cell r="A33">
            <v>109</v>
          </cell>
          <cell r="B33">
            <v>3</v>
          </cell>
          <cell r="C33" t="str">
            <v>Conservatorio Nacional de Música</v>
          </cell>
          <cell r="D33" t="str">
            <v>Jorge Vargas</v>
          </cell>
          <cell r="E33" t="str">
            <v>Jorge Vargas</v>
          </cell>
          <cell r="F33" t="str">
            <v>2183333 - 1633</v>
          </cell>
          <cell r="G33" t="str">
            <v>jorge.vargas@economiayfinanzas.gob.bo</v>
          </cell>
        </row>
        <row r="34">
          <cell r="A34">
            <v>111</v>
          </cell>
          <cell r="B34">
            <v>3</v>
          </cell>
          <cell r="C34" t="str">
            <v>Instituto Boliviano de la Ceguera</v>
          </cell>
          <cell r="D34" t="str">
            <v>Virginia Callisaya</v>
          </cell>
          <cell r="E34" t="str">
            <v>Virginia Callisaya</v>
          </cell>
          <cell r="F34" t="str">
            <v>2183333 - 1645</v>
          </cell>
          <cell r="G34" t="str">
            <v>virginia.callisaya@economiayfinanzas.gob.bo</v>
          </cell>
        </row>
        <row r="35">
          <cell r="A35">
            <v>117</v>
          </cell>
          <cell r="B35">
            <v>2</v>
          </cell>
          <cell r="C35" t="str">
            <v>Dirección General de Aeronáutica Civil</v>
          </cell>
          <cell r="D35" t="str">
            <v>Emma Ticonipa</v>
          </cell>
          <cell r="E35" t="str">
            <v>Emma Ticonipa</v>
          </cell>
          <cell r="F35" t="str">
            <v>2183333 - 1635</v>
          </cell>
          <cell r="G35" t="str">
            <v>emma.ticonipa@economiayfinanzas.gob.bo</v>
          </cell>
        </row>
        <row r="36">
          <cell r="A36">
            <v>119</v>
          </cell>
          <cell r="B36">
            <v>2</v>
          </cell>
          <cell r="C36" t="str">
            <v>Agencia para el Des. de la Soc. de la Información Boliviana</v>
          </cell>
          <cell r="D36" t="str">
            <v>Guadalupe Challco</v>
          </cell>
          <cell r="E36" t="str">
            <v>Virginia Callisaya</v>
          </cell>
          <cell r="F36" t="str">
            <v>2183333 - 1645</v>
          </cell>
          <cell r="G36" t="str">
            <v>virginia.callisaya@economiayfinanzas.gob.bo</v>
          </cell>
        </row>
        <row r="37">
          <cell r="A37">
            <v>124</v>
          </cell>
          <cell r="B37">
            <v>3</v>
          </cell>
          <cell r="C37" t="str">
            <v>Academia Nacional de Ciencias</v>
          </cell>
          <cell r="D37" t="str">
            <v>Judith Machicado</v>
          </cell>
          <cell r="E37" t="str">
            <v>Jeovana Zabala</v>
          </cell>
          <cell r="F37" t="str">
            <v>2183333 - 1663</v>
          </cell>
          <cell r="G37" t="str">
            <v>jeovana.zabala@economiayfinanzas.gob.bo</v>
          </cell>
        </row>
        <row r="38">
          <cell r="A38">
            <v>129</v>
          </cell>
          <cell r="B38">
            <v>3</v>
          </cell>
          <cell r="C38" t="str">
            <v>Escuela de Gestión Pública Plurinacional</v>
          </cell>
          <cell r="D38" t="str">
            <v>Guadalupe Challco</v>
          </cell>
          <cell r="E38" t="str">
            <v>José Rivas</v>
          </cell>
          <cell r="F38" t="str">
            <v>2183333 - 1632</v>
          </cell>
          <cell r="G38" t="str">
            <v>jose.rivas@economiayfinanzas.gob.bo</v>
          </cell>
        </row>
        <row r="39">
          <cell r="A39">
            <v>130</v>
          </cell>
          <cell r="B39">
            <v>3</v>
          </cell>
          <cell r="C39" t="str">
            <v>Fondo de Financiamiento para la Minería</v>
          </cell>
          <cell r="D39" t="str">
            <v>Jorge Vargas</v>
          </cell>
          <cell r="E39" t="str">
            <v>Jorge Vargas</v>
          </cell>
          <cell r="F39" t="str">
            <v>2183333 - 1633</v>
          </cell>
          <cell r="G39" t="str">
            <v>jorge.vargas@economiayfinanzas.gob.bo</v>
          </cell>
        </row>
        <row r="40">
          <cell r="A40">
            <v>132</v>
          </cell>
          <cell r="B40">
            <v>1</v>
          </cell>
          <cell r="C40" t="str">
            <v>Servicio de Desarrollo de las Empresas Púb. Productivas</v>
          </cell>
          <cell r="D40" t="str">
            <v>Rommel Cuba</v>
          </cell>
          <cell r="E40" t="str">
            <v>Rommel Cuba</v>
          </cell>
          <cell r="F40" t="str">
            <v>2183333 - 1649</v>
          </cell>
          <cell r="G40" t="str">
            <v>rommel.cuba@economiayfinanzas.gob.bo</v>
          </cell>
        </row>
        <row r="41">
          <cell r="A41">
            <v>133</v>
          </cell>
          <cell r="B41">
            <v>3</v>
          </cell>
          <cell r="C41" t="str">
            <v>Lotería Nacional de Beneficencia y Salubridad</v>
          </cell>
          <cell r="D41" t="str">
            <v>Guadalupe Challco</v>
          </cell>
          <cell r="E41" t="str">
            <v>Jorge Vargas</v>
          </cell>
          <cell r="F41" t="str">
            <v>2183333 - 1633</v>
          </cell>
          <cell r="G41" t="str">
            <v>jorge.vargas@economiayfinanzas.gob.bo</v>
          </cell>
        </row>
        <row r="42">
          <cell r="A42">
            <v>134</v>
          </cell>
          <cell r="B42">
            <v>3</v>
          </cell>
          <cell r="C42" t="str">
            <v>Consejo Nacional de Vivienda Policial</v>
          </cell>
          <cell r="D42" t="str">
            <v>Belén Espejo</v>
          </cell>
          <cell r="E42" t="str">
            <v>Belén Espejo</v>
          </cell>
          <cell r="F42" t="str">
            <v>2183333 - 1644</v>
          </cell>
          <cell r="G42" t="str">
            <v>belen.espejo@economiayfinanzas.gob.bo</v>
          </cell>
        </row>
        <row r="43">
          <cell r="A43">
            <v>137</v>
          </cell>
          <cell r="B43">
            <v>3</v>
          </cell>
          <cell r="C43" t="str">
            <v>Comité Ejecutivo de la Universidad Boliviana</v>
          </cell>
          <cell r="D43" t="str">
            <v>Emma Ticonipa</v>
          </cell>
          <cell r="E43" t="str">
            <v>Huascar Nova</v>
          </cell>
          <cell r="F43" t="str">
            <v>2183333 - 1651</v>
          </cell>
          <cell r="G43" t="str">
            <v>huascar.nova@economiayfinanzas.gob.bo</v>
          </cell>
        </row>
        <row r="44">
          <cell r="A44">
            <v>138</v>
          </cell>
          <cell r="B44">
            <v>3</v>
          </cell>
          <cell r="C44" t="str">
            <v>Universidad Mayor Real y Pontificia de San Francisco Xavier</v>
          </cell>
          <cell r="D44" t="str">
            <v>Judith Machicado</v>
          </cell>
          <cell r="E44" t="str">
            <v>Judith Machicado</v>
          </cell>
          <cell r="F44" t="str">
            <v>2183333 - 1648</v>
          </cell>
          <cell r="G44" t="str">
            <v>judith.machicado@economiayfinanzas.gob.bo</v>
          </cell>
        </row>
        <row r="45">
          <cell r="A45">
            <v>139</v>
          </cell>
          <cell r="C45" t="str">
            <v>Universidad Mayor de San Andrés</v>
          </cell>
          <cell r="D45" t="str">
            <v>Judith Machicado</v>
          </cell>
          <cell r="E45" t="str">
            <v>Judith Machicado</v>
          </cell>
          <cell r="F45" t="str">
            <v>2183333 - 1648</v>
          </cell>
          <cell r="G45" t="str">
            <v>judith.machicado@economiayfinanzas.gob.bo</v>
          </cell>
        </row>
        <row r="46">
          <cell r="A46">
            <v>140</v>
          </cell>
          <cell r="C46" t="str">
            <v>Universidad Pública de El Alto</v>
          </cell>
          <cell r="D46" t="str">
            <v>Judith Machicado</v>
          </cell>
          <cell r="E46" t="str">
            <v>Judith Machicado</v>
          </cell>
          <cell r="F46" t="str">
            <v>2183333 - 1648</v>
          </cell>
          <cell r="G46" t="str">
            <v>judith.machicado@economiayfinanzas.gob.bo</v>
          </cell>
        </row>
        <row r="47">
          <cell r="A47">
            <v>141</v>
          </cell>
          <cell r="C47" t="str">
            <v>Universidad Mayor de San Simón</v>
          </cell>
          <cell r="D47" t="str">
            <v>Judith Machicado</v>
          </cell>
          <cell r="E47" t="str">
            <v>Judith Machicado</v>
          </cell>
          <cell r="F47" t="str">
            <v>2183333 - 1648</v>
          </cell>
          <cell r="G47" t="str">
            <v>judith.machicado@economiayfinanzas.gob.bo</v>
          </cell>
        </row>
        <row r="48">
          <cell r="A48">
            <v>142</v>
          </cell>
          <cell r="C48" t="str">
            <v>Universidad Técnica de Oruro</v>
          </cell>
          <cell r="D48" t="str">
            <v>Judith Machicado</v>
          </cell>
          <cell r="E48" t="str">
            <v>Judith Machicado</v>
          </cell>
          <cell r="F48" t="str">
            <v>2183333 - 1648</v>
          </cell>
          <cell r="G48" t="str">
            <v>judith.machicado@economiayfinanzas.gob.bo</v>
          </cell>
        </row>
        <row r="49">
          <cell r="A49">
            <v>143</v>
          </cell>
          <cell r="C49" t="str">
            <v>Universidad Autónoma Tomás Frías</v>
          </cell>
          <cell r="D49" t="str">
            <v>Judith Machicado</v>
          </cell>
          <cell r="E49" t="str">
            <v>Judith Machicado</v>
          </cell>
          <cell r="F49" t="str">
            <v>2183333 - 1648</v>
          </cell>
          <cell r="G49" t="str">
            <v>judith.machicado@economiayfinanzas.gob.bo</v>
          </cell>
        </row>
        <row r="50">
          <cell r="A50">
            <v>144</v>
          </cell>
          <cell r="C50" t="str">
            <v>Universidad Nacional Siglo XX</v>
          </cell>
          <cell r="D50" t="str">
            <v>Judith Machicado</v>
          </cell>
          <cell r="E50" t="str">
            <v>Judith Machicado</v>
          </cell>
          <cell r="F50" t="str">
            <v>2183333 - 1648</v>
          </cell>
          <cell r="G50" t="str">
            <v>judith.machicado@economiayfinanzas.gob.bo</v>
          </cell>
        </row>
        <row r="51">
          <cell r="A51">
            <v>145</v>
          </cell>
          <cell r="C51" t="str">
            <v>Universidad Autónoma Juan Misael Saracho</v>
          </cell>
          <cell r="D51" t="str">
            <v>Judith Machicado</v>
          </cell>
          <cell r="E51" t="str">
            <v>Judith Machicado</v>
          </cell>
          <cell r="F51" t="str">
            <v>2183333 - 1648</v>
          </cell>
          <cell r="G51" t="str">
            <v>judith.machicado@economiayfinanzas.gob.bo</v>
          </cell>
        </row>
        <row r="52">
          <cell r="A52">
            <v>146</v>
          </cell>
          <cell r="C52" t="str">
            <v>Universidad Autónoma Gabriel René Moreno</v>
          </cell>
          <cell r="D52" t="str">
            <v>Judith Machicado</v>
          </cell>
          <cell r="E52" t="str">
            <v>Judith Machicado</v>
          </cell>
          <cell r="F52" t="str">
            <v>2183333 - 1648</v>
          </cell>
          <cell r="G52" t="str">
            <v>judith.machicado@economiayfinanzas.gob.bo</v>
          </cell>
        </row>
        <row r="53">
          <cell r="A53">
            <v>147</v>
          </cell>
          <cell r="C53" t="str">
            <v>Universidad Autónoma del Beni José Ballivián</v>
          </cell>
          <cell r="D53" t="str">
            <v>Judith Machicado</v>
          </cell>
          <cell r="E53" t="str">
            <v>Judith Machicado</v>
          </cell>
          <cell r="F53" t="str">
            <v>2183333 - 1648</v>
          </cell>
          <cell r="G53" t="str">
            <v>judith.machicado@economiayfinanzas.gob.bo</v>
          </cell>
        </row>
        <row r="54">
          <cell r="A54">
            <v>148</v>
          </cell>
          <cell r="C54" t="str">
            <v>Universidad Amazónica de Pando</v>
          </cell>
          <cell r="D54" t="str">
            <v>Judith Machicado</v>
          </cell>
          <cell r="E54" t="str">
            <v>Judith Machicado</v>
          </cell>
          <cell r="F54" t="str">
            <v>2183333 - 1648</v>
          </cell>
          <cell r="G54" t="str">
            <v>judith.machicado@economiayfinanzas.gob.bo</v>
          </cell>
        </row>
        <row r="55">
          <cell r="A55">
            <v>150</v>
          </cell>
          <cell r="B55">
            <v>3</v>
          </cell>
          <cell r="C55" t="str">
            <v>Proyecto Sucre Ciudad Universitaria</v>
          </cell>
          <cell r="D55" t="str">
            <v>Judith Machicado</v>
          </cell>
          <cell r="E55" t="str">
            <v>Judith Machicado</v>
          </cell>
          <cell r="F55" t="str">
            <v>2183333 - 1648</v>
          </cell>
          <cell r="G55" t="str">
            <v>judith.machicado@economiayfinanzas.gob.bo</v>
          </cell>
        </row>
        <row r="56">
          <cell r="A56">
            <v>152</v>
          </cell>
          <cell r="B56">
            <v>3</v>
          </cell>
          <cell r="C56" t="str">
            <v>Servicio Nacional de Defensa Pública</v>
          </cell>
          <cell r="D56" t="str">
            <v>Emma Ticonipa</v>
          </cell>
          <cell r="E56" t="str">
            <v>Virginia Callisaya</v>
          </cell>
          <cell r="F56" t="str">
            <v>2183333 - 1645</v>
          </cell>
          <cell r="G56" t="str">
            <v>virginia.callisaya@economiayfinanzas.gob.bo</v>
          </cell>
        </row>
        <row r="57">
          <cell r="A57">
            <v>153</v>
          </cell>
          <cell r="B57">
            <v>3</v>
          </cell>
          <cell r="C57" t="str">
            <v>Observatorio Nacional de la Calidad  Educativa</v>
          </cell>
          <cell r="D57" t="str">
            <v>Emma Ticonipa</v>
          </cell>
          <cell r="E57" t="str">
            <v>Virginia Callisaya</v>
          </cell>
          <cell r="F57" t="str">
            <v>2183333 - 1645</v>
          </cell>
          <cell r="G57" t="str">
            <v>virginia.callisaya@economiayfinanzas.gob.bo</v>
          </cell>
        </row>
        <row r="58">
          <cell r="A58">
            <v>154</v>
          </cell>
          <cell r="B58">
            <v>3</v>
          </cell>
          <cell r="C58" t="str">
            <v>Museo Nacional de Historia Natural</v>
          </cell>
          <cell r="D58" t="str">
            <v>Huascar Nova</v>
          </cell>
          <cell r="E58" t="str">
            <v>Huascar Nova</v>
          </cell>
          <cell r="F58" t="str">
            <v>2183333 - 1651</v>
          </cell>
          <cell r="G58" t="str">
            <v>huascar.nova@economiayfinanzas.gob.bo</v>
          </cell>
        </row>
        <row r="59">
          <cell r="A59">
            <v>155</v>
          </cell>
          <cell r="B59">
            <v>3</v>
          </cell>
          <cell r="C59" t="str">
            <v>Dirección del Notariado Plurinacional</v>
          </cell>
          <cell r="D59" t="str">
            <v>Guadalupe Challco</v>
          </cell>
          <cell r="E59" t="str">
            <v>Emma Ticonipa</v>
          </cell>
          <cell r="F59" t="str">
            <v>2183333 - 1635</v>
          </cell>
          <cell r="G59" t="str">
            <v>emma.ticonipa@economiayfinanzas.gob.bo</v>
          </cell>
        </row>
        <row r="60">
          <cell r="A60">
            <v>156</v>
          </cell>
          <cell r="B60">
            <v>3</v>
          </cell>
          <cell r="C60" t="str">
            <v>Servicio Plurinacional de Asistencia a la Víctima</v>
          </cell>
          <cell r="D60" t="str">
            <v>Huascar Nova</v>
          </cell>
          <cell r="E60" t="str">
            <v>Jorge Vargas</v>
          </cell>
          <cell r="F60" t="str">
            <v>2183333 - 1633</v>
          </cell>
          <cell r="G60" t="str">
            <v>jorge.vargas@economiayfinanzas.gob.bo</v>
          </cell>
        </row>
        <row r="61">
          <cell r="A61">
            <v>159</v>
          </cell>
          <cell r="B61">
            <v>3</v>
          </cell>
          <cell r="C61" t="str">
            <v>Oficina Técnica para el Fortalecimiento de la Empresa Pública</v>
          </cell>
          <cell r="D61" t="str">
            <v>Huascar Nova</v>
          </cell>
          <cell r="E61" t="str">
            <v>Huascar Nova</v>
          </cell>
          <cell r="F61" t="str">
            <v>2183333 - 1651</v>
          </cell>
          <cell r="G61" t="str">
            <v>huascar.nova@economiayfinanzas.gob.bo</v>
          </cell>
        </row>
        <row r="62">
          <cell r="A62">
            <v>163</v>
          </cell>
          <cell r="B62">
            <v>3</v>
          </cell>
          <cell r="C62" t="str">
            <v>Agencia Nacional de Hidrocarburos</v>
          </cell>
          <cell r="D62" t="str">
            <v>Rommel Cuba</v>
          </cell>
          <cell r="E62" t="str">
            <v>Rommel Cuba</v>
          </cell>
          <cell r="F62" t="str">
            <v>2183333 - 1649</v>
          </cell>
          <cell r="G62" t="str">
            <v>rommel.cuba@economiayfinanzas.gob.bo</v>
          </cell>
        </row>
        <row r="63">
          <cell r="A63">
            <v>169</v>
          </cell>
          <cell r="B63">
            <v>2</v>
          </cell>
          <cell r="C63" t="str">
            <v>Autoridad General de Impugnación Tributaria</v>
          </cell>
          <cell r="D63" t="str">
            <v>Emma Ticonipa</v>
          </cell>
          <cell r="E63" t="str">
            <v>Emma Ticonipa</v>
          </cell>
          <cell r="F63" t="str">
            <v>2183333 - 1635</v>
          </cell>
          <cell r="G63" t="str">
            <v>emma.ticonipa@economiayfinanzas.gob.bo</v>
          </cell>
        </row>
        <row r="64">
          <cell r="A64">
            <v>170</v>
          </cell>
          <cell r="B64">
            <v>3</v>
          </cell>
          <cell r="C64" t="str">
            <v>Escuela Militar de Ingeniería</v>
          </cell>
          <cell r="D64" t="str">
            <v>Judith Machicado</v>
          </cell>
          <cell r="E64" t="str">
            <v>Judith Machicado</v>
          </cell>
          <cell r="F64" t="str">
            <v>2183333 - 1648</v>
          </cell>
          <cell r="G64" t="str">
            <v>judith.machicado@economiayfinanzas.gob.bo</v>
          </cell>
        </row>
        <row r="65">
          <cell r="A65">
            <v>190</v>
          </cell>
          <cell r="B65">
            <v>3</v>
          </cell>
          <cell r="C65" t="str">
            <v>Autoridad General Jurisdiccional Administrativa Minera</v>
          </cell>
          <cell r="D65" t="str">
            <v>Huascar Nova</v>
          </cell>
          <cell r="E65" t="str">
            <v>Huascar Nova</v>
          </cell>
          <cell r="F65" t="str">
            <v>2183333 - 1651</v>
          </cell>
          <cell r="G65" t="str">
            <v>huascar.nova@economiayfinanzas.gob.bo</v>
          </cell>
        </row>
        <row r="66">
          <cell r="A66">
            <v>192</v>
          </cell>
          <cell r="B66">
            <v>3</v>
          </cell>
          <cell r="C66" t="str">
            <v>Servicio al Mejoramiento de Navegación Amazónica</v>
          </cell>
          <cell r="D66" t="str">
            <v>Virginia Huanca</v>
          </cell>
          <cell r="E66" t="str">
            <v>Virginia Huanca</v>
          </cell>
          <cell r="F66" t="str">
            <v>2183333 - 1636</v>
          </cell>
          <cell r="G66" t="str">
            <v>virginia.huanca@economiayfinanzas.gob.bo</v>
          </cell>
        </row>
        <row r="67">
          <cell r="A67">
            <v>197</v>
          </cell>
          <cell r="B67">
            <v>2</v>
          </cell>
          <cell r="C67" t="str">
            <v>Dirección Estratégica de Reivindicación Marítima</v>
          </cell>
          <cell r="D67" t="str">
            <v>Yesenia Apaza</v>
          </cell>
          <cell r="E67" t="str">
            <v>Virginia Callisaya</v>
          </cell>
          <cell r="F67" t="str">
            <v>2183333 - 1645</v>
          </cell>
          <cell r="G67" t="str">
            <v>virginia.callisaya@economiayfinanzas.gob.bo</v>
          </cell>
        </row>
        <row r="68">
          <cell r="A68">
            <v>200</v>
          </cell>
          <cell r="B68">
            <v>3</v>
          </cell>
          <cell r="C68" t="str">
            <v>Registro Único para la Administración Tributaria Municipal</v>
          </cell>
          <cell r="D68" t="str">
            <v>José Rivas</v>
          </cell>
          <cell r="E68" t="str">
            <v>Guadalupe Challco</v>
          </cell>
          <cell r="F68" t="str">
            <v>2183333 - 1640</v>
          </cell>
          <cell r="G68" t="str">
            <v>guadalupe.challco@economiayfinanzas.gob.bo</v>
          </cell>
        </row>
        <row r="69">
          <cell r="A69">
            <v>203</v>
          </cell>
          <cell r="B69">
            <v>2</v>
          </cell>
          <cell r="C69" t="str">
            <v>Autoridad de Supervisión del Sistema Financiero</v>
          </cell>
          <cell r="D69" t="str">
            <v>Virginia Callisaya</v>
          </cell>
          <cell r="E69" t="str">
            <v>Virginia Callisaya</v>
          </cell>
          <cell r="F69" t="str">
            <v>2183333 - 1645</v>
          </cell>
          <cell r="G69" t="str">
            <v>virginia.callisaya@economiayfinanzas.gob.bo</v>
          </cell>
        </row>
        <row r="70">
          <cell r="A70">
            <v>206</v>
          </cell>
          <cell r="B70">
            <v>2</v>
          </cell>
          <cell r="C70" t="str">
            <v>Instituto Nacional de Estadística</v>
          </cell>
          <cell r="D70" t="str">
            <v>Virginia Callisaya</v>
          </cell>
          <cell r="E70" t="str">
            <v>Virginia Callisaya</v>
          </cell>
          <cell r="F70" t="str">
            <v>2183333 - 1645</v>
          </cell>
          <cell r="G70" t="str">
            <v>virginia.callisaya@economiayfinanzas.gob.bo</v>
          </cell>
        </row>
        <row r="71">
          <cell r="A71">
            <v>210</v>
          </cell>
          <cell r="B71">
            <v>3</v>
          </cell>
          <cell r="C71" t="str">
            <v>Unidad de Análisis de Políticas Sociales y Económicas</v>
          </cell>
          <cell r="D71" t="str">
            <v>Belén Espejo</v>
          </cell>
          <cell r="E71" t="str">
            <v>Jorge Vargas</v>
          </cell>
          <cell r="F71" t="str">
            <v>2183333 - 1633</v>
          </cell>
          <cell r="G71" t="str">
            <v>jorge.vargas@economiayfinanzas.gob.bo</v>
          </cell>
        </row>
        <row r="72">
          <cell r="A72">
            <v>212</v>
          </cell>
          <cell r="B72">
            <v>1</v>
          </cell>
          <cell r="C72" t="str">
            <v>Instituto Nacional de Reforma Agraria</v>
          </cell>
          <cell r="D72" t="str">
            <v>Judith Machicado</v>
          </cell>
          <cell r="E72" t="str">
            <v>Judith Machicado</v>
          </cell>
          <cell r="F72" t="str">
            <v>2183333 - 1648</v>
          </cell>
          <cell r="G72" t="str">
            <v>judith.machicado@economiayfinanzas.gob.bo</v>
          </cell>
        </row>
        <row r="73">
          <cell r="A73">
            <v>213</v>
          </cell>
          <cell r="B73">
            <v>3</v>
          </cell>
          <cell r="C73" t="str">
            <v>Servicio Nacional de Meteorología e Hidrología</v>
          </cell>
          <cell r="D73" t="str">
            <v>Virginia Huanca</v>
          </cell>
          <cell r="E73" t="str">
            <v>Yesenia Apaza</v>
          </cell>
          <cell r="F73" t="str">
            <v>2183333 - 1637</v>
          </cell>
          <cell r="G73" t="str">
            <v>yesenia.apaza@economiayfinanzas.gob.bo</v>
          </cell>
        </row>
        <row r="74">
          <cell r="A74">
            <v>221</v>
          </cell>
          <cell r="B74">
            <v>3</v>
          </cell>
          <cell r="C74" t="str">
            <v>SENARECOM</v>
          </cell>
          <cell r="D74" t="str">
            <v>Virginia Huanca</v>
          </cell>
          <cell r="E74" t="str">
            <v>Virginia Huanca</v>
          </cell>
          <cell r="F74" t="str">
            <v>2183333 - 1636</v>
          </cell>
          <cell r="G74" t="str">
            <v>virginia.huanca@economiayfinanzas.gob.bo</v>
          </cell>
        </row>
        <row r="75">
          <cell r="A75">
            <v>222</v>
          </cell>
          <cell r="B75">
            <v>2</v>
          </cell>
          <cell r="C75" t="str">
            <v>Instituto Nacional de Innovación Agropecuaria y Forestal</v>
          </cell>
          <cell r="D75" t="str">
            <v>Yesenia Apaza</v>
          </cell>
          <cell r="E75" t="str">
            <v>Yesenia Apaza</v>
          </cell>
          <cell r="F75" t="str">
            <v>2183333 - 1637</v>
          </cell>
          <cell r="G75" t="str">
            <v>yesenia.apaza@economiayfinanzas.gob.bo</v>
          </cell>
        </row>
        <row r="76">
          <cell r="A76">
            <v>223</v>
          </cell>
          <cell r="B76">
            <v>3</v>
          </cell>
          <cell r="C76" t="str">
            <v>Fondo Nacional de Desarrollo Forestal</v>
          </cell>
          <cell r="D76" t="str">
            <v>Judith Machicado</v>
          </cell>
          <cell r="E76" t="str">
            <v>Judith Machicado</v>
          </cell>
          <cell r="F76" t="str">
            <v>2183333 - 1648</v>
          </cell>
          <cell r="G76" t="str">
            <v>judith.machicado@economiayfinanzas.gob.bo</v>
          </cell>
        </row>
        <row r="77">
          <cell r="A77">
            <v>224</v>
          </cell>
          <cell r="B77">
            <v>3</v>
          </cell>
          <cell r="C77" t="str">
            <v>Insumos Bolivia</v>
          </cell>
          <cell r="D77" t="str">
            <v>Jorge Vargas</v>
          </cell>
          <cell r="E77" t="str">
            <v>Huascar Nova</v>
          </cell>
          <cell r="F77" t="str">
            <v>2183333 - 1651</v>
          </cell>
          <cell r="G77" t="str">
            <v>huascar.nova@economiayfinanzas.gob.bo</v>
          </cell>
        </row>
        <row r="78">
          <cell r="A78">
            <v>225</v>
          </cell>
          <cell r="B78">
            <v>2</v>
          </cell>
          <cell r="C78" t="str">
            <v>Serv. Nal. para la Sostenibilidad del Saneamiento Básico</v>
          </cell>
          <cell r="D78" t="str">
            <v>Guadalupe Challco</v>
          </cell>
          <cell r="E78" t="str">
            <v>Rommel Cuba</v>
          </cell>
          <cell r="F78" t="str">
            <v>2183333 - 1649</v>
          </cell>
          <cell r="G78" t="str">
            <v>rommel.cuba@economiayfinanzas.gob.bo</v>
          </cell>
        </row>
        <row r="79">
          <cell r="A79">
            <v>226</v>
          </cell>
          <cell r="B79">
            <v>3</v>
          </cell>
          <cell r="C79" t="str">
            <v>Servicio Estatal de Autonomías</v>
          </cell>
          <cell r="D79" t="str">
            <v>Virginia Huanca</v>
          </cell>
          <cell r="E79" t="str">
            <v>Virginia Huanca</v>
          </cell>
          <cell r="F79" t="str">
            <v>2183333 - 1636</v>
          </cell>
          <cell r="G79" t="str">
            <v>virginia.huanca@economiayfinanzas.gob.bo</v>
          </cell>
        </row>
        <row r="80">
          <cell r="A80">
            <v>227</v>
          </cell>
          <cell r="B80">
            <v>3</v>
          </cell>
          <cell r="C80" t="str">
            <v>Zona Franca Comercial e Industrial de Cobija</v>
          </cell>
          <cell r="D80" t="str">
            <v>Virginia Huanca</v>
          </cell>
          <cell r="E80" t="str">
            <v>Virginia Huanca</v>
          </cell>
          <cell r="F80" t="str">
            <v>2183333 - 1636</v>
          </cell>
          <cell r="G80" t="str">
            <v>virginia.huanca@economiayfinanzas.gob.bo</v>
          </cell>
        </row>
        <row r="81">
          <cell r="A81">
            <v>234</v>
          </cell>
          <cell r="B81">
            <v>3</v>
          </cell>
          <cell r="C81" t="str">
            <v>Servicio Geológico Minero</v>
          </cell>
          <cell r="D81" t="str">
            <v>Virginia Callisaya</v>
          </cell>
          <cell r="E81" t="str">
            <v>Virginia Callisaya</v>
          </cell>
          <cell r="F81" t="str">
            <v>2183333 - 1645</v>
          </cell>
          <cell r="G81" t="str">
            <v>virginia.callisaya@economiayfinanzas.gob.bo</v>
          </cell>
        </row>
        <row r="82">
          <cell r="A82">
            <v>243</v>
          </cell>
          <cell r="B82">
            <v>3</v>
          </cell>
          <cell r="C82" t="str">
            <v>Servicio Nacional de Hidrografía Naval</v>
          </cell>
          <cell r="D82" t="str">
            <v>Virginia Callisaya</v>
          </cell>
          <cell r="E82" t="str">
            <v>Yesenia Apaza</v>
          </cell>
          <cell r="F82" t="str">
            <v>2183333 - 1637</v>
          </cell>
          <cell r="G82" t="str">
            <v>yesenia.apaza@economiayfinanzas.gob.bo</v>
          </cell>
        </row>
        <row r="83">
          <cell r="A83">
            <v>244</v>
          </cell>
          <cell r="B83">
            <v>3</v>
          </cell>
          <cell r="C83" t="str">
            <v>Servicio Nacional de Aerofotogrametría</v>
          </cell>
          <cell r="D83" t="str">
            <v>José Rivas</v>
          </cell>
          <cell r="E83" t="str">
            <v>José Rivas</v>
          </cell>
          <cell r="F83" t="str">
            <v>2183333 - 1632</v>
          </cell>
          <cell r="G83" t="str">
            <v>jose.rivas@economiayfinanzas.gob.bo</v>
          </cell>
        </row>
        <row r="84">
          <cell r="A84">
            <v>245</v>
          </cell>
          <cell r="B84">
            <v>3</v>
          </cell>
          <cell r="C84" t="str">
            <v>Servicio Geodésico de Mapas</v>
          </cell>
          <cell r="D84" t="str">
            <v>Huascar Nova</v>
          </cell>
          <cell r="E84" t="str">
            <v>Huascar Nova</v>
          </cell>
          <cell r="F84" t="str">
            <v>2183333 - 1651</v>
          </cell>
          <cell r="G84" t="str">
            <v>huascar.nova@economiayfinanzas.gob.bo</v>
          </cell>
        </row>
        <row r="85">
          <cell r="A85">
            <v>249</v>
          </cell>
          <cell r="B85">
            <v>2</v>
          </cell>
          <cell r="C85" t="str">
            <v>Centro de Abastecimiento y Suministros de Salud</v>
          </cell>
          <cell r="D85" t="str">
            <v>Yesenia Apaza</v>
          </cell>
          <cell r="E85" t="str">
            <v>Yesenia Apaza</v>
          </cell>
          <cell r="F85" t="str">
            <v>2183333 - 1637</v>
          </cell>
          <cell r="G85" t="str">
            <v>yesenia.apaza@economiayfinanzas.gob.bo</v>
          </cell>
        </row>
        <row r="86">
          <cell r="A86">
            <v>251</v>
          </cell>
          <cell r="B86">
            <v>3</v>
          </cell>
          <cell r="C86" t="str">
            <v>Instituto Nacional de Salud Ocupacional</v>
          </cell>
          <cell r="D86" t="str">
            <v>Huascar Nova</v>
          </cell>
          <cell r="E86" t="str">
            <v>Jorge Vargas</v>
          </cell>
          <cell r="F86" t="str">
            <v>2183333 - 1633</v>
          </cell>
          <cell r="G86" t="str">
            <v>jorge.vargas@economiayfinanzas.gob.bo</v>
          </cell>
        </row>
        <row r="87">
          <cell r="A87">
            <v>253</v>
          </cell>
          <cell r="B87">
            <v>1</v>
          </cell>
          <cell r="C87" t="str">
            <v>Entidad Ejecutora de Medio Ambiente y Agua</v>
          </cell>
          <cell r="D87" t="str">
            <v>Virginia Huanca</v>
          </cell>
          <cell r="E87" t="str">
            <v>Belén Espejo</v>
          </cell>
          <cell r="F87" t="str">
            <v>2183333 - 1644</v>
          </cell>
          <cell r="G87" t="str">
            <v>belen.espejo@economiayfinanzas.gob.bo</v>
          </cell>
        </row>
        <row r="88">
          <cell r="A88">
            <v>254</v>
          </cell>
          <cell r="B88">
            <v>2</v>
          </cell>
          <cell r="C88" t="str">
            <v>Instituto del Seguro Agrario</v>
          </cell>
          <cell r="D88" t="str">
            <v>Belén Espejo</v>
          </cell>
          <cell r="E88" t="str">
            <v>Belén Espejo</v>
          </cell>
          <cell r="F88" t="str">
            <v>2183333 - 1644</v>
          </cell>
          <cell r="G88" t="str">
            <v>belen.espejo@economiayfinanzas.gob.bo</v>
          </cell>
        </row>
        <row r="89">
          <cell r="A89">
            <v>265</v>
          </cell>
          <cell r="B89">
            <v>3</v>
          </cell>
          <cell r="C89" t="str">
            <v>Direc. Dptal. de Educación  Chuquisaca</v>
          </cell>
          <cell r="D89" t="str">
            <v>Belén Espejo</v>
          </cell>
          <cell r="E89" t="str">
            <v>Jeovana Zabala</v>
          </cell>
          <cell r="F89" t="str">
            <v>2183333 - 1663</v>
          </cell>
          <cell r="G89" t="str">
            <v>jeovana.zabala@economiayfinanzas.gob.bo</v>
          </cell>
        </row>
        <row r="90">
          <cell r="A90">
            <v>266</v>
          </cell>
          <cell r="B90">
            <v>3</v>
          </cell>
          <cell r="C90" t="str">
            <v>Direc. Dptal. de Educación La Paz</v>
          </cell>
          <cell r="D90" t="str">
            <v>Belén Espejo</v>
          </cell>
          <cell r="E90" t="str">
            <v>Jeovana Zabala</v>
          </cell>
          <cell r="F90" t="str">
            <v>2183333 - 1663</v>
          </cell>
          <cell r="G90" t="str">
            <v>jeovana.zabala@economiayfinanzas.gob.bo</v>
          </cell>
        </row>
        <row r="91">
          <cell r="A91">
            <v>267</v>
          </cell>
          <cell r="B91">
            <v>3</v>
          </cell>
          <cell r="C91" t="str">
            <v>Direc. Dptal. de Educación Cochabamba</v>
          </cell>
          <cell r="D91" t="str">
            <v>Belén Espejo</v>
          </cell>
          <cell r="E91" t="str">
            <v>Jeovana Zabala</v>
          </cell>
          <cell r="F91" t="str">
            <v>2183333 - 1663</v>
          </cell>
          <cell r="G91" t="str">
            <v>jeovana.zabala@economiayfinanzas.gob.bo</v>
          </cell>
        </row>
        <row r="92">
          <cell r="A92">
            <v>268</v>
          </cell>
          <cell r="B92">
            <v>3</v>
          </cell>
          <cell r="C92" t="str">
            <v>Direc. Dptal. de Educación Oruro</v>
          </cell>
          <cell r="D92" t="str">
            <v>Belén Espejo</v>
          </cell>
          <cell r="E92" t="str">
            <v>Jeovana Zabala</v>
          </cell>
          <cell r="F92" t="str">
            <v>2183333 - 1663</v>
          </cell>
          <cell r="G92" t="str">
            <v>jeovana.zabala@economiayfinanzas.gob.bo</v>
          </cell>
        </row>
        <row r="93">
          <cell r="A93">
            <v>269</v>
          </cell>
          <cell r="B93">
            <v>3</v>
          </cell>
          <cell r="C93" t="str">
            <v>Direc. Dptal. de Educación Potosí</v>
          </cell>
          <cell r="D93" t="str">
            <v>Belén Espejo</v>
          </cell>
          <cell r="E93" t="str">
            <v>Jeovana Zabala</v>
          </cell>
          <cell r="F93" t="str">
            <v>2183333 - 1663</v>
          </cell>
          <cell r="G93" t="str">
            <v>jeovana.zabala@economiayfinanzas.gob.bo</v>
          </cell>
        </row>
        <row r="94">
          <cell r="A94">
            <v>270</v>
          </cell>
          <cell r="B94">
            <v>3</v>
          </cell>
          <cell r="C94" t="str">
            <v>Direc. Dptal. de Educación Tarija</v>
          </cell>
          <cell r="D94" t="str">
            <v>Belén Espejo</v>
          </cell>
          <cell r="E94" t="str">
            <v>Jeovana Zabala</v>
          </cell>
          <cell r="F94" t="str">
            <v>2183333 - 1663</v>
          </cell>
          <cell r="G94" t="str">
            <v>jeovana.zabala@economiayfinanzas.gob.bo</v>
          </cell>
        </row>
        <row r="95">
          <cell r="A95">
            <v>271</v>
          </cell>
          <cell r="B95">
            <v>3</v>
          </cell>
          <cell r="C95" t="str">
            <v>Direc. Dptal. de Educación Santa Cruz</v>
          </cell>
          <cell r="D95" t="str">
            <v>Belén Espejo</v>
          </cell>
          <cell r="E95" t="str">
            <v>Jeovana Zabala</v>
          </cell>
          <cell r="F95" t="str">
            <v>2183333 - 1663</v>
          </cell>
          <cell r="G95" t="str">
            <v>jeovana.zabala@economiayfinanzas.gob.bo</v>
          </cell>
        </row>
        <row r="96">
          <cell r="A96">
            <v>272</v>
          </cell>
          <cell r="B96">
            <v>3</v>
          </cell>
          <cell r="C96" t="str">
            <v>Direc. Dptal. de Educación Beni</v>
          </cell>
          <cell r="D96" t="str">
            <v>Belén Espejo</v>
          </cell>
          <cell r="E96" t="str">
            <v>Jeovana Zabala</v>
          </cell>
          <cell r="F96" t="str">
            <v>2183333 - 1663</v>
          </cell>
          <cell r="G96" t="str">
            <v>jeovana.zabala@economiayfinanzas.gob.bo</v>
          </cell>
        </row>
        <row r="97">
          <cell r="A97">
            <v>273</v>
          </cell>
          <cell r="B97">
            <v>3</v>
          </cell>
          <cell r="C97" t="str">
            <v>Direc. Dptal. de Educación Pando</v>
          </cell>
          <cell r="D97" t="str">
            <v>Belén Espejo</v>
          </cell>
          <cell r="E97" t="str">
            <v>Jeovana Zabala</v>
          </cell>
          <cell r="F97" t="str">
            <v>2183333 - 1663</v>
          </cell>
          <cell r="G97" t="str">
            <v>jeovana.zabala@economiayfinanzas.gob.bo</v>
          </cell>
        </row>
        <row r="98">
          <cell r="A98">
            <v>281</v>
          </cell>
          <cell r="B98">
            <v>3</v>
          </cell>
          <cell r="C98" t="str">
            <v>Oficina Técnica de los Ríos Pilcomayo y Bermejo</v>
          </cell>
          <cell r="D98" t="str">
            <v>Judith Machicado</v>
          </cell>
          <cell r="E98" t="str">
            <v>Yesenia Apaza</v>
          </cell>
          <cell r="F98" t="str">
            <v>2183333 - 1637</v>
          </cell>
          <cell r="G98" t="str">
            <v>yesenia.apaza@economiayfinanzas.gob.bo</v>
          </cell>
        </row>
        <row r="99">
          <cell r="A99">
            <v>283</v>
          </cell>
          <cell r="B99">
            <v>2</v>
          </cell>
          <cell r="C99" t="str">
            <v>Aduana Nacional</v>
          </cell>
          <cell r="D99" t="str">
            <v>Rommel Cuba</v>
          </cell>
          <cell r="E99" t="str">
            <v>Emma Ticonipa</v>
          </cell>
          <cell r="F99" t="str">
            <v>2183333 - 1635</v>
          </cell>
          <cell r="G99" t="str">
            <v>emma.ticonipa@economiayfinanzas.gob.bo</v>
          </cell>
        </row>
        <row r="100">
          <cell r="A100">
            <v>287</v>
          </cell>
          <cell r="B100">
            <v>1</v>
          </cell>
          <cell r="C100" t="str">
            <v>Fondo Nacional de Producción e Inversión Social</v>
          </cell>
          <cell r="D100" t="str">
            <v>José Rivas</v>
          </cell>
          <cell r="E100" t="str">
            <v>José Rivas</v>
          </cell>
          <cell r="F100" t="str">
            <v>2183333 - 1632</v>
          </cell>
          <cell r="G100" t="str">
            <v>jose.rivas@economiayfinanzas.gob.bo</v>
          </cell>
        </row>
        <row r="101">
          <cell r="A101">
            <v>288</v>
          </cell>
          <cell r="B101">
            <v>3</v>
          </cell>
          <cell r="C101" t="str">
            <v>Servicio Nacional de Riego</v>
          </cell>
          <cell r="D101" t="str">
            <v>Virginia Callisaya</v>
          </cell>
          <cell r="E101" t="str">
            <v>Virginia Callisaya</v>
          </cell>
          <cell r="F101" t="str">
            <v>2183333 - 1645</v>
          </cell>
          <cell r="G101" t="str">
            <v>virginia.callisaya@economiayfinanzas.gob.bo</v>
          </cell>
        </row>
        <row r="102">
          <cell r="A102">
            <v>290</v>
          </cell>
          <cell r="B102">
            <v>1</v>
          </cell>
          <cell r="C102" t="str">
            <v>Servicio de Impuestos Nacionales</v>
          </cell>
          <cell r="D102" t="str">
            <v>Rommel Cuba</v>
          </cell>
          <cell r="E102" t="str">
            <v>Emma Ticonipa</v>
          </cell>
          <cell r="F102" t="str">
            <v>2183333 - 1635</v>
          </cell>
          <cell r="G102" t="str">
            <v>emma.ticonipa@economiayfinanzas.gob.bo</v>
          </cell>
        </row>
        <row r="103">
          <cell r="A103">
            <v>291</v>
          </cell>
          <cell r="B103">
            <v>2</v>
          </cell>
          <cell r="C103" t="str">
            <v>Administradora Boliviana de Carreteras</v>
          </cell>
          <cell r="D103" t="str">
            <v>Emma Ticonipa</v>
          </cell>
          <cell r="E103" t="str">
            <v>Emma Ticonipa</v>
          </cell>
          <cell r="F103" t="str">
            <v>2183333 - 1635</v>
          </cell>
          <cell r="G103" t="str">
            <v>emma.ticonipa@economiayfinanzas.gob.bo</v>
          </cell>
        </row>
        <row r="104">
          <cell r="A104">
            <v>292</v>
          </cell>
          <cell r="B104">
            <v>3</v>
          </cell>
          <cell r="C104" t="str">
            <v>Vías Bolivia</v>
          </cell>
          <cell r="D104" t="str">
            <v>Judith Machicado</v>
          </cell>
          <cell r="E104" t="str">
            <v>Judith Machicado</v>
          </cell>
          <cell r="F104" t="str">
            <v>2183333 - 1648</v>
          </cell>
          <cell r="G104" t="str">
            <v>judith.machicado@economiayfinanzas.gob.bo</v>
          </cell>
        </row>
        <row r="105">
          <cell r="A105">
            <v>293</v>
          </cell>
          <cell r="B105">
            <v>3</v>
          </cell>
          <cell r="C105" t="str">
            <v>Fundación Cultural BCB</v>
          </cell>
          <cell r="D105" t="str">
            <v>Judith Machicado</v>
          </cell>
          <cell r="E105" t="str">
            <v>Emma Ticonipa</v>
          </cell>
          <cell r="F105" t="str">
            <v>2183333 - 1635</v>
          </cell>
          <cell r="G105" t="str">
            <v>emma.ticonipa@economiayfinanzas.gob.bo</v>
          </cell>
        </row>
        <row r="106">
          <cell r="A106">
            <v>294</v>
          </cell>
          <cell r="B106">
            <v>3</v>
          </cell>
          <cell r="C106" t="str">
            <v xml:space="preserve">Univ. Indígena Bol. Comunitaria Intercultural Produc. Tupak Katari </v>
          </cell>
          <cell r="D106" t="str">
            <v>José Rivas</v>
          </cell>
          <cell r="E106" t="str">
            <v>José Rivas</v>
          </cell>
          <cell r="F106" t="str">
            <v>2183333 - 1632</v>
          </cell>
          <cell r="G106" t="str">
            <v>jose.rivas@economiayfinanzas.gob.bo</v>
          </cell>
        </row>
        <row r="107">
          <cell r="A107">
            <v>295</v>
          </cell>
          <cell r="B107">
            <v>3</v>
          </cell>
          <cell r="C107" t="str">
            <v>Universidad Casimiro Huanca</v>
          </cell>
          <cell r="D107" t="str">
            <v>Rommel Cuba</v>
          </cell>
          <cell r="E107" t="str">
            <v>Rommel Cuba</v>
          </cell>
          <cell r="F107" t="str">
            <v>2183333 - 1649</v>
          </cell>
          <cell r="G107" t="str">
            <v>rommel.cuba@economiayfinanzas.gob.bo</v>
          </cell>
        </row>
        <row r="108">
          <cell r="A108">
            <v>296</v>
          </cell>
          <cell r="B108">
            <v>3</v>
          </cell>
          <cell r="C108" t="str">
            <v>Universidad Indígena Boliviana Comunitaria Intercultural Productiva Apiaguaiki Tupa</v>
          </cell>
          <cell r="D108" t="str">
            <v>Belén Espejo</v>
          </cell>
          <cell r="E108" t="str">
            <v>Belén Espejo</v>
          </cell>
          <cell r="F108" t="str">
            <v>2183333 - 1644</v>
          </cell>
          <cell r="G108" t="str">
            <v>belen.espejo@economiayfinanzas.gob.bo</v>
          </cell>
        </row>
        <row r="109">
          <cell r="A109">
            <v>298</v>
          </cell>
          <cell r="B109">
            <v>3</v>
          </cell>
          <cell r="C109" t="str">
            <v>Servicio Departamental de Riego - Chuquisaca</v>
          </cell>
          <cell r="D109" t="str">
            <v>Guadalupe Challco</v>
          </cell>
          <cell r="E109" t="str">
            <v>Guadalupe Challco</v>
          </cell>
          <cell r="F109" t="str">
            <v>2183333 - 1640</v>
          </cell>
          <cell r="G109" t="str">
            <v>guadalupe.challco@economiayfinanzas.gob.bo</v>
          </cell>
        </row>
        <row r="110">
          <cell r="A110">
            <v>299</v>
          </cell>
          <cell r="B110">
            <v>3</v>
          </cell>
          <cell r="C110" t="str">
            <v>Servicio Departamental de Riego - La Paz</v>
          </cell>
          <cell r="D110" t="str">
            <v>Guadalupe Challco</v>
          </cell>
          <cell r="E110" t="str">
            <v>Guadalupe Challco</v>
          </cell>
          <cell r="F110" t="str">
            <v>2183333 - 1640</v>
          </cell>
          <cell r="G110" t="str">
            <v>guadalupe.challco@economiayfinanzas.gob.bo</v>
          </cell>
        </row>
        <row r="111">
          <cell r="A111">
            <v>300</v>
          </cell>
          <cell r="B111">
            <v>3</v>
          </cell>
          <cell r="C111" t="str">
            <v>Servicio Departamental de Riego - Cochabamba</v>
          </cell>
          <cell r="D111" t="str">
            <v>Guadalupe Challco</v>
          </cell>
          <cell r="E111" t="str">
            <v>Guadalupe Challco</v>
          </cell>
          <cell r="F111" t="str">
            <v>2183333 - 1640</v>
          </cell>
          <cell r="G111" t="str">
            <v>guadalupe.challco@economiayfinanzas.gob.bo</v>
          </cell>
        </row>
        <row r="112">
          <cell r="A112">
            <v>301</v>
          </cell>
          <cell r="B112">
            <v>3</v>
          </cell>
          <cell r="C112" t="str">
            <v>Servicio Departamental de Riego - Oruro</v>
          </cell>
          <cell r="D112" t="str">
            <v>Guadalupe Challco</v>
          </cell>
          <cell r="E112" t="str">
            <v>Guadalupe Challco</v>
          </cell>
          <cell r="F112" t="str">
            <v>2183333 - 1640</v>
          </cell>
          <cell r="G112" t="str">
            <v>guadalupe.challco@economiayfinanzas.gob.bo</v>
          </cell>
        </row>
        <row r="113">
          <cell r="A113">
            <v>302</v>
          </cell>
          <cell r="B113">
            <v>3</v>
          </cell>
          <cell r="C113" t="str">
            <v>Servicio Departamental de Riego - Potosí</v>
          </cell>
          <cell r="D113" t="str">
            <v>Guadalupe Challco</v>
          </cell>
          <cell r="E113" t="str">
            <v>Guadalupe Challco</v>
          </cell>
          <cell r="F113" t="str">
            <v>2183333 - 1640</v>
          </cell>
          <cell r="G113" t="str">
            <v>guadalupe.challco@economiayfinanzas.gob.bo</v>
          </cell>
        </row>
        <row r="114">
          <cell r="A114">
            <v>303</v>
          </cell>
          <cell r="B114">
            <v>3</v>
          </cell>
          <cell r="C114" t="str">
            <v>Servicio Departamental de Riego - Tarija</v>
          </cell>
          <cell r="D114" t="str">
            <v>Guadalupe Challco</v>
          </cell>
          <cell r="E114" t="str">
            <v>Guadalupe Challco</v>
          </cell>
          <cell r="F114" t="str">
            <v>2183333 - 1640</v>
          </cell>
          <cell r="G114" t="str">
            <v>guadalupe.challco@economiayfinanzas.gob.bo</v>
          </cell>
        </row>
        <row r="115">
          <cell r="A115">
            <v>309</v>
          </cell>
          <cell r="B115">
            <v>3</v>
          </cell>
          <cell r="C115" t="str">
            <v>Autoridad de Fiscalización y Control Social del Juego</v>
          </cell>
          <cell r="D115" t="str">
            <v>Emma Ticonipa</v>
          </cell>
          <cell r="E115" t="str">
            <v>José Rivas</v>
          </cell>
          <cell r="F115" t="str">
            <v>2183333 - 1632</v>
          </cell>
          <cell r="G115" t="str">
            <v>jose.rivas@economiayfinanzas.gob.bo</v>
          </cell>
        </row>
        <row r="116">
          <cell r="A116">
            <v>310</v>
          </cell>
          <cell r="B116">
            <v>2</v>
          </cell>
          <cell r="C116" t="str">
            <v>Autoridad de Fisc y Ctrol Soc de Telecomunicaciones y Transp</v>
          </cell>
          <cell r="D116" t="str">
            <v>Huascar Nova</v>
          </cell>
          <cell r="E116" t="str">
            <v>Huascar Nova</v>
          </cell>
          <cell r="F116" t="str">
            <v>2183333 - 1651</v>
          </cell>
          <cell r="G116" t="str">
            <v>huascar.nova@economiayfinanzas.gob.bo</v>
          </cell>
        </row>
        <row r="117">
          <cell r="A117">
            <v>311</v>
          </cell>
          <cell r="B117">
            <v>3</v>
          </cell>
          <cell r="C117" t="str">
            <v>Autoridad de Fisc y Ctrol Soc de Agua Potable Saneam.Básico</v>
          </cell>
          <cell r="D117" t="str">
            <v>Guadalupe Challco</v>
          </cell>
          <cell r="E117" t="str">
            <v>Guadalupe Challco</v>
          </cell>
          <cell r="F117" t="str">
            <v>2183333 - 1640</v>
          </cell>
          <cell r="G117" t="str">
            <v>guadalupe.challco@economiayfinanzas.gob.bo</v>
          </cell>
        </row>
        <row r="118">
          <cell r="A118">
            <v>312</v>
          </cell>
          <cell r="B118">
            <v>3</v>
          </cell>
          <cell r="C118" t="str">
            <v>Autoridad de Fiscalización y Control Soc de Bosques y Tierras</v>
          </cell>
          <cell r="D118" t="str">
            <v>Virginia Huanca</v>
          </cell>
          <cell r="E118" t="str">
            <v>Virginia Huanca</v>
          </cell>
          <cell r="F118" t="str">
            <v>2183333 - 1636</v>
          </cell>
          <cell r="G118" t="str">
            <v>virginia.huanca@economiayfinanzas.gob.bo</v>
          </cell>
        </row>
        <row r="119">
          <cell r="A119">
            <v>313</v>
          </cell>
          <cell r="B119">
            <v>3</v>
          </cell>
          <cell r="C119" t="str">
            <v>Autoridad de Fiscalización y Control Social de Pensiones</v>
          </cell>
          <cell r="D119" t="str">
            <v>Belén Espejo</v>
          </cell>
          <cell r="E119" t="str">
            <v>Huascar Nova</v>
          </cell>
          <cell r="F119" t="str">
            <v>2183333 - 1651</v>
          </cell>
          <cell r="G119" t="str">
            <v>huascar.nova@economiayfinanzas.gob.bo</v>
          </cell>
        </row>
        <row r="120">
          <cell r="A120">
            <v>314</v>
          </cell>
          <cell r="B120">
            <v>2</v>
          </cell>
          <cell r="C120" t="str">
            <v>Autoridad de Fiscalización y Control Social de Electricidad</v>
          </cell>
          <cell r="D120" t="str">
            <v>Virginia Callisaya</v>
          </cell>
          <cell r="E120" t="str">
            <v>Huascar Nova</v>
          </cell>
          <cell r="F120" t="str">
            <v>2183333 - 1651</v>
          </cell>
          <cell r="G120" t="str">
            <v>huascar.nova@economiayfinanzas.gob.bo</v>
          </cell>
        </row>
        <row r="121">
          <cell r="A121">
            <v>315</v>
          </cell>
          <cell r="B121">
            <v>3</v>
          </cell>
          <cell r="C121" t="str">
            <v>Autoridad de Fiscalización y Control Social de Empresas</v>
          </cell>
          <cell r="D121" t="str">
            <v>Virginia Huanca</v>
          </cell>
          <cell r="E121" t="str">
            <v>Virginia Huanca</v>
          </cell>
          <cell r="F121" t="str">
            <v>2183333 - 1636</v>
          </cell>
          <cell r="G121" t="str">
            <v>virginia.huanca@economiayfinanzas.gob.bo</v>
          </cell>
        </row>
        <row r="122">
          <cell r="A122">
            <v>324</v>
          </cell>
          <cell r="B122">
            <v>3</v>
          </cell>
          <cell r="C122" t="str">
            <v>Escuela Boliviana Intercultural de Música</v>
          </cell>
          <cell r="D122" t="str">
            <v>Virginia Huanca</v>
          </cell>
          <cell r="E122" t="str">
            <v>Jeovana Zabala</v>
          </cell>
          <cell r="F122" t="str">
            <v>2183333 - 1663</v>
          </cell>
          <cell r="G122" t="str">
            <v>jeovana.zabala@economiayfinanzas.gob.bo</v>
          </cell>
        </row>
        <row r="123">
          <cell r="A123">
            <v>340</v>
          </cell>
          <cell r="B123">
            <v>2</v>
          </cell>
          <cell r="C123" t="str">
            <v>Servicio General de Identificación Personal</v>
          </cell>
          <cell r="D123" t="str">
            <v>Emma Ticonipa</v>
          </cell>
          <cell r="E123" t="str">
            <v>Judith Machicado</v>
          </cell>
          <cell r="F123" t="str">
            <v>2183333 - 1648</v>
          </cell>
          <cell r="G123" t="str">
            <v>judith.machicado@economiayfinanzas.gob.bo</v>
          </cell>
        </row>
        <row r="124">
          <cell r="A124">
            <v>342</v>
          </cell>
          <cell r="B124">
            <v>3</v>
          </cell>
          <cell r="C124" t="str">
            <v>Agencia Estatal de Vivienda</v>
          </cell>
          <cell r="D124" t="str">
            <v>Guadalupe Challco</v>
          </cell>
          <cell r="E124" t="str">
            <v>José Rivas</v>
          </cell>
          <cell r="F124" t="str">
            <v>2183333 - 1632</v>
          </cell>
          <cell r="G124" t="str">
            <v>jose.rivas@economiayfinanzas.gob.bo</v>
          </cell>
        </row>
        <row r="125">
          <cell r="A125">
            <v>343</v>
          </cell>
          <cell r="B125">
            <v>3</v>
          </cell>
          <cell r="C125" t="str">
            <v>Escuela de Jueces del Estado</v>
          </cell>
          <cell r="D125" t="str">
            <v>Guadalupe Challco</v>
          </cell>
          <cell r="E125" t="str">
            <v>Emma Ticonipa</v>
          </cell>
          <cell r="F125" t="str">
            <v>2183333 - 1635</v>
          </cell>
          <cell r="G125" t="str">
            <v>emma.ticonipa@economiayfinanzas.gob.bo</v>
          </cell>
        </row>
        <row r="126">
          <cell r="A126">
            <v>344</v>
          </cell>
          <cell r="B126">
            <v>3</v>
          </cell>
          <cell r="C126" t="str">
            <v>Instituto Plurinacional del Estudio de Lenguas y Culturas</v>
          </cell>
          <cell r="D126" t="str">
            <v>Belén Espejo</v>
          </cell>
          <cell r="E126" t="str">
            <v>Belén Espejo</v>
          </cell>
          <cell r="F126" t="str">
            <v>2183333 - 1644</v>
          </cell>
          <cell r="G126" t="str">
            <v>belen.espejo@economiayfinanzas.gob.bo</v>
          </cell>
        </row>
        <row r="127">
          <cell r="A127">
            <v>345</v>
          </cell>
          <cell r="B127">
            <v>3</v>
          </cell>
          <cell r="C127" t="str">
            <v>Mutual de Servicios al Policía</v>
          </cell>
          <cell r="D127" t="str">
            <v>Belén Espejo</v>
          </cell>
          <cell r="E127" t="str">
            <v>Belén Espejo</v>
          </cell>
          <cell r="F127" t="str">
            <v>2183333 - 1644</v>
          </cell>
          <cell r="G127" t="str">
            <v>belen.espejo@economiayfinanzas.gob.bo</v>
          </cell>
        </row>
        <row r="128">
          <cell r="A128">
            <v>346</v>
          </cell>
          <cell r="B128">
            <v>3</v>
          </cell>
          <cell r="C128" t="str">
            <v>Unidad de Investigaciones Financieras</v>
          </cell>
          <cell r="D128" t="str">
            <v>Yesenia Apaza</v>
          </cell>
          <cell r="E128" t="str">
            <v>Huascar Nova</v>
          </cell>
          <cell r="F128" t="str">
            <v>2183333 - 1651</v>
          </cell>
          <cell r="G128" t="str">
            <v>huascar.nova@economiayfinanzas.gob.bo</v>
          </cell>
        </row>
        <row r="129">
          <cell r="A129">
            <v>347</v>
          </cell>
          <cell r="B129">
            <v>3</v>
          </cell>
          <cell r="C129" t="str">
            <v>Autoridad de Fiscalización y Control de Cooperativas</v>
          </cell>
          <cell r="D129" t="str">
            <v>Jorge Vargas</v>
          </cell>
          <cell r="E129" t="str">
            <v>Jorge Vargas</v>
          </cell>
          <cell r="F129" t="str">
            <v>2183333 - 1633</v>
          </cell>
          <cell r="G129" t="str">
            <v>jorge.vargas@economiayfinanzas.gob.bo</v>
          </cell>
        </row>
        <row r="130">
          <cell r="A130">
            <v>348</v>
          </cell>
          <cell r="B130">
            <v>3</v>
          </cell>
          <cell r="C130" t="str">
            <v>Autoridad Plurinacional de la Madre Tierra</v>
          </cell>
          <cell r="D130" t="str">
            <v>Guadalupe Challco</v>
          </cell>
          <cell r="E130" t="str">
            <v>Guadalupe Challco</v>
          </cell>
          <cell r="F130" t="str">
            <v>2183333 - 1640</v>
          </cell>
          <cell r="G130" t="str">
            <v>guadalupe.challco@economiayfinanzas.gob.bo</v>
          </cell>
        </row>
        <row r="131">
          <cell r="A131">
            <v>349</v>
          </cell>
          <cell r="B131">
            <v>3</v>
          </cell>
          <cell r="C131" t="str">
            <v>Centro de Investig.  Arqueológicas, Antropológicas y Adm. Tiwanaku</v>
          </cell>
          <cell r="D131" t="str">
            <v>José Rivas</v>
          </cell>
          <cell r="E131" t="str">
            <v>José Rivas</v>
          </cell>
          <cell r="F131" t="str">
            <v>2183333 - 1632</v>
          </cell>
          <cell r="G131" t="str">
            <v>jose.rivas@economiayfinanzas.gob.bo</v>
          </cell>
        </row>
        <row r="132">
          <cell r="A132">
            <v>371</v>
          </cell>
          <cell r="B132">
            <v>3</v>
          </cell>
          <cell r="C132" t="str">
            <v>Centro Internacional de la Quinua</v>
          </cell>
          <cell r="D132" t="str">
            <v>Rommel Cuba</v>
          </cell>
          <cell r="E132" t="str">
            <v>Rommel Cuba</v>
          </cell>
          <cell r="F132" t="str">
            <v>2183333 - 1649</v>
          </cell>
          <cell r="G132" t="str">
            <v>rommel.cuba@economiayfinanzas.gob.bo</v>
          </cell>
        </row>
        <row r="133">
          <cell r="A133">
            <v>373</v>
          </cell>
          <cell r="B133">
            <v>3</v>
          </cell>
          <cell r="C133" t="str">
            <v>Fondo de Desarrollo Indígena</v>
          </cell>
          <cell r="D133" t="str">
            <v>Rommel Cuba</v>
          </cell>
          <cell r="E133" t="str">
            <v>Rommel Cuba</v>
          </cell>
          <cell r="F133" t="str">
            <v>2183333 - 1649</v>
          </cell>
          <cell r="G133" t="str">
            <v>rommel.cuba@economiayfinanzas.gob.bo</v>
          </cell>
        </row>
        <row r="134">
          <cell r="A134">
            <v>374</v>
          </cell>
          <cell r="B134">
            <v>3</v>
          </cell>
          <cell r="C134" t="str">
            <v>Agencia de Gobierno Electrónico y Tecnologías de Información y Comunicación</v>
          </cell>
          <cell r="D134" t="str">
            <v>Rommel Cuba</v>
          </cell>
          <cell r="E134" t="str">
            <v>Virginia Callisaya</v>
          </cell>
          <cell r="F134" t="str">
            <v>2183333 - 1645</v>
          </cell>
          <cell r="G134" t="str">
            <v>virginia.callisaya@economiayfinanzas.gob.bo</v>
          </cell>
        </row>
        <row r="135">
          <cell r="A135">
            <v>376</v>
          </cell>
          <cell r="B135">
            <v>3</v>
          </cell>
          <cell r="C135" t="str">
            <v>Agencia Boliviana de Energía Nuclear</v>
          </cell>
          <cell r="D135" t="str">
            <v>Jorge Vargas</v>
          </cell>
          <cell r="E135" t="str">
            <v>Belén Espejo</v>
          </cell>
          <cell r="F135" t="str">
            <v>2183333 - 1644</v>
          </cell>
          <cell r="G135" t="str">
            <v>belen.espejo@economiayfinanzas.gob.bo</v>
          </cell>
        </row>
        <row r="136">
          <cell r="A136">
            <v>378</v>
          </cell>
          <cell r="B136">
            <v>3</v>
          </cell>
          <cell r="C136" t="str">
            <v>Servicio Nacional Textil</v>
          </cell>
          <cell r="D136" t="str">
            <v>Jorge Vargas</v>
          </cell>
          <cell r="E136" t="str">
            <v>Rommel Cuba</v>
          </cell>
          <cell r="F136" t="str">
            <v>2183333 - 1649</v>
          </cell>
          <cell r="G136" t="str">
            <v>rommel.cuba@economiayfinanzas.gob.bo</v>
          </cell>
        </row>
        <row r="137">
          <cell r="A137">
            <v>379</v>
          </cell>
          <cell r="B137">
            <v>3</v>
          </cell>
          <cell r="C137" t="str">
            <v xml:space="preserve">Escuela Boliviana Intercultural de Danza </v>
          </cell>
          <cell r="D137" t="str">
            <v>Rommel Cuba</v>
          </cell>
          <cell r="E137" t="str">
            <v>Jeovana Zabala</v>
          </cell>
          <cell r="F137" t="str">
            <v>2183333 - 1663</v>
          </cell>
          <cell r="G137" t="str">
            <v>jeovana.zabala@economiayfinanzas.gob.bo</v>
          </cell>
        </row>
        <row r="138">
          <cell r="A138">
            <v>382</v>
          </cell>
          <cell r="B138">
            <v>2</v>
          </cell>
          <cell r="C138" t="str">
            <v>Agencia de Infraestructura en Salud y Equipamiento Médico</v>
          </cell>
          <cell r="D138" t="str">
            <v>Emma Ticonipa</v>
          </cell>
          <cell r="E138" t="str">
            <v>Rommel Cuba</v>
          </cell>
          <cell r="F138" t="str">
            <v>2183333 - 1649</v>
          </cell>
          <cell r="G138" t="str">
            <v>rommel.cuba@economiayfinanzas.gob.bo</v>
          </cell>
        </row>
        <row r="139">
          <cell r="A139">
            <v>383</v>
          </cell>
          <cell r="B139">
            <v>3</v>
          </cell>
          <cell r="C139" t="str">
            <v>Agencia Boliviana de Correos "Correos de Bolivia"</v>
          </cell>
          <cell r="D139" t="str">
            <v>Yesenia Apaza</v>
          </cell>
          <cell r="E139" t="str">
            <v>Yesenia Apaza</v>
          </cell>
          <cell r="F139" t="str">
            <v>2183333 - 1637</v>
          </cell>
          <cell r="G139" t="str">
            <v>yesenia.apaza@economiayfinanzas.gob.bo</v>
          </cell>
        </row>
        <row r="140">
          <cell r="A140">
            <v>385</v>
          </cell>
          <cell r="B140">
            <v>2</v>
          </cell>
          <cell r="C140" t="str">
            <v>Autoridad de Supervisión de la Seguridad Social de Corto Plazo</v>
          </cell>
          <cell r="D140" t="str">
            <v>Jorge Vargas</v>
          </cell>
          <cell r="E140" t="str">
            <v>Jorge Vargas</v>
          </cell>
          <cell r="F140" t="str">
            <v>2183333 - 1633</v>
          </cell>
          <cell r="G140" t="str">
            <v>jorge.vargas@economiayfinanzas.gob.bo</v>
          </cell>
        </row>
        <row r="141">
          <cell r="A141">
            <v>386</v>
          </cell>
          <cell r="B141">
            <v>3</v>
          </cell>
          <cell r="C141" t="str">
            <v>Servicio Plurinacional de la Mujer y de la Despatria.</v>
          </cell>
          <cell r="D141" t="str">
            <v>Virginia Callisaya</v>
          </cell>
          <cell r="E141" t="str">
            <v>Belén Espejo</v>
          </cell>
          <cell r="F141" t="str">
            <v>2183333 - 1644</v>
          </cell>
          <cell r="G141" t="str">
            <v>belen.espejo@economiayfinanzas.gob.bo</v>
          </cell>
        </row>
        <row r="142">
          <cell r="A142">
            <v>387</v>
          </cell>
          <cell r="B142">
            <v>3</v>
          </cell>
          <cell r="C142" t="str">
            <v>Agencia del Desarrollo del Cine y Audiovisual Bolivianos</v>
          </cell>
          <cell r="D142" t="str">
            <v>Virginia Callisaya</v>
          </cell>
          <cell r="E142" t="str">
            <v>Huascar Nova</v>
          </cell>
          <cell r="F142" t="str">
            <v>2183333 - 1651</v>
          </cell>
          <cell r="G142" t="str">
            <v>huascar.nova@economiayfinanzas.gob.bo</v>
          </cell>
        </row>
        <row r="143">
          <cell r="A143">
            <v>388</v>
          </cell>
          <cell r="B143">
            <v>3</v>
          </cell>
          <cell r="C143" t="str">
            <v>Servicio Plurinacional de Registro de Comercio</v>
          </cell>
          <cell r="D143" t="str">
            <v>Rommel Cuba</v>
          </cell>
          <cell r="E143" t="str">
            <v>Jorge Vargas</v>
          </cell>
          <cell r="F143" t="str">
            <v>2183333 - 1633</v>
          </cell>
          <cell r="G143" t="str">
            <v>jorge.vargas@economiayfinanzas.gob.bo</v>
          </cell>
        </row>
        <row r="144">
          <cell r="A144">
            <v>389</v>
          </cell>
          <cell r="B144">
            <v>2</v>
          </cell>
          <cell r="C144" t="str">
            <v>NAABOL</v>
          </cell>
          <cell r="D144" t="str">
            <v>Belén Espejo</v>
          </cell>
          <cell r="E144" t="str">
            <v>Belén Espejo</v>
          </cell>
          <cell r="F144" t="str">
            <v>2183333 - 1644</v>
          </cell>
          <cell r="G144" t="str">
            <v>belen.espejo@economiayfinanzas.gob.bo</v>
          </cell>
        </row>
        <row r="145">
          <cell r="A145">
            <v>422</v>
          </cell>
          <cell r="B145">
            <v>3</v>
          </cell>
          <cell r="C145" t="str">
            <v>Caja Bancaria Estatal de Salud</v>
          </cell>
          <cell r="D145" t="str">
            <v>Yesenia Apaza</v>
          </cell>
          <cell r="E145" t="str">
            <v>Yesenia Apaza</v>
          </cell>
          <cell r="F145" t="str">
            <v>2183333 - 1637</v>
          </cell>
          <cell r="G145" t="str">
            <v>yesenia.apaza@economiayfinanzas.gob.bo</v>
          </cell>
        </row>
        <row r="146">
          <cell r="A146">
            <v>423</v>
          </cell>
          <cell r="B146">
            <v>3</v>
          </cell>
          <cell r="C146" t="str">
            <v>Caja de Salud del Servicio Nacional de Caminos y Ramas Anexas</v>
          </cell>
          <cell r="D146" t="str">
            <v>José Rivas</v>
          </cell>
          <cell r="E146" t="str">
            <v>José Rivas</v>
          </cell>
          <cell r="F146" t="str">
            <v>2183333 - 1632</v>
          </cell>
          <cell r="G146" t="str">
            <v>jose.rivas@economiayfinanzas.gob.bo</v>
          </cell>
        </row>
        <row r="147">
          <cell r="A147">
            <v>513</v>
          </cell>
          <cell r="B147">
            <v>1</v>
          </cell>
          <cell r="C147" t="str">
            <v>Yacimientos Petrolíferos Fiscales Bolivianos</v>
          </cell>
          <cell r="D147" t="str">
            <v>Jorge Vargas</v>
          </cell>
          <cell r="E147" t="str">
            <v>Virginia Huanca</v>
          </cell>
          <cell r="F147" t="str">
            <v>2183333 - 1636</v>
          </cell>
          <cell r="G147" t="str">
            <v>virginia.huanca@economiayfinanzas.gob.bo</v>
          </cell>
        </row>
        <row r="148">
          <cell r="A148">
            <v>514</v>
          </cell>
          <cell r="B148">
            <v>2</v>
          </cell>
          <cell r="C148" t="str">
            <v>Empresa Nacional de Electricidad</v>
          </cell>
          <cell r="D148" t="str">
            <v>Jorge Vargas</v>
          </cell>
          <cell r="E148" t="str">
            <v>Judith Machicado</v>
          </cell>
          <cell r="F148" t="str">
            <v>2183333 - 1648</v>
          </cell>
          <cell r="G148" t="str">
            <v>judith.machicado@economiayfinanzas.gob.bo</v>
          </cell>
        </row>
        <row r="149">
          <cell r="A149">
            <v>520</v>
          </cell>
          <cell r="B149">
            <v>3</v>
          </cell>
          <cell r="C149" t="str">
            <v>Empresa Metalúrgica VINTO - Nacionalizada</v>
          </cell>
          <cell r="D149" t="str">
            <v>Virginia Huanca</v>
          </cell>
          <cell r="E149" t="str">
            <v>Virginia Huanca</v>
          </cell>
          <cell r="F149" t="str">
            <v>2183333 - 1636</v>
          </cell>
          <cell r="G149" t="str">
            <v>virginia.huanca@economiayfinanzas.gob.bo</v>
          </cell>
        </row>
        <row r="150">
          <cell r="A150">
            <v>522</v>
          </cell>
          <cell r="B150">
            <v>3</v>
          </cell>
          <cell r="C150" t="str">
            <v>Empresa Nacional de Ferrocarriles - Residual</v>
          </cell>
          <cell r="D150" t="str">
            <v>Virginia Huanca</v>
          </cell>
          <cell r="E150" t="str">
            <v>Virginia Huanca</v>
          </cell>
          <cell r="F150" t="str">
            <v>2183333 - 1636</v>
          </cell>
          <cell r="G150" t="str">
            <v>virginia.huanca@economiayfinanzas.gob.bo</v>
          </cell>
        </row>
        <row r="151">
          <cell r="A151">
            <v>525</v>
          </cell>
          <cell r="B151">
            <v>2</v>
          </cell>
          <cell r="C151" t="str">
            <v>Transportes Aéreo Boliviano</v>
          </cell>
          <cell r="D151" t="str">
            <v>Rommel Cuba</v>
          </cell>
          <cell r="E151" t="str">
            <v>Jorge Vargas</v>
          </cell>
          <cell r="F151" t="str">
            <v>2183333 - 1633</v>
          </cell>
          <cell r="G151" t="str">
            <v>jorge.vargas@economiayfinanzas.gob.bo</v>
          </cell>
        </row>
        <row r="152">
          <cell r="A152">
            <v>526</v>
          </cell>
          <cell r="B152">
            <v>3</v>
          </cell>
          <cell r="C152" t="str">
            <v>Bolivia TV</v>
          </cell>
          <cell r="D152" t="str">
            <v>Jorge Vargas</v>
          </cell>
          <cell r="E152" t="str">
            <v>Virginia Callisaya</v>
          </cell>
          <cell r="F152" t="str">
            <v>2183333 - 1645</v>
          </cell>
          <cell r="G152" t="str">
            <v>virginia.callisaya@economiayfinanzas.gob.bo</v>
          </cell>
        </row>
        <row r="153">
          <cell r="A153">
            <v>548</v>
          </cell>
          <cell r="B153">
            <v>3</v>
          </cell>
          <cell r="C153" t="str">
            <v>Corporación de las Fuerzas Armadas para el Desarrollo Nacional</v>
          </cell>
          <cell r="D153" t="str">
            <v>José Rivas</v>
          </cell>
          <cell r="E153" t="str">
            <v>José Rivas</v>
          </cell>
          <cell r="F153" t="str">
            <v>2183333 - 1632</v>
          </cell>
          <cell r="G153" t="str">
            <v>jose.rivas@economiayfinanzas.gob.bo</v>
          </cell>
        </row>
        <row r="154">
          <cell r="A154">
            <v>551</v>
          </cell>
          <cell r="B154">
            <v>3</v>
          </cell>
          <cell r="C154" t="str">
            <v>Empresa Naviera Boliviana</v>
          </cell>
          <cell r="D154" t="str">
            <v>Rommel Cuba</v>
          </cell>
          <cell r="E154" t="str">
            <v>Jorge Vargas</v>
          </cell>
          <cell r="F154" t="str">
            <v>2183333 - 1633</v>
          </cell>
          <cell r="G154" t="str">
            <v>jorge.vargas@economiayfinanzas.gob.bo</v>
          </cell>
        </row>
        <row r="155">
          <cell r="A155">
            <v>572</v>
          </cell>
          <cell r="B155">
            <v>1</v>
          </cell>
          <cell r="C155" t="str">
            <v>Empresa de Apoyo a la Producción de Alimentos</v>
          </cell>
          <cell r="D155" t="str">
            <v>Yesenia Apaza</v>
          </cell>
          <cell r="E155" t="str">
            <v>Virginia Callisaya</v>
          </cell>
          <cell r="F155" t="str">
            <v>2183333 - 1645</v>
          </cell>
          <cell r="G155" t="str">
            <v>virginia.callisaya@economiayfinanzas.gob.bo</v>
          </cell>
        </row>
        <row r="156">
          <cell r="A156">
            <v>573</v>
          </cell>
          <cell r="B156">
            <v>3</v>
          </cell>
          <cell r="C156" t="str">
            <v>Empresa Siderúrgica del Mutún</v>
          </cell>
          <cell r="D156" t="str">
            <v>Jorge Vargas</v>
          </cell>
          <cell r="E156" t="str">
            <v>Huascar Nova</v>
          </cell>
          <cell r="F156" t="str">
            <v>2183333 - 1651</v>
          </cell>
          <cell r="G156" t="str">
            <v>huascar.nova@economiayfinanzas.gob.bo</v>
          </cell>
        </row>
        <row r="157">
          <cell r="A157">
            <v>576</v>
          </cell>
          <cell r="B157">
            <v>3</v>
          </cell>
          <cell r="C157" t="str">
            <v>Cartones de Bolivia</v>
          </cell>
          <cell r="D157" t="str">
            <v>Jorge Vargas</v>
          </cell>
          <cell r="E157" t="str">
            <v>Rommel Cuba</v>
          </cell>
          <cell r="F157" t="str">
            <v>2183333 - 1649</v>
          </cell>
          <cell r="G157" t="str">
            <v>rommel.cuba@economiayfinanzas.gob.bo</v>
          </cell>
        </row>
        <row r="158">
          <cell r="A158">
            <v>578</v>
          </cell>
          <cell r="B158">
            <v>1</v>
          </cell>
          <cell r="C158" t="str">
            <v>Boliviana de Aviación</v>
          </cell>
          <cell r="D158" t="str">
            <v>José Rivas</v>
          </cell>
          <cell r="E158" t="str">
            <v>José Rivas</v>
          </cell>
          <cell r="F158" t="str">
            <v>2183333 - 1632</v>
          </cell>
          <cell r="G158" t="str">
            <v>jose.rivas@economiayfinanzas.gob.bo</v>
          </cell>
        </row>
        <row r="159">
          <cell r="A159">
            <v>580</v>
          </cell>
          <cell r="B159">
            <v>3</v>
          </cell>
          <cell r="C159" t="str">
            <v>Depósitos Aduaneros Bolivianos</v>
          </cell>
          <cell r="D159" t="str">
            <v>Belén Espejo</v>
          </cell>
          <cell r="E159" t="str">
            <v>Huascar Nova</v>
          </cell>
          <cell r="F159" t="str">
            <v>2183333 - 1651</v>
          </cell>
          <cell r="G159" t="str">
            <v>huascar.nova@economiayfinanzas.gob.bo</v>
          </cell>
        </row>
        <row r="160">
          <cell r="A160">
            <v>584</v>
          </cell>
          <cell r="B160">
            <v>3</v>
          </cell>
          <cell r="C160" t="str">
            <v>Empresa Boliviana de Industrialización de Hidrocarburos</v>
          </cell>
          <cell r="D160" t="str">
            <v>Yesenia Apaza</v>
          </cell>
          <cell r="E160" t="str">
            <v>Yesenia Apaza</v>
          </cell>
          <cell r="F160" t="str">
            <v>2183333 - 1637</v>
          </cell>
          <cell r="G160" t="str">
            <v>yesenia.apaza@economiayfinanzas.gob.bo</v>
          </cell>
        </row>
        <row r="161">
          <cell r="A161">
            <v>585</v>
          </cell>
          <cell r="B161">
            <v>3</v>
          </cell>
          <cell r="C161" t="str">
            <v>Agencia Bolivia Espacial</v>
          </cell>
          <cell r="D161" t="str">
            <v>Huascar Nova</v>
          </cell>
          <cell r="E161" t="str">
            <v>Jorge Vargas</v>
          </cell>
          <cell r="F161" t="str">
            <v>2183333 - 1633</v>
          </cell>
          <cell r="G161" t="str">
            <v>jorge.vargas@economiayfinanzas.gob.bo</v>
          </cell>
        </row>
        <row r="162">
          <cell r="A162">
            <v>586</v>
          </cell>
          <cell r="B162">
            <v>2</v>
          </cell>
          <cell r="C162" t="str">
            <v>Empresa Azucarera San Buenaventura</v>
          </cell>
          <cell r="D162" t="str">
            <v>Huascar Nova</v>
          </cell>
          <cell r="E162" t="str">
            <v>Huascar Nova</v>
          </cell>
          <cell r="F162" t="str">
            <v>2183333 - 1651</v>
          </cell>
          <cell r="G162" t="str">
            <v>huascar.nova@economiayfinanzas.gob.bo</v>
          </cell>
        </row>
        <row r="163">
          <cell r="A163">
            <v>587</v>
          </cell>
          <cell r="B163">
            <v>3</v>
          </cell>
          <cell r="C163" t="str">
            <v>Empresa Estratégica Boliviana de Construcción y Conservación I.C.</v>
          </cell>
          <cell r="D163" t="str">
            <v>Judith Machicado</v>
          </cell>
          <cell r="E163" t="str">
            <v>Rommel Cuba</v>
          </cell>
          <cell r="F163" t="str">
            <v>2183333 - 1649</v>
          </cell>
          <cell r="G163" t="str">
            <v>rommel.cuba@economiayfinanzas.gob.bo</v>
          </cell>
        </row>
        <row r="164">
          <cell r="A164">
            <v>590</v>
          </cell>
          <cell r="B164">
            <v>3</v>
          </cell>
          <cell r="C164" t="str">
            <v>Empresa Pública "QUIPUS"</v>
          </cell>
          <cell r="D164" t="str">
            <v>José Rivas</v>
          </cell>
          <cell r="E164" t="str">
            <v>Jeovana Zabala</v>
          </cell>
          <cell r="F164" t="str">
            <v>2183333 - 1663</v>
          </cell>
          <cell r="G164" t="str">
            <v>jeovana.zabala@economiayfinanzas.gob.bo</v>
          </cell>
        </row>
        <row r="165">
          <cell r="A165">
            <v>591</v>
          </cell>
          <cell r="B165">
            <v>2</v>
          </cell>
          <cell r="C165" t="str">
            <v>Empresa Estatal de Transporte por Cable "Mi Teleférico"</v>
          </cell>
          <cell r="D165" t="str">
            <v>Emma Ticonipa</v>
          </cell>
          <cell r="E165" t="str">
            <v>Judith Machicado</v>
          </cell>
          <cell r="F165" t="str">
            <v>2183333 - 1648</v>
          </cell>
          <cell r="G165" t="str">
            <v>judith.machicado@economiayfinanzas.gob.bo</v>
          </cell>
        </row>
        <row r="166">
          <cell r="A166">
            <v>593</v>
          </cell>
          <cell r="B166">
            <v>3</v>
          </cell>
          <cell r="C166" t="str">
            <v>Empresa Pública YACANA</v>
          </cell>
          <cell r="D166" t="str">
            <v>Guadalupe Challco</v>
          </cell>
          <cell r="E166" t="str">
            <v>Jorge Vargas</v>
          </cell>
          <cell r="F166" t="str">
            <v>2183333 - 1633</v>
          </cell>
          <cell r="G166" t="str">
            <v>jorge.vargas@economiayfinanzas.gob.bo</v>
          </cell>
        </row>
        <row r="167">
          <cell r="A167">
            <v>594</v>
          </cell>
          <cell r="B167">
            <v>2</v>
          </cell>
          <cell r="C167" t="str">
            <v>Administración de Servicios Portuarios - Bolivia</v>
          </cell>
          <cell r="D167" t="str">
            <v>Virginia Huanca</v>
          </cell>
          <cell r="E167" t="str">
            <v>Virginia Huanca</v>
          </cell>
          <cell r="F167" t="str">
            <v>2183333 - 1636</v>
          </cell>
          <cell r="G167" t="str">
            <v>virginia.huanca@economiayfinanzas.gob.bo</v>
          </cell>
        </row>
        <row r="168">
          <cell r="A168">
            <v>595</v>
          </cell>
          <cell r="B168">
            <v>2</v>
          </cell>
          <cell r="C168" t="str">
            <v>Gestora Pública de la Seguridad Social de Largo Plazo</v>
          </cell>
          <cell r="D168" t="str">
            <v>Virginia Huanca</v>
          </cell>
          <cell r="E168" t="str">
            <v>Virginia Huanca</v>
          </cell>
          <cell r="F168" t="str">
            <v>2183333 - 1636</v>
          </cell>
          <cell r="G168" t="str">
            <v>virginia.huanca@economiayfinanzas.gob.bo</v>
          </cell>
        </row>
        <row r="169">
          <cell r="A169">
            <v>596</v>
          </cell>
          <cell r="B169">
            <v>2</v>
          </cell>
          <cell r="C169" t="str">
            <v>Empresa Pública Transporte Aéreo Militar</v>
          </cell>
          <cell r="D169" t="str">
            <v>José Rivas</v>
          </cell>
          <cell r="E169" t="str">
            <v>Guadalupe Challco</v>
          </cell>
          <cell r="F169" t="str">
            <v>2183333 - 1640</v>
          </cell>
          <cell r="G169" t="str">
            <v>guadalupe.challco@economiayfinanzas.gob.bo</v>
          </cell>
        </row>
        <row r="170">
          <cell r="A170">
            <v>597</v>
          </cell>
          <cell r="B170">
            <v>2</v>
          </cell>
          <cell r="C170" t="str">
            <v>Empresa Pública Nacional Estratégica de Yacimientos de Litio Bolivianos</v>
          </cell>
          <cell r="D170" t="str">
            <v>Judith Machicado</v>
          </cell>
          <cell r="E170" t="str">
            <v>José Rivas</v>
          </cell>
          <cell r="F170" t="str">
            <v>2183333 - 1632</v>
          </cell>
          <cell r="G170" t="str">
            <v>jose.rivas@economiayfinanzas.gob.bo</v>
          </cell>
        </row>
        <row r="171">
          <cell r="A171">
            <v>598</v>
          </cell>
          <cell r="B171">
            <v>3</v>
          </cell>
          <cell r="C171" t="str">
            <v>Empresa Pública "Editorial del Estado Plurinacional de Bolivia"</v>
          </cell>
          <cell r="D171" t="str">
            <v>Belén Espejo</v>
          </cell>
          <cell r="E171" t="str">
            <v>Belén Espejo</v>
          </cell>
          <cell r="F171" t="str">
            <v>2183333 - 1644</v>
          </cell>
          <cell r="G171" t="str">
            <v>belen.espejo@economiayfinanzas.gob.bo</v>
          </cell>
        </row>
        <row r="172">
          <cell r="A172">
            <v>599</v>
          </cell>
          <cell r="B172">
            <v>2</v>
          </cell>
          <cell r="C172" t="str">
            <v>Empresa Boliviana de Alimentos y Derivados</v>
          </cell>
          <cell r="D172" t="str">
            <v>Belén Espejo</v>
          </cell>
          <cell r="E172" t="str">
            <v>Belén Espejo</v>
          </cell>
          <cell r="F172" t="str">
            <v>2183333 - 1644</v>
          </cell>
          <cell r="G172" t="str">
            <v>belen.espejo@economiayfinanzas.gob.bo</v>
          </cell>
        </row>
        <row r="173">
          <cell r="A173">
            <v>600</v>
          </cell>
          <cell r="B173">
            <v>3</v>
          </cell>
          <cell r="C173" t="str">
            <v>Empresa Servicios Aéreos Bolivianos</v>
          </cell>
          <cell r="D173" t="str">
            <v>Rommel Cuba</v>
          </cell>
          <cell r="E173" t="str">
            <v>Rommel Cuba</v>
          </cell>
          <cell r="F173" t="str">
            <v>2183333 - 1649</v>
          </cell>
          <cell r="G173" t="str">
            <v>rommel.cuba@economiayfinanzas.gob.bo</v>
          </cell>
        </row>
        <row r="174">
          <cell r="A174">
            <v>601</v>
          </cell>
          <cell r="B174">
            <v>3</v>
          </cell>
          <cell r="C174" t="str">
            <v>Empresa Boliviana de Producción Agropecuaria</v>
          </cell>
          <cell r="D174" t="str">
            <v>Emma Ticonipa</v>
          </cell>
          <cell r="E174" t="str">
            <v>Emma Ticonipa</v>
          </cell>
          <cell r="F174" t="str">
            <v>2183333 - 1635</v>
          </cell>
          <cell r="G174" t="str">
            <v>emma.ticonipa@economiayfinanzas.gob.bo</v>
          </cell>
        </row>
        <row r="175">
          <cell r="A175">
            <v>633</v>
          </cell>
          <cell r="B175">
            <v>3</v>
          </cell>
          <cell r="C175" t="str">
            <v>Empresa Misicuni</v>
          </cell>
          <cell r="D175" t="str">
            <v>Judith Machicado</v>
          </cell>
          <cell r="E175" t="str">
            <v>Judith Machicado</v>
          </cell>
          <cell r="F175" t="str">
            <v>2183333 - 1648</v>
          </cell>
          <cell r="G175" t="str">
            <v>judith.machicado@economiayfinanzas.gob.bo</v>
          </cell>
        </row>
        <row r="176">
          <cell r="A176">
            <v>650</v>
          </cell>
          <cell r="B176">
            <v>3</v>
          </cell>
          <cell r="C176" t="str">
            <v>Asamblea Legislativa Plurinacional</v>
          </cell>
          <cell r="D176" t="str">
            <v>Emma Ticonipa</v>
          </cell>
          <cell r="E176" t="str">
            <v>Emma Ticonipa</v>
          </cell>
          <cell r="F176" t="str">
            <v>2183333 - 1635</v>
          </cell>
          <cell r="G176" t="str">
            <v>emma.ticonipa@economiayfinanzas.gob.bo</v>
          </cell>
        </row>
        <row r="177">
          <cell r="A177">
            <v>660</v>
          </cell>
          <cell r="B177">
            <v>2</v>
          </cell>
          <cell r="C177" t="str">
            <v xml:space="preserve">Órgano Judicial </v>
          </cell>
          <cell r="D177" t="str">
            <v>Emma Ticonipa</v>
          </cell>
          <cell r="E177" t="str">
            <v>Virginia Huanca</v>
          </cell>
          <cell r="F177" t="str">
            <v>2183333 - 1636</v>
          </cell>
          <cell r="G177" t="str">
            <v>virginia.huanca@economiayfinanzas.gob.bo</v>
          </cell>
        </row>
        <row r="178">
          <cell r="A178">
            <v>661</v>
          </cell>
          <cell r="B178">
            <v>3</v>
          </cell>
          <cell r="C178" t="str">
            <v>Tribunal Constitucional Plurinacional</v>
          </cell>
          <cell r="D178" t="str">
            <v>Yesenia Apaza</v>
          </cell>
          <cell r="E178" t="str">
            <v>Yesenia Apaza</v>
          </cell>
          <cell r="F178" t="str">
            <v>2183333 - 1637</v>
          </cell>
          <cell r="G178" t="str">
            <v>yesenia.apaza@economiayfinanzas.gob.bo</v>
          </cell>
        </row>
        <row r="179">
          <cell r="A179">
            <v>670</v>
          </cell>
          <cell r="B179">
            <v>2</v>
          </cell>
          <cell r="C179" t="str">
            <v>Órgano Electoral Plurinacional</v>
          </cell>
          <cell r="D179" t="str">
            <v>Virginia Huanca</v>
          </cell>
          <cell r="E179" t="str">
            <v>Yesenia Apaza</v>
          </cell>
          <cell r="F179" t="str">
            <v>2183333 - 1637</v>
          </cell>
          <cell r="G179" t="str">
            <v>yesenia.apaza@economiayfinanzas.gob.bo</v>
          </cell>
        </row>
        <row r="180">
          <cell r="A180">
            <v>680</v>
          </cell>
          <cell r="B180">
            <v>3</v>
          </cell>
          <cell r="C180" t="str">
            <v>Contraloría General del Estado</v>
          </cell>
          <cell r="D180" t="str">
            <v>Yesenia Apaza</v>
          </cell>
          <cell r="E180" t="str">
            <v>Belén Espejo</v>
          </cell>
          <cell r="F180" t="str">
            <v>2183333 - 1644</v>
          </cell>
          <cell r="G180" t="str">
            <v>belen.espejo@economiayfinanzas.gob.bo</v>
          </cell>
        </row>
        <row r="181">
          <cell r="A181">
            <v>681</v>
          </cell>
          <cell r="B181">
            <v>3</v>
          </cell>
          <cell r="C181" t="str">
            <v>MINISTERIO PUBLICO</v>
          </cell>
          <cell r="D181" t="str">
            <v>Virginia Huanca</v>
          </cell>
          <cell r="E181" t="str">
            <v>Yesenia Apaza</v>
          </cell>
          <cell r="F181" t="str">
            <v>2183333 - 1637</v>
          </cell>
          <cell r="G181" t="str">
            <v>yesenia.apaza@economiayfinanzas.gob.bo</v>
          </cell>
        </row>
        <row r="182">
          <cell r="A182">
            <v>682</v>
          </cell>
          <cell r="B182">
            <v>3</v>
          </cell>
          <cell r="C182" t="str">
            <v>Defensoría del Pueblo</v>
          </cell>
          <cell r="D182" t="str">
            <v>Judith Machicado</v>
          </cell>
          <cell r="E182" t="str">
            <v>Jeovana Zabala</v>
          </cell>
          <cell r="F182" t="str">
            <v>2183333 - 1663</v>
          </cell>
          <cell r="G182" t="str">
            <v>jeovana.zabala@economiayfinanzas.gob.bo</v>
          </cell>
        </row>
        <row r="183">
          <cell r="A183">
            <v>683</v>
          </cell>
          <cell r="B183">
            <v>3</v>
          </cell>
          <cell r="C183" t="str">
            <v>Procuraduría General del Estado</v>
          </cell>
          <cell r="D183" t="str">
            <v>Yesenia Apaza</v>
          </cell>
          <cell r="E183" t="str">
            <v>Yesenia Apaza</v>
          </cell>
          <cell r="F183" t="str">
            <v>2183333 - 1637</v>
          </cell>
          <cell r="G183" t="str">
            <v>yesenia.apaza@economiayfinanzas.gob.bo</v>
          </cell>
        </row>
        <row r="184">
          <cell r="A184">
            <v>802</v>
          </cell>
          <cell r="B184">
            <v>3</v>
          </cell>
          <cell r="C184" t="str">
            <v>Empresa Local de Agua Potable y Alcantarillado Sucre</v>
          </cell>
          <cell r="D184" t="str">
            <v>Judith Machicado</v>
          </cell>
          <cell r="E184" t="str">
            <v>Judith Machicado</v>
          </cell>
          <cell r="F184" t="str">
            <v>2183333 - 1648</v>
          </cell>
          <cell r="G184" t="str">
            <v>judith.machicado@economiayfinanzas.gob.bo</v>
          </cell>
        </row>
        <row r="185">
          <cell r="A185">
            <v>862</v>
          </cell>
          <cell r="B185">
            <v>1</v>
          </cell>
          <cell r="C185" t="str">
            <v>Fondo Nacional de Desarrollo Regional</v>
          </cell>
          <cell r="D185" t="str">
            <v>Emma Ticonipa</v>
          </cell>
          <cell r="E185" t="str">
            <v>Yesenia Apaza</v>
          </cell>
          <cell r="F185" t="str">
            <v>2183333 - 1637</v>
          </cell>
          <cell r="G185" t="str">
            <v>yesenia.apaza@economiayfinanzas.gob.bo</v>
          </cell>
        </row>
        <row r="186">
          <cell r="A186">
            <v>865</v>
          </cell>
          <cell r="B186">
            <v>3</v>
          </cell>
          <cell r="C186" t="str">
            <v>Fondo Desarrollo del Sistema Financiero y Apoyo al Sector Productivo</v>
          </cell>
          <cell r="D186" t="str">
            <v>Judith Machicado</v>
          </cell>
          <cell r="E186" t="str">
            <v>Judith Machicado</v>
          </cell>
          <cell r="F186" t="str">
            <v>2183333 - 1648</v>
          </cell>
          <cell r="G186" t="str">
            <v>judith.machicado@economiayfinanzas.gob.bo</v>
          </cell>
        </row>
        <row r="187">
          <cell r="A187">
            <v>867</v>
          </cell>
          <cell r="B187">
            <v>3</v>
          </cell>
          <cell r="C187" t="str">
            <v>Fondo Rotatorio de Fomento Productivo Regional</v>
          </cell>
          <cell r="D187" t="str">
            <v>Judith Machicado</v>
          </cell>
          <cell r="E187" t="str">
            <v>Judith Machicado</v>
          </cell>
          <cell r="F187" t="str">
            <v>2183333 - 1648</v>
          </cell>
          <cell r="G187" t="str">
            <v>judith.machicado@economiayfinanzas.gob.bo</v>
          </cell>
        </row>
        <row r="188">
          <cell r="A188">
            <v>901</v>
          </cell>
          <cell r="C188" t="str">
            <v>Gobierno Autónomo Departamental de Chuquisaca</v>
          </cell>
          <cell r="D188" t="str">
            <v>Virginia Callisaya</v>
          </cell>
          <cell r="E188" t="str">
            <v>Belén Espejo</v>
          </cell>
          <cell r="F188" t="str">
            <v>2183333 - 1644</v>
          </cell>
          <cell r="G188" t="str">
            <v>belen.espejo@economiayfinanzas.gob.bo</v>
          </cell>
        </row>
        <row r="189">
          <cell r="A189">
            <v>902</v>
          </cell>
          <cell r="C189" t="str">
            <v>Gobierno Autónomo Departamental de La Paz</v>
          </cell>
          <cell r="D189" t="str">
            <v>Virginia Callisaya</v>
          </cell>
          <cell r="E189" t="str">
            <v>Belén Espejo</v>
          </cell>
          <cell r="F189" t="str">
            <v>2183333 - 1644</v>
          </cell>
          <cell r="G189" t="str">
            <v>belen.espejo@economiayfinanzas.gob.bo</v>
          </cell>
        </row>
        <row r="190">
          <cell r="A190">
            <v>903</v>
          </cell>
          <cell r="C190" t="str">
            <v>Gobierno Autónomo Departamental de Cochabamba</v>
          </cell>
          <cell r="D190" t="str">
            <v>Virginia Callisaya</v>
          </cell>
          <cell r="E190" t="str">
            <v>Belén Espejo</v>
          </cell>
          <cell r="F190" t="str">
            <v>2183333 - 1644</v>
          </cell>
          <cell r="G190" t="str">
            <v>belen.espejo@economiayfinanzas.gob.bo</v>
          </cell>
        </row>
        <row r="191">
          <cell r="A191">
            <v>904</v>
          </cell>
          <cell r="C191" t="str">
            <v>Gobierno Autónomo Departamental de Oruro</v>
          </cell>
          <cell r="D191" t="str">
            <v>Virginia Callisaya</v>
          </cell>
          <cell r="E191" t="str">
            <v>Belén Espejo</v>
          </cell>
          <cell r="F191" t="str">
            <v>2183333 - 1644</v>
          </cell>
          <cell r="G191" t="str">
            <v>belen.espejo@economiayfinanzas.gob.bo</v>
          </cell>
        </row>
        <row r="192">
          <cell r="A192">
            <v>905</v>
          </cell>
          <cell r="C192" t="str">
            <v>Gobierno Autónomo Departamental de Potosí</v>
          </cell>
          <cell r="D192" t="str">
            <v>Virginia Callisaya</v>
          </cell>
          <cell r="E192" t="str">
            <v>Belén Espejo</v>
          </cell>
          <cell r="F192" t="str">
            <v>2183333 - 1644</v>
          </cell>
          <cell r="G192" t="str">
            <v>belen.espejo@economiayfinanzas.gob.bo</v>
          </cell>
        </row>
        <row r="193">
          <cell r="A193">
            <v>906</v>
          </cell>
          <cell r="C193" t="str">
            <v>Gobierno Autónomo Departamental de Tarija</v>
          </cell>
          <cell r="D193" t="str">
            <v>Virginia Callisaya</v>
          </cell>
          <cell r="E193" t="str">
            <v>Belén Espejo</v>
          </cell>
          <cell r="F193" t="str">
            <v>2183333 - 1644</v>
          </cell>
          <cell r="G193" t="str">
            <v>belen.espejo@economiayfinanzas.gob.bo</v>
          </cell>
        </row>
        <row r="194">
          <cell r="A194">
            <v>907</v>
          </cell>
          <cell r="C194" t="str">
            <v>Gobierno Autónomo Departamental de Santa Cruz</v>
          </cell>
          <cell r="D194" t="str">
            <v>Virginia Callisaya</v>
          </cell>
          <cell r="E194" t="str">
            <v>Belén Espejo</v>
          </cell>
          <cell r="F194" t="str">
            <v>2183333 - 1644</v>
          </cell>
          <cell r="G194" t="str">
            <v>belen.espejo@economiayfinanzas.gob.bo</v>
          </cell>
        </row>
        <row r="195">
          <cell r="A195">
            <v>908</v>
          </cell>
          <cell r="C195" t="str">
            <v>Gobierno Autónomo Departamental del Beni</v>
          </cell>
          <cell r="D195" t="str">
            <v>Virginia Callisaya</v>
          </cell>
          <cell r="E195" t="str">
            <v>Belén Espejo</v>
          </cell>
          <cell r="F195" t="str">
            <v>2183333 - 1644</v>
          </cell>
          <cell r="G195" t="str">
            <v>belen.espejo@economiayfinanzas.gob.bo</v>
          </cell>
        </row>
        <row r="196">
          <cell r="A196">
            <v>909</v>
          </cell>
          <cell r="C196" t="str">
            <v>Gobierno Autónomo Departamental de Pando</v>
          </cell>
          <cell r="D196" t="str">
            <v>Virginia Callisaya</v>
          </cell>
          <cell r="E196" t="str">
            <v>Belén Espejo</v>
          </cell>
          <cell r="F196" t="str">
            <v>2183333 - 1644</v>
          </cell>
          <cell r="G196" t="str">
            <v>belen.espejo@economiayfinanzas.gob.bo</v>
          </cell>
        </row>
        <row r="197">
          <cell r="A197">
            <v>1101</v>
          </cell>
          <cell r="B197">
            <v>3</v>
          </cell>
          <cell r="C197" t="str">
            <v>Gobierno Autónomo Municipal de Sucre</v>
          </cell>
          <cell r="D197" t="str">
            <v>Huascar Nova</v>
          </cell>
          <cell r="E197" t="str">
            <v>Emma Ticonipa</v>
          </cell>
          <cell r="F197" t="str">
            <v>2183333 - 1635</v>
          </cell>
          <cell r="G197" t="str">
            <v>emma.ticonipa@economiayfinanzas.gob.bo</v>
          </cell>
        </row>
        <row r="198">
          <cell r="A198">
            <v>1102</v>
          </cell>
          <cell r="C198" t="str">
            <v>Gobierno Autónomo Municipal de Yotala</v>
          </cell>
          <cell r="D198" t="str">
            <v>Huascar Nova</v>
          </cell>
          <cell r="E198" t="str">
            <v>Emma Ticonipa</v>
          </cell>
          <cell r="F198" t="str">
            <v>2183333 - 1635</v>
          </cell>
          <cell r="G198" t="str">
            <v>emma.ticonipa@economiayfinanzas.gob.bo</v>
          </cell>
        </row>
        <row r="199">
          <cell r="A199">
            <v>1103</v>
          </cell>
          <cell r="C199" t="str">
            <v>Gobierno Autónomo Municipal de Poroma</v>
          </cell>
          <cell r="D199" t="str">
            <v>Huascar Nova</v>
          </cell>
          <cell r="E199" t="str">
            <v>Emma Ticonipa</v>
          </cell>
          <cell r="F199" t="str">
            <v>2183333 - 1635</v>
          </cell>
          <cell r="G199" t="str">
            <v>emma.ticonipa@economiayfinanzas.gob.bo</v>
          </cell>
        </row>
        <row r="200">
          <cell r="A200">
            <v>1104</v>
          </cell>
          <cell r="C200" t="str">
            <v>Gobierno Autónomo Municipal de Villa Azurduy</v>
          </cell>
          <cell r="D200" t="str">
            <v>Huascar Nova</v>
          </cell>
          <cell r="E200" t="str">
            <v>Emma Ticonipa</v>
          </cell>
          <cell r="F200" t="str">
            <v>2183333 - 1635</v>
          </cell>
          <cell r="G200" t="str">
            <v>emma.ticonipa@economiayfinanzas.gob.bo</v>
          </cell>
        </row>
        <row r="201">
          <cell r="A201">
            <v>1105</v>
          </cell>
          <cell r="C201" t="str">
            <v>Gobierno Autónomo Municipal de Tarvita (Villa Orías)</v>
          </cell>
          <cell r="D201" t="str">
            <v>Huascar Nova</v>
          </cell>
          <cell r="E201" t="str">
            <v>Emma Ticonipa</v>
          </cell>
          <cell r="F201" t="str">
            <v>2183333 - 1635</v>
          </cell>
          <cell r="G201" t="str">
            <v>emma.ticonipa@economiayfinanzas.gob.bo</v>
          </cell>
        </row>
        <row r="202">
          <cell r="A202">
            <v>1106</v>
          </cell>
          <cell r="C202" t="str">
            <v>Gobierno Autónomo Municipal de Villa Zudañez (Tacopaya)</v>
          </cell>
          <cell r="D202" t="str">
            <v>Huascar Nova</v>
          </cell>
          <cell r="E202" t="str">
            <v>Emma Ticonipa</v>
          </cell>
          <cell r="F202" t="str">
            <v>2183333 - 1635</v>
          </cell>
          <cell r="G202" t="str">
            <v>emma.ticonipa@economiayfinanzas.gob.bo</v>
          </cell>
        </row>
        <row r="203">
          <cell r="A203">
            <v>1107</v>
          </cell>
          <cell r="C203" t="str">
            <v>Gobierno Autónomo Municipal de Presto</v>
          </cell>
          <cell r="D203" t="str">
            <v>Huascar Nova</v>
          </cell>
          <cell r="E203" t="str">
            <v>Emma Ticonipa</v>
          </cell>
          <cell r="F203" t="str">
            <v>2183333 - 1635</v>
          </cell>
          <cell r="G203" t="str">
            <v>emma.ticonipa@economiayfinanzas.gob.bo</v>
          </cell>
        </row>
        <row r="204">
          <cell r="A204">
            <v>1108</v>
          </cell>
          <cell r="C204" t="str">
            <v>Gobierno Autónomo Municipal de Villa Mojocoya</v>
          </cell>
          <cell r="D204" t="str">
            <v>Huascar Nova</v>
          </cell>
          <cell r="E204" t="str">
            <v>Emma Ticonipa</v>
          </cell>
          <cell r="F204" t="str">
            <v>2183333 - 1635</v>
          </cell>
          <cell r="G204" t="str">
            <v>emma.ticonipa@economiayfinanzas.gob.bo</v>
          </cell>
        </row>
        <row r="205">
          <cell r="A205">
            <v>1109</v>
          </cell>
          <cell r="C205" t="str">
            <v>Gobierno Autónomo Municipal de Icla</v>
          </cell>
          <cell r="D205" t="str">
            <v>Huascar Nova</v>
          </cell>
          <cell r="E205" t="str">
            <v>Emma Ticonipa</v>
          </cell>
          <cell r="F205" t="str">
            <v>2183333 - 1635</v>
          </cell>
          <cell r="G205" t="str">
            <v>emma.ticonipa@economiayfinanzas.gob.bo</v>
          </cell>
        </row>
        <row r="206">
          <cell r="A206">
            <v>1110</v>
          </cell>
          <cell r="C206" t="str">
            <v>Gobierno Autónomo Municipal de Padilla</v>
          </cell>
          <cell r="D206" t="str">
            <v>Huascar Nova</v>
          </cell>
          <cell r="E206" t="str">
            <v>Emma Ticonipa</v>
          </cell>
          <cell r="F206" t="str">
            <v>2183333 - 1635</v>
          </cell>
          <cell r="G206" t="str">
            <v>emma.ticonipa@economiayfinanzas.gob.bo</v>
          </cell>
        </row>
        <row r="207">
          <cell r="A207">
            <v>1111</v>
          </cell>
          <cell r="C207" t="str">
            <v>Gobierno Autónomo Municipal de Tomina</v>
          </cell>
          <cell r="D207" t="str">
            <v>Huascar Nova</v>
          </cell>
          <cell r="E207" t="str">
            <v>Emma Ticonipa</v>
          </cell>
          <cell r="F207" t="str">
            <v>2183333 - 1635</v>
          </cell>
          <cell r="G207" t="str">
            <v>emma.ticonipa@economiayfinanzas.gob.bo</v>
          </cell>
        </row>
        <row r="208">
          <cell r="A208">
            <v>1112</v>
          </cell>
          <cell r="C208" t="str">
            <v>Gobierno Autónomo Municipal de Sopachuy</v>
          </cell>
          <cell r="D208" t="str">
            <v>Huascar Nova</v>
          </cell>
          <cell r="E208" t="str">
            <v>Emma Ticonipa</v>
          </cell>
          <cell r="F208" t="str">
            <v>2183333 - 1635</v>
          </cell>
          <cell r="G208" t="str">
            <v>emma.ticonipa@economiayfinanzas.gob.bo</v>
          </cell>
        </row>
        <row r="209">
          <cell r="A209">
            <v>1113</v>
          </cell>
          <cell r="C209" t="str">
            <v>Gobierno Autónomo Municipal de Villa Alcalá</v>
          </cell>
          <cell r="D209" t="str">
            <v>Huascar Nova</v>
          </cell>
          <cell r="E209" t="str">
            <v>Emma Ticonipa</v>
          </cell>
          <cell r="F209" t="str">
            <v>2183333 - 1635</v>
          </cell>
          <cell r="G209" t="str">
            <v>emma.ticonipa@economiayfinanzas.gob.bo</v>
          </cell>
        </row>
        <row r="210">
          <cell r="A210">
            <v>1114</v>
          </cell>
          <cell r="C210" t="str">
            <v>Gobierno Autónomo Municipal de El Villar</v>
          </cell>
          <cell r="D210" t="str">
            <v>Huascar Nova</v>
          </cell>
          <cell r="E210" t="str">
            <v>Emma Ticonipa</v>
          </cell>
          <cell r="F210" t="str">
            <v>2183333 - 1635</v>
          </cell>
          <cell r="G210" t="str">
            <v>emma.ticonipa@economiayfinanzas.gob.bo</v>
          </cell>
        </row>
        <row r="211">
          <cell r="A211">
            <v>1115</v>
          </cell>
          <cell r="C211" t="str">
            <v>Gobierno Autónomo Municipal de Monteagudo</v>
          </cell>
          <cell r="D211" t="str">
            <v>Huascar Nova</v>
          </cell>
          <cell r="E211" t="str">
            <v>Emma Ticonipa</v>
          </cell>
          <cell r="F211" t="str">
            <v>2183333 - 1635</v>
          </cell>
          <cell r="G211" t="str">
            <v>emma.ticonipa@economiayfinanzas.gob.bo</v>
          </cell>
        </row>
        <row r="212">
          <cell r="A212">
            <v>1116</v>
          </cell>
          <cell r="C212" t="str">
            <v>Gobierno Autónomo Municipal de San Pablo de Huacareta</v>
          </cell>
          <cell r="D212" t="str">
            <v>Huascar Nova</v>
          </cell>
          <cell r="E212" t="str">
            <v>Emma Ticonipa</v>
          </cell>
          <cell r="F212" t="str">
            <v>2183333 - 1635</v>
          </cell>
          <cell r="G212" t="str">
            <v>emma.ticonipa@economiayfinanzas.gob.bo</v>
          </cell>
        </row>
        <row r="213">
          <cell r="A213">
            <v>1117</v>
          </cell>
          <cell r="C213" t="str">
            <v>Gobierno Autónomo Municipal de Tarabuco</v>
          </cell>
          <cell r="D213" t="str">
            <v>Huascar Nova</v>
          </cell>
          <cell r="E213" t="str">
            <v>Emma Ticonipa</v>
          </cell>
          <cell r="F213" t="str">
            <v>2183333 - 1635</v>
          </cell>
          <cell r="G213" t="str">
            <v>emma.ticonipa@economiayfinanzas.gob.bo</v>
          </cell>
        </row>
        <row r="214">
          <cell r="A214">
            <v>1118</v>
          </cell>
          <cell r="C214" t="str">
            <v>Gobierno Autónomo Municipal de Yamparáez</v>
          </cell>
          <cell r="D214" t="str">
            <v>Huascar Nova</v>
          </cell>
          <cell r="E214" t="str">
            <v>Emma Ticonipa</v>
          </cell>
          <cell r="F214" t="str">
            <v>2183333 - 1635</v>
          </cell>
          <cell r="G214" t="str">
            <v>emma.ticonipa@economiayfinanzas.gob.bo</v>
          </cell>
        </row>
        <row r="215">
          <cell r="A215">
            <v>1119</v>
          </cell>
          <cell r="C215" t="str">
            <v>Gobierno Autónomo Municipal de Camargo</v>
          </cell>
          <cell r="D215" t="str">
            <v>Huascar Nova</v>
          </cell>
          <cell r="E215" t="str">
            <v>Emma Ticonipa</v>
          </cell>
          <cell r="F215" t="str">
            <v>2183333 - 1635</v>
          </cell>
          <cell r="G215" t="str">
            <v>emma.ticonipa@economiayfinanzas.gob.bo</v>
          </cell>
        </row>
        <row r="216">
          <cell r="A216">
            <v>1120</v>
          </cell>
          <cell r="C216" t="str">
            <v>Gobierno Autónomo Municipal de San Lucas</v>
          </cell>
          <cell r="D216" t="str">
            <v>Huascar Nova</v>
          </cell>
          <cell r="E216" t="str">
            <v>Emma Ticonipa</v>
          </cell>
          <cell r="F216" t="str">
            <v>2183333 - 1635</v>
          </cell>
          <cell r="G216" t="str">
            <v>emma.ticonipa@economiayfinanzas.gob.bo</v>
          </cell>
        </row>
        <row r="217">
          <cell r="A217">
            <v>1121</v>
          </cell>
          <cell r="C217" t="str">
            <v>Gobierno Autónomo Municipal de Incahuasi</v>
          </cell>
          <cell r="D217" t="str">
            <v>Huascar Nova</v>
          </cell>
          <cell r="E217" t="str">
            <v>Emma Ticonipa</v>
          </cell>
          <cell r="F217" t="str">
            <v>2183333 - 1635</v>
          </cell>
          <cell r="G217" t="str">
            <v>emma.ticonipa@economiayfinanzas.gob.bo</v>
          </cell>
        </row>
        <row r="218">
          <cell r="A218">
            <v>1122</v>
          </cell>
          <cell r="C218" t="str">
            <v>Gobierno Autónomo Municipal de Villa Serrano</v>
          </cell>
          <cell r="D218" t="str">
            <v>Huascar Nova</v>
          </cell>
          <cell r="E218" t="str">
            <v>Emma Ticonipa</v>
          </cell>
          <cell r="F218" t="str">
            <v>2183333 - 1635</v>
          </cell>
          <cell r="G218" t="str">
            <v>emma.ticonipa@economiayfinanzas.gob.bo</v>
          </cell>
        </row>
        <row r="219">
          <cell r="A219">
            <v>1123</v>
          </cell>
          <cell r="C219" t="str">
            <v>Gobierno Autónomo Municipal de Camataqui (Villa Abecia)</v>
          </cell>
          <cell r="D219" t="str">
            <v>Huascar Nova</v>
          </cell>
          <cell r="E219" t="str">
            <v>Emma Ticonipa</v>
          </cell>
          <cell r="F219" t="str">
            <v>2183333 - 1635</v>
          </cell>
          <cell r="G219" t="str">
            <v>emma.ticonipa@economiayfinanzas.gob.bo</v>
          </cell>
        </row>
        <row r="220">
          <cell r="A220">
            <v>1124</v>
          </cell>
          <cell r="C220" t="str">
            <v>Gobierno Autónomo Municipal de Culpina</v>
          </cell>
          <cell r="D220" t="str">
            <v>Huascar Nova</v>
          </cell>
          <cell r="E220" t="str">
            <v>Emma Ticonipa</v>
          </cell>
          <cell r="F220" t="str">
            <v>2183333 - 1635</v>
          </cell>
          <cell r="G220" t="str">
            <v>emma.ticonipa@economiayfinanzas.gob.bo</v>
          </cell>
        </row>
        <row r="221">
          <cell r="A221">
            <v>1125</v>
          </cell>
          <cell r="C221" t="str">
            <v>Gobierno Autónomo Municipal de Las Carreras</v>
          </cell>
          <cell r="D221" t="str">
            <v>Huascar Nova</v>
          </cell>
          <cell r="E221" t="str">
            <v>Emma Ticonipa</v>
          </cell>
          <cell r="F221" t="str">
            <v>2183333 - 1635</v>
          </cell>
          <cell r="G221" t="str">
            <v>emma.ticonipa@economiayfinanzas.gob.bo</v>
          </cell>
        </row>
        <row r="222">
          <cell r="A222">
            <v>1126</v>
          </cell>
          <cell r="C222" t="str">
            <v>Gobierno Autónomo Municipal de Villa Vaca Guzmán</v>
          </cell>
          <cell r="D222" t="str">
            <v>Huascar Nova</v>
          </cell>
          <cell r="E222" t="str">
            <v>Emma Ticonipa</v>
          </cell>
          <cell r="F222" t="str">
            <v>2183333 - 1635</v>
          </cell>
          <cell r="G222" t="str">
            <v>emma.ticonipa@economiayfinanzas.gob.bo</v>
          </cell>
        </row>
        <row r="223">
          <cell r="A223">
            <v>1127</v>
          </cell>
          <cell r="C223" t="str">
            <v>Gobierno Autónomo Municipal de Villa de Huacaya</v>
          </cell>
          <cell r="D223" t="str">
            <v>Huascar Nova</v>
          </cell>
          <cell r="E223" t="str">
            <v>Emma Ticonipa</v>
          </cell>
          <cell r="F223" t="str">
            <v>2183333 - 1635</v>
          </cell>
          <cell r="G223" t="str">
            <v>emma.ticonipa@economiayfinanzas.gob.bo</v>
          </cell>
        </row>
        <row r="224">
          <cell r="A224">
            <v>1128</v>
          </cell>
          <cell r="C224" t="str">
            <v>Gobierno Autónomo Municipal de Machareti</v>
          </cell>
          <cell r="D224" t="str">
            <v>Huascar Nova</v>
          </cell>
          <cell r="E224" t="str">
            <v>Emma Ticonipa</v>
          </cell>
          <cell r="F224" t="str">
            <v>2183333 - 1635</v>
          </cell>
          <cell r="G224" t="str">
            <v>emma.ticonipa@economiayfinanzas.gob.bo</v>
          </cell>
        </row>
        <row r="225">
          <cell r="A225">
            <v>1129</v>
          </cell>
          <cell r="C225" t="str">
            <v>Gobierno Autónomo Municipal de Villa Charcas</v>
          </cell>
          <cell r="D225" t="str">
            <v>Huascar Nova</v>
          </cell>
          <cell r="E225" t="str">
            <v>Emma Ticonipa</v>
          </cell>
          <cell r="F225" t="str">
            <v>2183333 - 1635</v>
          </cell>
          <cell r="G225" t="str">
            <v>emma.ticonipa@economiayfinanzas.gob.bo</v>
          </cell>
        </row>
        <row r="226">
          <cell r="A226">
            <v>1201</v>
          </cell>
          <cell r="C226" t="str">
            <v>Gobierno Autónomo Municipal de La Paz</v>
          </cell>
          <cell r="D226" t="str">
            <v>Huascar Nova</v>
          </cell>
          <cell r="E226" t="str">
            <v>Emma Ticonipa</v>
          </cell>
          <cell r="F226" t="str">
            <v>2183333 - 1635</v>
          </cell>
          <cell r="G226" t="str">
            <v>emma.ticonipa@economiayfinanzas.gob.bo</v>
          </cell>
        </row>
        <row r="227">
          <cell r="A227">
            <v>1202</v>
          </cell>
          <cell r="C227" t="str">
            <v>Gobierno Autónomo Municipal de Palca</v>
          </cell>
          <cell r="D227" t="str">
            <v>Huascar Nova</v>
          </cell>
          <cell r="E227" t="str">
            <v>Emma Ticonipa</v>
          </cell>
          <cell r="F227" t="str">
            <v>2183333 - 1635</v>
          </cell>
          <cell r="G227" t="str">
            <v>emma.ticonipa@economiayfinanzas.gob.bo</v>
          </cell>
        </row>
        <row r="228">
          <cell r="A228">
            <v>1203</v>
          </cell>
          <cell r="C228" t="str">
            <v>Gobierno Autónomo Municipal de Mecapaca</v>
          </cell>
          <cell r="D228" t="str">
            <v>Huascar Nova</v>
          </cell>
          <cell r="E228" t="str">
            <v>Emma Ticonipa</v>
          </cell>
          <cell r="F228" t="str">
            <v>2183333 - 1635</v>
          </cell>
          <cell r="G228" t="str">
            <v>emma.ticonipa@economiayfinanzas.gob.bo</v>
          </cell>
        </row>
        <row r="229">
          <cell r="A229">
            <v>1204</v>
          </cell>
          <cell r="C229" t="str">
            <v>Gobierno Autónomo Municipal de Achocalla</v>
          </cell>
          <cell r="D229" t="str">
            <v>Huascar Nova</v>
          </cell>
          <cell r="E229" t="str">
            <v>Emma Ticonipa</v>
          </cell>
          <cell r="F229" t="str">
            <v>2183333 - 1635</v>
          </cell>
          <cell r="G229" t="str">
            <v>emma.ticonipa@economiayfinanzas.gob.bo</v>
          </cell>
        </row>
        <row r="230">
          <cell r="A230">
            <v>1205</v>
          </cell>
          <cell r="C230" t="str">
            <v>Gobierno Autónomo Municipal de El Alto de La Paz</v>
          </cell>
          <cell r="D230" t="str">
            <v>Huascar Nova</v>
          </cell>
          <cell r="E230" t="str">
            <v>Emma Ticonipa</v>
          </cell>
          <cell r="F230" t="str">
            <v>2183333 - 1635</v>
          </cell>
          <cell r="G230" t="str">
            <v>emma.ticonipa@economiayfinanzas.gob.bo</v>
          </cell>
        </row>
        <row r="231">
          <cell r="A231">
            <v>1206</v>
          </cell>
          <cell r="C231" t="str">
            <v>Gobierno Autónomo Municipal de Viacha</v>
          </cell>
          <cell r="D231" t="str">
            <v>Huascar Nova</v>
          </cell>
          <cell r="E231" t="str">
            <v>Emma Ticonipa</v>
          </cell>
          <cell r="F231" t="str">
            <v>2183333 - 1635</v>
          </cell>
          <cell r="G231" t="str">
            <v>emma.ticonipa@economiayfinanzas.gob.bo</v>
          </cell>
        </row>
        <row r="232">
          <cell r="A232">
            <v>1207</v>
          </cell>
          <cell r="C232" t="str">
            <v>Gobierno Autónomo Municipal de Guaqui</v>
          </cell>
          <cell r="D232" t="str">
            <v>Huascar Nova</v>
          </cell>
          <cell r="E232" t="str">
            <v>Emma Ticonipa</v>
          </cell>
          <cell r="F232" t="str">
            <v>2183333 - 1635</v>
          </cell>
          <cell r="G232" t="str">
            <v>emma.ticonipa@economiayfinanzas.gob.bo</v>
          </cell>
        </row>
        <row r="233">
          <cell r="A233">
            <v>1208</v>
          </cell>
          <cell r="C233" t="str">
            <v>Gobierno Autónomo Municipal de Tiahuanacu</v>
          </cell>
          <cell r="D233" t="str">
            <v>Huascar Nova</v>
          </cell>
          <cell r="E233" t="str">
            <v>Emma Ticonipa</v>
          </cell>
          <cell r="F233" t="str">
            <v>2183333 - 1635</v>
          </cell>
          <cell r="G233" t="str">
            <v>emma.ticonipa@economiayfinanzas.gob.bo</v>
          </cell>
        </row>
        <row r="234">
          <cell r="A234">
            <v>1209</v>
          </cell>
          <cell r="C234" t="str">
            <v>Gobierno Autónomo Municipal de Desaguadero</v>
          </cell>
          <cell r="D234" t="str">
            <v>Huascar Nova</v>
          </cell>
          <cell r="E234" t="str">
            <v>Emma Ticonipa</v>
          </cell>
          <cell r="F234" t="str">
            <v>2183333 - 1635</v>
          </cell>
          <cell r="G234" t="str">
            <v>emma.ticonipa@economiayfinanzas.gob.bo</v>
          </cell>
        </row>
        <row r="235">
          <cell r="A235">
            <v>1210</v>
          </cell>
          <cell r="C235" t="str">
            <v>Gobierno Autónomo Municipal de Caranavi</v>
          </cell>
          <cell r="D235" t="str">
            <v>Huascar Nova</v>
          </cell>
          <cell r="E235" t="str">
            <v>Emma Ticonipa</v>
          </cell>
          <cell r="F235" t="str">
            <v>2183333 - 1635</v>
          </cell>
          <cell r="G235" t="str">
            <v>emma.ticonipa@economiayfinanzas.gob.bo</v>
          </cell>
        </row>
        <row r="236">
          <cell r="A236">
            <v>1211</v>
          </cell>
          <cell r="C236" t="str">
            <v>Gobierno Autónomo Municipal de Sica Sica (Villa Aroma)</v>
          </cell>
          <cell r="D236" t="str">
            <v>Huascar Nova</v>
          </cell>
          <cell r="E236" t="str">
            <v>Emma Ticonipa</v>
          </cell>
          <cell r="F236" t="str">
            <v>2183333 - 1635</v>
          </cell>
          <cell r="G236" t="str">
            <v>emma.ticonipa@economiayfinanzas.gob.bo</v>
          </cell>
        </row>
        <row r="237">
          <cell r="A237">
            <v>1212</v>
          </cell>
          <cell r="C237" t="str">
            <v>Gobierno Autónomo Municipal de Umala</v>
          </cell>
          <cell r="D237" t="str">
            <v>Huascar Nova</v>
          </cell>
          <cell r="E237" t="str">
            <v>Emma Ticonipa</v>
          </cell>
          <cell r="F237" t="str">
            <v>2183333 - 1635</v>
          </cell>
          <cell r="G237" t="str">
            <v>emma.ticonipa@economiayfinanzas.gob.bo</v>
          </cell>
        </row>
        <row r="238">
          <cell r="A238">
            <v>1213</v>
          </cell>
          <cell r="C238" t="str">
            <v>Gobierno Autónomo Municipal de Ayo Ayo</v>
          </cell>
          <cell r="D238" t="str">
            <v>Huascar Nova</v>
          </cell>
          <cell r="E238" t="str">
            <v>Emma Ticonipa</v>
          </cell>
          <cell r="F238" t="str">
            <v>2183333 - 1635</v>
          </cell>
          <cell r="G238" t="str">
            <v>emma.ticonipa@economiayfinanzas.gob.bo</v>
          </cell>
        </row>
        <row r="239">
          <cell r="A239">
            <v>1214</v>
          </cell>
          <cell r="C239" t="str">
            <v>Gobierno Autónomo Municipal de Calamarca</v>
          </cell>
          <cell r="D239" t="str">
            <v>Huascar Nova</v>
          </cell>
          <cell r="E239" t="str">
            <v>Emma Ticonipa</v>
          </cell>
          <cell r="F239" t="str">
            <v>2183333 - 1635</v>
          </cell>
          <cell r="G239" t="str">
            <v>emma.ticonipa@economiayfinanzas.gob.bo</v>
          </cell>
        </row>
        <row r="240">
          <cell r="A240">
            <v>1215</v>
          </cell>
          <cell r="C240" t="str">
            <v>Gobierno Autónomo Municipal de Patacamaya</v>
          </cell>
          <cell r="D240" t="str">
            <v>Huascar Nova</v>
          </cell>
          <cell r="E240" t="str">
            <v>Emma Ticonipa</v>
          </cell>
          <cell r="F240" t="str">
            <v>2183333 - 1635</v>
          </cell>
          <cell r="G240" t="str">
            <v>emma.ticonipa@economiayfinanzas.gob.bo</v>
          </cell>
        </row>
        <row r="241">
          <cell r="A241">
            <v>1216</v>
          </cell>
          <cell r="C241" t="str">
            <v>Gobierno Autónomo Municipal de Colquencha</v>
          </cell>
          <cell r="D241" t="str">
            <v>Huascar Nova</v>
          </cell>
          <cell r="E241" t="str">
            <v>Emma Ticonipa</v>
          </cell>
          <cell r="F241" t="str">
            <v>2183333 - 1635</v>
          </cell>
          <cell r="G241" t="str">
            <v>emma.ticonipa@economiayfinanzas.gob.bo</v>
          </cell>
        </row>
        <row r="242">
          <cell r="A242">
            <v>1217</v>
          </cell>
          <cell r="C242" t="str">
            <v>Gobierno Autónomo Municipal de Collana</v>
          </cell>
          <cell r="D242" t="str">
            <v>Huascar Nova</v>
          </cell>
          <cell r="E242" t="str">
            <v>Emma Ticonipa</v>
          </cell>
          <cell r="F242" t="str">
            <v>2183333 - 1635</v>
          </cell>
          <cell r="G242" t="str">
            <v>emma.ticonipa@economiayfinanzas.gob.bo</v>
          </cell>
        </row>
        <row r="243">
          <cell r="A243">
            <v>1218</v>
          </cell>
          <cell r="C243" t="str">
            <v>Gobierno Autónomo Municipal de Inquisivi</v>
          </cell>
          <cell r="D243" t="str">
            <v>Huascar Nova</v>
          </cell>
          <cell r="E243" t="str">
            <v>Emma Ticonipa</v>
          </cell>
          <cell r="F243" t="str">
            <v>2183333 - 1635</v>
          </cell>
          <cell r="G243" t="str">
            <v>emma.ticonipa@economiayfinanzas.gob.bo</v>
          </cell>
        </row>
        <row r="244">
          <cell r="A244">
            <v>1219</v>
          </cell>
          <cell r="C244" t="str">
            <v>Gobierno Autónomo Municipal de Quime</v>
          </cell>
          <cell r="D244" t="str">
            <v>Huascar Nova</v>
          </cell>
          <cell r="E244" t="str">
            <v>Emma Ticonipa</v>
          </cell>
          <cell r="F244" t="str">
            <v>2183333 - 1635</v>
          </cell>
          <cell r="G244" t="str">
            <v>emma.ticonipa@economiayfinanzas.gob.bo</v>
          </cell>
        </row>
        <row r="245">
          <cell r="A245">
            <v>1220</v>
          </cell>
          <cell r="C245" t="str">
            <v>Gobierno Autónomo Municipal de Cajuata</v>
          </cell>
          <cell r="D245" t="str">
            <v>Huascar Nova</v>
          </cell>
          <cell r="E245" t="str">
            <v>Emma Ticonipa</v>
          </cell>
          <cell r="F245" t="str">
            <v>2183333 - 1635</v>
          </cell>
          <cell r="G245" t="str">
            <v>emma.ticonipa@economiayfinanzas.gob.bo</v>
          </cell>
        </row>
        <row r="246">
          <cell r="A246">
            <v>1221</v>
          </cell>
          <cell r="C246" t="str">
            <v>Gobierno Autónomo Municipal de Colquiri</v>
          </cell>
          <cell r="D246" t="str">
            <v>Huascar Nova</v>
          </cell>
          <cell r="E246" t="str">
            <v>Emma Ticonipa</v>
          </cell>
          <cell r="F246" t="str">
            <v>2183333 - 1635</v>
          </cell>
          <cell r="G246" t="str">
            <v>emma.ticonipa@economiayfinanzas.gob.bo</v>
          </cell>
        </row>
        <row r="247">
          <cell r="A247">
            <v>1222</v>
          </cell>
          <cell r="C247" t="str">
            <v>Gobierno Autónomo Municipal de Ichoca</v>
          </cell>
          <cell r="D247" t="str">
            <v>Huascar Nova</v>
          </cell>
          <cell r="E247" t="str">
            <v>Emma Ticonipa</v>
          </cell>
          <cell r="F247" t="str">
            <v>2183333 - 1635</v>
          </cell>
          <cell r="G247" t="str">
            <v>emma.ticonipa@economiayfinanzas.gob.bo</v>
          </cell>
        </row>
        <row r="248">
          <cell r="A248">
            <v>1223</v>
          </cell>
          <cell r="C248" t="str">
            <v>Gobierno Autónomo Municipal de Villa Libertad Licoma</v>
          </cell>
          <cell r="D248" t="str">
            <v>Huascar Nova</v>
          </cell>
          <cell r="E248" t="str">
            <v>Emma Ticonipa</v>
          </cell>
          <cell r="F248" t="str">
            <v>2183333 - 1635</v>
          </cell>
          <cell r="G248" t="str">
            <v>emma.ticonipa@economiayfinanzas.gob.bo</v>
          </cell>
        </row>
        <row r="249">
          <cell r="A249">
            <v>1224</v>
          </cell>
          <cell r="C249" t="str">
            <v>Gobierno Autónomo Municipal de Achacachi</v>
          </cell>
          <cell r="D249" t="str">
            <v>Huascar Nova</v>
          </cell>
          <cell r="E249" t="str">
            <v>Emma Ticonipa</v>
          </cell>
          <cell r="F249" t="str">
            <v>2183333 - 1635</v>
          </cell>
          <cell r="G249" t="str">
            <v>emma.ticonipa@economiayfinanzas.gob.bo</v>
          </cell>
        </row>
        <row r="250">
          <cell r="A250">
            <v>1225</v>
          </cell>
          <cell r="C250" t="str">
            <v>Gobierno Autónomo Municipal de Ancoraimes</v>
          </cell>
          <cell r="D250" t="str">
            <v>Huascar Nova</v>
          </cell>
          <cell r="E250" t="str">
            <v>Emma Ticonipa</v>
          </cell>
          <cell r="F250" t="str">
            <v>2183333 - 1635</v>
          </cell>
          <cell r="G250" t="str">
            <v>emma.ticonipa@economiayfinanzas.gob.bo</v>
          </cell>
        </row>
        <row r="251">
          <cell r="A251">
            <v>1226</v>
          </cell>
          <cell r="C251" t="str">
            <v>Gobierno Autónomo Municipal de Sorata</v>
          </cell>
          <cell r="D251" t="str">
            <v>Huascar Nova</v>
          </cell>
          <cell r="E251" t="str">
            <v>Emma Ticonipa</v>
          </cell>
          <cell r="F251" t="str">
            <v>2183333 - 1635</v>
          </cell>
          <cell r="G251" t="str">
            <v>emma.ticonipa@economiayfinanzas.gob.bo</v>
          </cell>
        </row>
        <row r="252">
          <cell r="A252">
            <v>1227</v>
          </cell>
          <cell r="C252" t="str">
            <v>Gobierno Autónomo Municipal de Guanay</v>
          </cell>
          <cell r="D252" t="str">
            <v>Huascar Nova</v>
          </cell>
          <cell r="E252" t="str">
            <v>Emma Ticonipa</v>
          </cell>
          <cell r="F252" t="str">
            <v>2183333 - 1635</v>
          </cell>
          <cell r="G252" t="str">
            <v>emma.ticonipa@economiayfinanzas.gob.bo</v>
          </cell>
        </row>
        <row r="253">
          <cell r="A253">
            <v>1228</v>
          </cell>
          <cell r="C253" t="str">
            <v>Gobierno Autónomo Municipal de Tacacoma</v>
          </cell>
          <cell r="D253" t="str">
            <v>Huascar Nova</v>
          </cell>
          <cell r="E253" t="str">
            <v>Emma Ticonipa</v>
          </cell>
          <cell r="F253" t="str">
            <v>2183333 - 1635</v>
          </cell>
          <cell r="G253" t="str">
            <v>emma.ticonipa@economiayfinanzas.gob.bo</v>
          </cell>
        </row>
        <row r="254">
          <cell r="A254">
            <v>1229</v>
          </cell>
          <cell r="C254" t="str">
            <v>Gobierno Autónomo Municipal de Tipuani</v>
          </cell>
          <cell r="D254" t="str">
            <v>Huascar Nova</v>
          </cell>
          <cell r="E254" t="str">
            <v>Emma Ticonipa</v>
          </cell>
          <cell r="F254" t="str">
            <v>2183333 - 1635</v>
          </cell>
          <cell r="G254" t="str">
            <v>emma.ticonipa@economiayfinanzas.gob.bo</v>
          </cell>
        </row>
        <row r="255">
          <cell r="A255">
            <v>1230</v>
          </cell>
          <cell r="C255" t="str">
            <v>Gobierno Autónomo Municipal de Quiabaya</v>
          </cell>
          <cell r="D255" t="str">
            <v>Huascar Nova</v>
          </cell>
          <cell r="E255" t="str">
            <v>Emma Ticonipa</v>
          </cell>
          <cell r="F255" t="str">
            <v>2183333 - 1635</v>
          </cell>
          <cell r="G255" t="str">
            <v>emma.ticonipa@economiayfinanzas.gob.bo</v>
          </cell>
        </row>
        <row r="256">
          <cell r="A256">
            <v>1231</v>
          </cell>
          <cell r="C256" t="str">
            <v>Gobierno Autónomo Municipal de Combaya</v>
          </cell>
          <cell r="D256" t="str">
            <v>Huascar Nova</v>
          </cell>
          <cell r="E256" t="str">
            <v>Emma Ticonipa</v>
          </cell>
          <cell r="F256" t="str">
            <v>2183333 - 1635</v>
          </cell>
          <cell r="G256" t="str">
            <v>emma.ticonipa@economiayfinanzas.gob.bo</v>
          </cell>
        </row>
        <row r="257">
          <cell r="A257">
            <v>1232</v>
          </cell>
          <cell r="C257" t="str">
            <v>Gobierno Autónomo Municipal de Copacabana</v>
          </cell>
          <cell r="D257" t="str">
            <v>Huascar Nova</v>
          </cell>
          <cell r="E257" t="str">
            <v>Emma Ticonipa</v>
          </cell>
          <cell r="F257" t="str">
            <v>2183333 - 1635</v>
          </cell>
          <cell r="G257" t="str">
            <v>emma.ticonipa@economiayfinanzas.gob.bo</v>
          </cell>
        </row>
        <row r="258">
          <cell r="A258">
            <v>1233</v>
          </cell>
          <cell r="C258" t="str">
            <v>Gobierno Autónomo Municipal de San Pedro de Tiquina</v>
          </cell>
          <cell r="D258" t="str">
            <v>Huascar Nova</v>
          </cell>
          <cell r="E258" t="str">
            <v>Emma Ticonipa</v>
          </cell>
          <cell r="F258" t="str">
            <v>2183333 - 1635</v>
          </cell>
          <cell r="G258" t="str">
            <v>emma.ticonipa@economiayfinanzas.gob.bo</v>
          </cell>
        </row>
        <row r="259">
          <cell r="A259">
            <v>1234</v>
          </cell>
          <cell r="C259" t="str">
            <v>Gobierno Autónomo Municipal de Tito Yupanqui</v>
          </cell>
          <cell r="D259" t="str">
            <v>Huascar Nova</v>
          </cell>
          <cell r="E259" t="str">
            <v>Emma Ticonipa</v>
          </cell>
          <cell r="F259" t="str">
            <v>2183333 - 1635</v>
          </cell>
          <cell r="G259" t="str">
            <v>emma.ticonipa@economiayfinanzas.gob.bo</v>
          </cell>
        </row>
        <row r="260">
          <cell r="A260">
            <v>1235</v>
          </cell>
          <cell r="C260" t="str">
            <v>Gobierno Autónomo Municipal de Chuma</v>
          </cell>
          <cell r="D260" t="str">
            <v>Huascar Nova</v>
          </cell>
          <cell r="E260" t="str">
            <v>Emma Ticonipa</v>
          </cell>
          <cell r="F260" t="str">
            <v>2183333 - 1635</v>
          </cell>
          <cell r="G260" t="str">
            <v>emma.ticonipa@economiayfinanzas.gob.bo</v>
          </cell>
        </row>
        <row r="261">
          <cell r="A261">
            <v>1236</v>
          </cell>
          <cell r="C261" t="str">
            <v>Gobierno Autónomo Municipal de Ayata</v>
          </cell>
          <cell r="D261" t="str">
            <v>Huascar Nova</v>
          </cell>
          <cell r="E261" t="str">
            <v>Emma Ticonipa</v>
          </cell>
          <cell r="F261" t="str">
            <v>2183333 - 1635</v>
          </cell>
          <cell r="G261" t="str">
            <v>emma.ticonipa@economiayfinanzas.gob.bo</v>
          </cell>
        </row>
        <row r="262">
          <cell r="A262">
            <v>1237</v>
          </cell>
          <cell r="C262" t="str">
            <v>Gobierno Autónomo Municipal de Aucapata</v>
          </cell>
          <cell r="D262" t="str">
            <v>Huascar Nova</v>
          </cell>
          <cell r="E262" t="str">
            <v>Emma Ticonipa</v>
          </cell>
          <cell r="F262" t="str">
            <v>2183333 - 1635</v>
          </cell>
          <cell r="G262" t="str">
            <v>emma.ticonipa@economiayfinanzas.gob.bo</v>
          </cell>
        </row>
        <row r="263">
          <cell r="A263">
            <v>1238</v>
          </cell>
          <cell r="C263" t="str">
            <v>Gobierno Autónomo Municipal de Corocoro</v>
          </cell>
          <cell r="D263" t="str">
            <v>Huascar Nova</v>
          </cell>
          <cell r="E263" t="str">
            <v>Emma Ticonipa</v>
          </cell>
          <cell r="F263" t="str">
            <v>2183333 - 1635</v>
          </cell>
          <cell r="G263" t="str">
            <v>emma.ticonipa@economiayfinanzas.gob.bo</v>
          </cell>
        </row>
        <row r="264">
          <cell r="A264">
            <v>1239</v>
          </cell>
          <cell r="C264" t="str">
            <v>Gobierno Autónomo Municipal de Caquiaviri</v>
          </cell>
          <cell r="D264" t="str">
            <v>Huascar Nova</v>
          </cell>
          <cell r="E264" t="str">
            <v>Emma Ticonipa</v>
          </cell>
          <cell r="F264" t="str">
            <v>2183333 - 1635</v>
          </cell>
          <cell r="G264" t="str">
            <v>emma.ticonipa@economiayfinanzas.gob.bo</v>
          </cell>
        </row>
        <row r="265">
          <cell r="A265">
            <v>1240</v>
          </cell>
          <cell r="C265" t="str">
            <v>Gobierno Autónomo Municipal de Calacoto</v>
          </cell>
          <cell r="D265" t="str">
            <v>Huascar Nova</v>
          </cell>
          <cell r="E265" t="str">
            <v>Emma Ticonipa</v>
          </cell>
          <cell r="F265" t="str">
            <v>2183333 - 1635</v>
          </cell>
          <cell r="G265" t="str">
            <v>emma.ticonipa@economiayfinanzas.gob.bo</v>
          </cell>
        </row>
        <row r="266">
          <cell r="A266">
            <v>1241</v>
          </cell>
          <cell r="C266" t="str">
            <v>Gobierno Autónomo Municipal de Comanche</v>
          </cell>
          <cell r="D266" t="str">
            <v>Huascar Nova</v>
          </cell>
          <cell r="E266" t="str">
            <v>Emma Ticonipa</v>
          </cell>
          <cell r="F266" t="str">
            <v>2183333 - 1635</v>
          </cell>
          <cell r="G266" t="str">
            <v>emma.ticonipa@economiayfinanzas.gob.bo</v>
          </cell>
        </row>
        <row r="267">
          <cell r="A267">
            <v>1242</v>
          </cell>
          <cell r="C267" t="str">
            <v>Gobierno Autónomo Municipal de Charaña</v>
          </cell>
          <cell r="D267" t="str">
            <v>Huascar Nova</v>
          </cell>
          <cell r="E267" t="str">
            <v>Emma Ticonipa</v>
          </cell>
          <cell r="F267" t="str">
            <v>2183333 - 1635</v>
          </cell>
          <cell r="G267" t="str">
            <v>emma.ticonipa@economiayfinanzas.gob.bo</v>
          </cell>
        </row>
        <row r="268">
          <cell r="A268">
            <v>1243</v>
          </cell>
          <cell r="C268" t="str">
            <v>Gobierno Autónomo Municipal de Waldo Ballivián</v>
          </cell>
          <cell r="D268" t="str">
            <v>Huascar Nova</v>
          </cell>
          <cell r="E268" t="str">
            <v>Emma Ticonipa</v>
          </cell>
          <cell r="F268" t="str">
            <v>2183333 - 1635</v>
          </cell>
          <cell r="G268" t="str">
            <v>emma.ticonipa@economiayfinanzas.gob.bo</v>
          </cell>
        </row>
        <row r="269">
          <cell r="A269">
            <v>1244</v>
          </cell>
          <cell r="C269" t="str">
            <v>Gobierno Autónomo Municipal de Nazacara de Pacajes</v>
          </cell>
          <cell r="D269" t="str">
            <v>Huascar Nova</v>
          </cell>
          <cell r="E269" t="str">
            <v>Emma Ticonipa</v>
          </cell>
          <cell r="F269" t="str">
            <v>2183333 - 1635</v>
          </cell>
          <cell r="G269" t="str">
            <v>emma.ticonipa@economiayfinanzas.gob.bo</v>
          </cell>
        </row>
        <row r="270">
          <cell r="A270">
            <v>1245</v>
          </cell>
          <cell r="C270" t="str">
            <v>Gobierno Autónomo Municipal de Santiago de Callapa</v>
          </cell>
          <cell r="D270" t="str">
            <v>Huascar Nova</v>
          </cell>
          <cell r="E270" t="str">
            <v>Emma Ticonipa</v>
          </cell>
          <cell r="F270" t="str">
            <v>2183333 - 1635</v>
          </cell>
          <cell r="G270" t="str">
            <v>emma.ticonipa@economiayfinanzas.gob.bo</v>
          </cell>
        </row>
        <row r="271">
          <cell r="A271">
            <v>1246</v>
          </cell>
          <cell r="C271" t="str">
            <v>Gobierno Autónomo Municipal de Puerto Acosta</v>
          </cell>
          <cell r="D271" t="str">
            <v>Huascar Nova</v>
          </cell>
          <cell r="E271" t="str">
            <v>Emma Ticonipa</v>
          </cell>
          <cell r="F271" t="str">
            <v>2183333 - 1635</v>
          </cell>
          <cell r="G271" t="str">
            <v>emma.ticonipa@economiayfinanzas.gob.bo</v>
          </cell>
        </row>
        <row r="272">
          <cell r="A272">
            <v>1247</v>
          </cell>
          <cell r="C272" t="str">
            <v>Gobierno Autónomo Municipal de Mocomoco</v>
          </cell>
          <cell r="D272" t="str">
            <v>Huascar Nova</v>
          </cell>
          <cell r="E272" t="str">
            <v>Emma Ticonipa</v>
          </cell>
          <cell r="F272" t="str">
            <v>2183333 - 1635</v>
          </cell>
          <cell r="G272" t="str">
            <v>emma.ticonipa@economiayfinanzas.gob.bo</v>
          </cell>
        </row>
        <row r="273">
          <cell r="A273">
            <v>1248</v>
          </cell>
          <cell r="C273" t="str">
            <v>Gobierno Autónomo Municipal de Carabuco</v>
          </cell>
          <cell r="D273" t="str">
            <v>Huascar Nova</v>
          </cell>
          <cell r="E273" t="str">
            <v>Emma Ticonipa</v>
          </cell>
          <cell r="F273" t="str">
            <v>2183333 - 1635</v>
          </cell>
          <cell r="G273" t="str">
            <v>emma.ticonipa@economiayfinanzas.gob.bo</v>
          </cell>
        </row>
        <row r="274">
          <cell r="A274">
            <v>1249</v>
          </cell>
          <cell r="C274" t="str">
            <v>Gobierno Autónomo Municipal de Apolo</v>
          </cell>
          <cell r="D274" t="str">
            <v>Huascar Nova</v>
          </cell>
          <cell r="E274" t="str">
            <v>Emma Ticonipa</v>
          </cell>
          <cell r="F274" t="str">
            <v>2183333 - 1635</v>
          </cell>
          <cell r="G274" t="str">
            <v>emma.ticonipa@economiayfinanzas.gob.bo</v>
          </cell>
        </row>
        <row r="275">
          <cell r="A275">
            <v>1250</v>
          </cell>
          <cell r="C275" t="str">
            <v>Gobierno Autónomo Municipal de Pelechuco</v>
          </cell>
          <cell r="D275" t="str">
            <v>Huascar Nova</v>
          </cell>
          <cell r="E275" t="str">
            <v>Emma Ticonipa</v>
          </cell>
          <cell r="F275" t="str">
            <v>2183333 - 1635</v>
          </cell>
          <cell r="G275" t="str">
            <v>emma.ticonipa@economiayfinanzas.gob.bo</v>
          </cell>
        </row>
        <row r="276">
          <cell r="A276">
            <v>1251</v>
          </cell>
          <cell r="C276" t="str">
            <v>Gobierno Autónomo Municipal de Luribay</v>
          </cell>
          <cell r="D276" t="str">
            <v>Huascar Nova</v>
          </cell>
          <cell r="E276" t="str">
            <v>Emma Ticonipa</v>
          </cell>
          <cell r="F276" t="str">
            <v>2183333 - 1635</v>
          </cell>
          <cell r="G276" t="str">
            <v>emma.ticonipa@economiayfinanzas.gob.bo</v>
          </cell>
        </row>
        <row r="277">
          <cell r="A277">
            <v>1252</v>
          </cell>
          <cell r="C277" t="str">
            <v>Gobierno Autónomo Municipal de Sapahaqui</v>
          </cell>
          <cell r="D277" t="str">
            <v>Huascar Nova</v>
          </cell>
          <cell r="E277" t="str">
            <v>Emma Ticonipa</v>
          </cell>
          <cell r="F277" t="str">
            <v>2183333 - 1635</v>
          </cell>
          <cell r="G277" t="str">
            <v>emma.ticonipa@economiayfinanzas.gob.bo</v>
          </cell>
        </row>
        <row r="278">
          <cell r="A278">
            <v>1253</v>
          </cell>
          <cell r="C278" t="str">
            <v>Gobierno Autónomo Municipal de Yaco</v>
          </cell>
          <cell r="D278" t="str">
            <v>Huascar Nova</v>
          </cell>
          <cell r="E278" t="str">
            <v>Emma Ticonipa</v>
          </cell>
          <cell r="F278" t="str">
            <v>2183333 - 1635</v>
          </cell>
          <cell r="G278" t="str">
            <v>emma.ticonipa@economiayfinanzas.gob.bo</v>
          </cell>
        </row>
        <row r="279">
          <cell r="A279">
            <v>1254</v>
          </cell>
          <cell r="C279" t="str">
            <v>Gobierno Autónomo Municipal de Malla</v>
          </cell>
          <cell r="D279" t="str">
            <v>Huascar Nova</v>
          </cell>
          <cell r="E279" t="str">
            <v>Emma Ticonipa</v>
          </cell>
          <cell r="F279" t="str">
            <v>2183333 - 1635</v>
          </cell>
          <cell r="G279" t="str">
            <v>emma.ticonipa@economiayfinanzas.gob.bo</v>
          </cell>
        </row>
        <row r="280">
          <cell r="A280">
            <v>1255</v>
          </cell>
          <cell r="C280" t="str">
            <v>Gobierno Autónomo Municipal de Cairoma</v>
          </cell>
          <cell r="D280" t="str">
            <v>Huascar Nova</v>
          </cell>
          <cell r="E280" t="str">
            <v>Emma Ticonipa</v>
          </cell>
          <cell r="F280" t="str">
            <v>2183333 - 1635</v>
          </cell>
          <cell r="G280" t="str">
            <v>emma.ticonipa@economiayfinanzas.gob.bo</v>
          </cell>
        </row>
        <row r="281">
          <cell r="A281">
            <v>1256</v>
          </cell>
          <cell r="C281" t="str">
            <v>Gobierno Autónomo Municipal de Chulumani (Villa de la Libertad)</v>
          </cell>
          <cell r="D281" t="str">
            <v>Huascar Nova</v>
          </cell>
          <cell r="E281" t="str">
            <v>Emma Ticonipa</v>
          </cell>
          <cell r="F281" t="str">
            <v>2183333 - 1635</v>
          </cell>
          <cell r="G281" t="str">
            <v>emma.ticonipa@economiayfinanzas.gob.bo</v>
          </cell>
        </row>
        <row r="282">
          <cell r="A282">
            <v>1257</v>
          </cell>
          <cell r="C282" t="str">
            <v>Gobierno Autónomo Municipal de Irupana (Villa de Lanza)</v>
          </cell>
          <cell r="D282" t="str">
            <v>Huascar Nova</v>
          </cell>
          <cell r="E282" t="str">
            <v>Emma Ticonipa</v>
          </cell>
          <cell r="F282" t="str">
            <v>2183333 - 1635</v>
          </cell>
          <cell r="G282" t="str">
            <v>emma.ticonipa@economiayfinanzas.gob.bo</v>
          </cell>
        </row>
        <row r="283">
          <cell r="A283">
            <v>1258</v>
          </cell>
          <cell r="C283" t="str">
            <v>Gobierno Autónomo Municipal de Yanacachi</v>
          </cell>
          <cell r="D283" t="str">
            <v>Huascar Nova</v>
          </cell>
          <cell r="E283" t="str">
            <v>Emma Ticonipa</v>
          </cell>
          <cell r="F283" t="str">
            <v>2183333 - 1635</v>
          </cell>
          <cell r="G283" t="str">
            <v>emma.ticonipa@economiayfinanzas.gob.bo</v>
          </cell>
        </row>
        <row r="284">
          <cell r="A284">
            <v>1259</v>
          </cell>
          <cell r="C284" t="str">
            <v>Gobierno Autónomo Municipal de Palos Blancos</v>
          </cell>
          <cell r="D284" t="str">
            <v>Huascar Nova</v>
          </cell>
          <cell r="E284" t="str">
            <v>Emma Ticonipa</v>
          </cell>
          <cell r="F284" t="str">
            <v>2183333 - 1635</v>
          </cell>
          <cell r="G284" t="str">
            <v>emma.ticonipa@economiayfinanzas.gob.bo</v>
          </cell>
        </row>
        <row r="285">
          <cell r="A285">
            <v>1260</v>
          </cell>
          <cell r="C285" t="str">
            <v>Gobierno Autónomo Municipal de La Asunta</v>
          </cell>
          <cell r="D285" t="str">
            <v>Huascar Nova</v>
          </cell>
          <cell r="E285" t="str">
            <v>Emma Ticonipa</v>
          </cell>
          <cell r="F285" t="str">
            <v>2183333 - 1635</v>
          </cell>
          <cell r="G285" t="str">
            <v>emma.ticonipa@economiayfinanzas.gob.bo</v>
          </cell>
        </row>
        <row r="286">
          <cell r="A286">
            <v>1261</v>
          </cell>
          <cell r="C286" t="str">
            <v>Gobierno Autónomo Municipal de Pucarani</v>
          </cell>
          <cell r="D286" t="str">
            <v>Huascar Nova</v>
          </cell>
          <cell r="E286" t="str">
            <v>Emma Ticonipa</v>
          </cell>
          <cell r="F286" t="str">
            <v>2183333 - 1635</v>
          </cell>
          <cell r="G286" t="str">
            <v>emma.ticonipa@economiayfinanzas.gob.bo</v>
          </cell>
        </row>
        <row r="287">
          <cell r="A287">
            <v>1262</v>
          </cell>
          <cell r="C287" t="str">
            <v>Gobierno Autónomo Municipal de Laja</v>
          </cell>
          <cell r="D287" t="str">
            <v>Huascar Nova</v>
          </cell>
          <cell r="E287" t="str">
            <v>Emma Ticonipa</v>
          </cell>
          <cell r="F287" t="str">
            <v>2183333 - 1635</v>
          </cell>
          <cell r="G287" t="str">
            <v>emma.ticonipa@economiayfinanzas.gob.bo</v>
          </cell>
        </row>
        <row r="288">
          <cell r="A288">
            <v>1263</v>
          </cell>
          <cell r="C288" t="str">
            <v>Gobierno Autónomo Municipal de Batallas</v>
          </cell>
          <cell r="D288" t="str">
            <v>Huascar Nova</v>
          </cell>
          <cell r="E288" t="str">
            <v>Emma Ticonipa</v>
          </cell>
          <cell r="F288" t="str">
            <v>2183333 - 1635</v>
          </cell>
          <cell r="G288" t="str">
            <v>emma.ticonipa@economiayfinanzas.gob.bo</v>
          </cell>
        </row>
        <row r="289">
          <cell r="A289">
            <v>1264</v>
          </cell>
          <cell r="C289" t="str">
            <v>Gobierno Autónomo Municipal de Puerto Pérez</v>
          </cell>
          <cell r="D289" t="str">
            <v>Huascar Nova</v>
          </cell>
          <cell r="E289" t="str">
            <v>Emma Ticonipa</v>
          </cell>
          <cell r="F289" t="str">
            <v>2183333 - 1635</v>
          </cell>
          <cell r="G289" t="str">
            <v>emma.ticonipa@economiayfinanzas.gob.bo</v>
          </cell>
        </row>
        <row r="290">
          <cell r="A290">
            <v>1265</v>
          </cell>
          <cell r="C290" t="str">
            <v>Gobierno Autónomo Municipal de Coroico</v>
          </cell>
          <cell r="D290" t="str">
            <v>Huascar Nova</v>
          </cell>
          <cell r="E290" t="str">
            <v>Emma Ticonipa</v>
          </cell>
          <cell r="F290" t="str">
            <v>2183333 - 1635</v>
          </cell>
          <cell r="G290" t="str">
            <v>emma.ticonipa@economiayfinanzas.gob.bo</v>
          </cell>
        </row>
        <row r="291">
          <cell r="A291">
            <v>1266</v>
          </cell>
          <cell r="C291" t="str">
            <v>Gobierno Autónomo Municipal de Coripata</v>
          </cell>
          <cell r="D291" t="str">
            <v>Huascar Nova</v>
          </cell>
          <cell r="E291" t="str">
            <v>Emma Ticonipa</v>
          </cell>
          <cell r="F291" t="str">
            <v>2183333 - 1635</v>
          </cell>
          <cell r="G291" t="str">
            <v>emma.ticonipa@economiayfinanzas.gob.bo</v>
          </cell>
        </row>
        <row r="292">
          <cell r="A292">
            <v>1267</v>
          </cell>
          <cell r="C292" t="str">
            <v>Gobierno Autónomo Municipal de Ixiamas</v>
          </cell>
          <cell r="D292" t="str">
            <v>Huascar Nova</v>
          </cell>
          <cell r="E292" t="str">
            <v>Emma Ticonipa</v>
          </cell>
          <cell r="F292" t="str">
            <v>2183333 - 1635</v>
          </cell>
          <cell r="G292" t="str">
            <v>emma.ticonipa@economiayfinanzas.gob.bo</v>
          </cell>
        </row>
        <row r="293">
          <cell r="A293">
            <v>1268</v>
          </cell>
          <cell r="C293" t="str">
            <v>Gobierno Autónomo Municipal de San Buenaventura</v>
          </cell>
          <cell r="D293" t="str">
            <v>Huascar Nova</v>
          </cell>
          <cell r="E293" t="str">
            <v>Emma Ticonipa</v>
          </cell>
          <cell r="F293" t="str">
            <v>2183333 - 1635</v>
          </cell>
          <cell r="G293" t="str">
            <v>emma.ticonipa@economiayfinanzas.gob.bo</v>
          </cell>
        </row>
        <row r="294">
          <cell r="A294">
            <v>1269</v>
          </cell>
          <cell r="C294" t="str">
            <v>Gobierno Autónomo Municipal de General Juan José Pérez (Charazani)</v>
          </cell>
          <cell r="D294" t="str">
            <v>Huascar Nova</v>
          </cell>
          <cell r="E294" t="str">
            <v>Emma Ticonipa</v>
          </cell>
          <cell r="F294" t="str">
            <v>2183333 - 1635</v>
          </cell>
          <cell r="G294" t="str">
            <v>emma.ticonipa@economiayfinanzas.gob.bo</v>
          </cell>
        </row>
        <row r="295">
          <cell r="A295">
            <v>1270</v>
          </cell>
          <cell r="C295" t="str">
            <v>Gobierno Autónomo Municipal de Curva</v>
          </cell>
          <cell r="D295" t="str">
            <v>Huascar Nova</v>
          </cell>
          <cell r="E295" t="str">
            <v>Emma Ticonipa</v>
          </cell>
          <cell r="F295" t="str">
            <v>2183333 - 1635</v>
          </cell>
          <cell r="G295" t="str">
            <v>emma.ticonipa@economiayfinanzas.gob.bo</v>
          </cell>
        </row>
        <row r="296">
          <cell r="A296">
            <v>1271</v>
          </cell>
          <cell r="C296" t="str">
            <v>Gobierno Autónomo Municipal de San Pedro de Curahuara</v>
          </cell>
          <cell r="D296" t="str">
            <v>Huascar Nova</v>
          </cell>
          <cell r="E296" t="str">
            <v>Emma Ticonipa</v>
          </cell>
          <cell r="F296" t="str">
            <v>2183333 - 1635</v>
          </cell>
          <cell r="G296" t="str">
            <v>emma.ticonipa@economiayfinanzas.gob.bo</v>
          </cell>
        </row>
        <row r="297">
          <cell r="A297">
            <v>1272</v>
          </cell>
          <cell r="C297" t="str">
            <v>Gobierno Autónomo Municipal de Papel Pampa</v>
          </cell>
          <cell r="D297" t="str">
            <v>Huascar Nova</v>
          </cell>
          <cell r="E297" t="str">
            <v>Emma Ticonipa</v>
          </cell>
          <cell r="F297" t="str">
            <v>2183333 - 1635</v>
          </cell>
          <cell r="G297" t="str">
            <v>emma.ticonipa@economiayfinanzas.gob.bo</v>
          </cell>
        </row>
        <row r="298">
          <cell r="A298">
            <v>1273</v>
          </cell>
          <cell r="C298" t="str">
            <v>Gobierno Autónomo Municipal de Chacarilla</v>
          </cell>
          <cell r="D298" t="str">
            <v>Huascar Nova</v>
          </cell>
          <cell r="E298" t="str">
            <v>Emma Ticonipa</v>
          </cell>
          <cell r="F298" t="str">
            <v>2183333 - 1635</v>
          </cell>
          <cell r="G298" t="str">
            <v>emma.ticonipa@economiayfinanzas.gob.bo</v>
          </cell>
        </row>
        <row r="299">
          <cell r="A299">
            <v>1274</v>
          </cell>
          <cell r="C299" t="str">
            <v>Gobierno Autónomo Municipal de Santiago de Machaca</v>
          </cell>
          <cell r="D299" t="str">
            <v>Huascar Nova</v>
          </cell>
          <cell r="E299" t="str">
            <v>Emma Ticonipa</v>
          </cell>
          <cell r="F299" t="str">
            <v>2183333 - 1635</v>
          </cell>
          <cell r="G299" t="str">
            <v>emma.ticonipa@economiayfinanzas.gob.bo</v>
          </cell>
        </row>
        <row r="300">
          <cell r="A300">
            <v>1275</v>
          </cell>
          <cell r="C300" t="str">
            <v>Gobierno Autónomo Municipal de Catacora</v>
          </cell>
          <cell r="D300" t="str">
            <v>Huascar Nova</v>
          </cell>
          <cell r="E300" t="str">
            <v>Emma Ticonipa</v>
          </cell>
          <cell r="F300" t="str">
            <v>2183333 - 1635</v>
          </cell>
          <cell r="G300" t="str">
            <v>emma.ticonipa@economiayfinanzas.gob.bo</v>
          </cell>
        </row>
        <row r="301">
          <cell r="A301">
            <v>1276</v>
          </cell>
          <cell r="C301" t="str">
            <v>Gobierno Autónomo Municipal de Mapiri</v>
          </cell>
          <cell r="D301" t="str">
            <v>Huascar Nova</v>
          </cell>
          <cell r="E301" t="str">
            <v>Emma Ticonipa</v>
          </cell>
          <cell r="F301" t="str">
            <v>2183333 - 1635</v>
          </cell>
          <cell r="G301" t="str">
            <v>emma.ticonipa@economiayfinanzas.gob.bo</v>
          </cell>
        </row>
        <row r="302">
          <cell r="A302">
            <v>1277</v>
          </cell>
          <cell r="C302" t="str">
            <v>Gobierno Autónomo Municipal de Teoponte</v>
          </cell>
          <cell r="D302" t="str">
            <v>Huascar Nova</v>
          </cell>
          <cell r="E302" t="str">
            <v>Emma Ticonipa</v>
          </cell>
          <cell r="F302" t="str">
            <v>2183333 - 1635</v>
          </cell>
          <cell r="G302" t="str">
            <v>emma.ticonipa@economiayfinanzas.gob.bo</v>
          </cell>
        </row>
        <row r="303">
          <cell r="A303">
            <v>1278</v>
          </cell>
          <cell r="C303" t="str">
            <v>Gobierno Autónomo Municipal de San Andrés de Machaca</v>
          </cell>
          <cell r="D303" t="str">
            <v>Huascar Nova</v>
          </cell>
          <cell r="E303" t="str">
            <v>Emma Ticonipa</v>
          </cell>
          <cell r="F303" t="str">
            <v>2183333 - 1635</v>
          </cell>
          <cell r="G303" t="str">
            <v>emma.ticonipa@economiayfinanzas.gob.bo</v>
          </cell>
        </row>
        <row r="304">
          <cell r="A304">
            <v>1279</v>
          </cell>
          <cell r="C304" t="str">
            <v>Gobierno Autónomo Municipal de Jesús de Machaca</v>
          </cell>
          <cell r="D304" t="str">
            <v>Huascar Nova</v>
          </cell>
          <cell r="E304" t="str">
            <v>Emma Ticonipa</v>
          </cell>
          <cell r="F304" t="str">
            <v>2183333 - 1635</v>
          </cell>
          <cell r="G304" t="str">
            <v>emma.ticonipa@economiayfinanzas.gob.bo</v>
          </cell>
        </row>
        <row r="305">
          <cell r="A305">
            <v>1280</v>
          </cell>
          <cell r="C305" t="str">
            <v>Gobierno Autónomo Municipal de Taraco</v>
          </cell>
          <cell r="D305" t="str">
            <v>Huascar Nova</v>
          </cell>
          <cell r="E305" t="str">
            <v>Emma Ticonipa</v>
          </cell>
          <cell r="F305" t="str">
            <v>2183333 - 1635</v>
          </cell>
          <cell r="G305" t="str">
            <v>emma.ticonipa@economiayfinanzas.gob.bo</v>
          </cell>
        </row>
        <row r="306">
          <cell r="A306">
            <v>1281</v>
          </cell>
          <cell r="C306" t="str">
            <v>Gobierno Autónomo Municipal de Huarina</v>
          </cell>
          <cell r="D306" t="str">
            <v>Huascar Nova</v>
          </cell>
          <cell r="E306" t="str">
            <v>Emma Ticonipa</v>
          </cell>
          <cell r="F306" t="str">
            <v>2183333 - 1635</v>
          </cell>
          <cell r="G306" t="str">
            <v>emma.ticonipa@economiayfinanzas.gob.bo</v>
          </cell>
        </row>
        <row r="307">
          <cell r="A307">
            <v>1282</v>
          </cell>
          <cell r="C307" t="str">
            <v>Gobierno Autónomo Municipal de Santiago de Huata</v>
          </cell>
          <cell r="D307" t="str">
            <v>Huascar Nova</v>
          </cell>
          <cell r="E307" t="str">
            <v>Emma Ticonipa</v>
          </cell>
          <cell r="F307" t="str">
            <v>2183333 - 1635</v>
          </cell>
          <cell r="G307" t="str">
            <v>emma.ticonipa@economiayfinanzas.gob.bo</v>
          </cell>
        </row>
        <row r="308">
          <cell r="A308">
            <v>1283</v>
          </cell>
          <cell r="C308" t="str">
            <v>Gobierno Autónomo Municipal de Escoma</v>
          </cell>
          <cell r="D308" t="str">
            <v>Huascar Nova</v>
          </cell>
          <cell r="E308" t="str">
            <v>Emma Ticonipa</v>
          </cell>
          <cell r="F308" t="str">
            <v>2183333 - 1635</v>
          </cell>
          <cell r="G308" t="str">
            <v>emma.ticonipa@economiayfinanzas.gob.bo</v>
          </cell>
        </row>
        <row r="309">
          <cell r="A309">
            <v>1284</v>
          </cell>
          <cell r="C309" t="str">
            <v>Gobierno Autónomo Municipal de Humanata</v>
          </cell>
          <cell r="D309" t="str">
            <v>Huascar Nova</v>
          </cell>
          <cell r="E309" t="str">
            <v>Emma Ticonipa</v>
          </cell>
          <cell r="F309" t="str">
            <v>2183333 - 1635</v>
          </cell>
          <cell r="G309" t="str">
            <v>emma.ticonipa@economiayfinanzas.gob.bo</v>
          </cell>
        </row>
        <row r="310">
          <cell r="A310">
            <v>1285</v>
          </cell>
          <cell r="C310" t="str">
            <v>Gobierno Autónomo Municipal de Alto Beni</v>
          </cell>
          <cell r="D310" t="str">
            <v>Huascar Nova</v>
          </cell>
          <cell r="E310" t="str">
            <v>Emma Ticonipa</v>
          </cell>
          <cell r="F310" t="str">
            <v>2183333 - 1635</v>
          </cell>
          <cell r="G310" t="str">
            <v>emma.ticonipa@economiayfinanzas.gob.bo</v>
          </cell>
        </row>
        <row r="311">
          <cell r="A311">
            <v>1286</v>
          </cell>
          <cell r="C311" t="str">
            <v>Gobierno Autónomo Municipal de Huatajata</v>
          </cell>
          <cell r="D311" t="str">
            <v>Huascar Nova</v>
          </cell>
          <cell r="E311" t="str">
            <v>Emma Ticonipa</v>
          </cell>
          <cell r="F311" t="str">
            <v>2183333 - 1635</v>
          </cell>
          <cell r="G311" t="str">
            <v>emma.ticonipa@economiayfinanzas.gob.bo</v>
          </cell>
        </row>
        <row r="312">
          <cell r="A312">
            <v>1287</v>
          </cell>
          <cell r="C312" t="str">
            <v>Gobierno Autónomo Municipal de Chua Cocani</v>
          </cell>
          <cell r="D312" t="str">
            <v>Huascar Nova</v>
          </cell>
          <cell r="E312" t="str">
            <v>Emma Ticonipa</v>
          </cell>
          <cell r="F312" t="str">
            <v>2183333 - 1635</v>
          </cell>
          <cell r="G312" t="str">
            <v>emma.ticonipa@economiayfinanzas.gob.bo</v>
          </cell>
        </row>
        <row r="313">
          <cell r="A313">
            <v>1301</v>
          </cell>
          <cell r="C313" t="str">
            <v>Gobierno Autónomo Municipal de Cochabamba</v>
          </cell>
          <cell r="D313" t="str">
            <v>Huascar Nova</v>
          </cell>
          <cell r="E313" t="str">
            <v>Emma Ticonipa</v>
          </cell>
          <cell r="F313" t="str">
            <v>2183333 - 1635</v>
          </cell>
          <cell r="G313" t="str">
            <v>emma.ticonipa@economiayfinanzas.gob.bo</v>
          </cell>
        </row>
        <row r="314">
          <cell r="A314">
            <v>1302</v>
          </cell>
          <cell r="C314" t="str">
            <v>Gobierno Autónomo Municipal de Quillacollo</v>
          </cell>
          <cell r="D314" t="str">
            <v>Huascar Nova</v>
          </cell>
          <cell r="E314" t="str">
            <v>Emma Ticonipa</v>
          </cell>
          <cell r="F314" t="str">
            <v>2183333 - 1635</v>
          </cell>
          <cell r="G314" t="str">
            <v>emma.ticonipa@economiayfinanzas.gob.bo</v>
          </cell>
        </row>
        <row r="315">
          <cell r="A315">
            <v>1303</v>
          </cell>
          <cell r="C315" t="str">
            <v>Gobierno Autónomo Municipal de Sipe Sipe</v>
          </cell>
          <cell r="D315" t="str">
            <v>Huascar Nova</v>
          </cell>
          <cell r="E315" t="str">
            <v>Emma Ticonipa</v>
          </cell>
          <cell r="F315" t="str">
            <v>2183333 - 1635</v>
          </cell>
          <cell r="G315" t="str">
            <v>emma.ticonipa@economiayfinanzas.gob.bo</v>
          </cell>
        </row>
        <row r="316">
          <cell r="A316">
            <v>1304</v>
          </cell>
          <cell r="C316" t="str">
            <v>Gobierno Autónomo Municipal de Tiquipaya</v>
          </cell>
          <cell r="D316" t="str">
            <v>Huascar Nova</v>
          </cell>
          <cell r="E316" t="str">
            <v>Emma Ticonipa</v>
          </cell>
          <cell r="F316" t="str">
            <v>2183333 - 1635</v>
          </cell>
          <cell r="G316" t="str">
            <v>emma.ticonipa@economiayfinanzas.gob.bo</v>
          </cell>
        </row>
        <row r="317">
          <cell r="A317">
            <v>1305</v>
          </cell>
          <cell r="C317" t="str">
            <v>Gobierno Autónomo Municipal de Vinto</v>
          </cell>
          <cell r="D317" t="str">
            <v>Huascar Nova</v>
          </cell>
          <cell r="E317" t="str">
            <v>Emma Ticonipa</v>
          </cell>
          <cell r="F317" t="str">
            <v>2183333 - 1635</v>
          </cell>
          <cell r="G317" t="str">
            <v>emma.ticonipa@economiayfinanzas.gob.bo</v>
          </cell>
        </row>
        <row r="318">
          <cell r="A318">
            <v>1306</v>
          </cell>
          <cell r="C318" t="str">
            <v>Gobierno Autónomo Municipal de Colcapirhua</v>
          </cell>
          <cell r="D318" t="str">
            <v>Huascar Nova</v>
          </cell>
          <cell r="E318" t="str">
            <v>Emma Ticonipa</v>
          </cell>
          <cell r="F318" t="str">
            <v>2183333 - 1635</v>
          </cell>
          <cell r="G318" t="str">
            <v>emma.ticonipa@economiayfinanzas.gob.bo</v>
          </cell>
        </row>
        <row r="319">
          <cell r="A319">
            <v>1307</v>
          </cell>
          <cell r="C319" t="str">
            <v>Gobierno Autónomo Municipal de Aiquile</v>
          </cell>
          <cell r="D319" t="str">
            <v>Huascar Nova</v>
          </cell>
          <cell r="E319" t="str">
            <v>Emma Ticonipa</v>
          </cell>
          <cell r="F319" t="str">
            <v>2183333 - 1635</v>
          </cell>
          <cell r="G319" t="str">
            <v>emma.ticonipa@economiayfinanzas.gob.bo</v>
          </cell>
        </row>
        <row r="320">
          <cell r="A320">
            <v>1308</v>
          </cell>
          <cell r="C320" t="str">
            <v>Gobierno Autónomo Municipal de Pasorapa</v>
          </cell>
          <cell r="D320" t="str">
            <v>Huascar Nova</v>
          </cell>
          <cell r="E320" t="str">
            <v>Emma Ticonipa</v>
          </cell>
          <cell r="F320" t="str">
            <v>2183333 - 1635</v>
          </cell>
          <cell r="G320" t="str">
            <v>emma.ticonipa@economiayfinanzas.gob.bo</v>
          </cell>
        </row>
        <row r="321">
          <cell r="A321">
            <v>1309</v>
          </cell>
          <cell r="C321" t="str">
            <v>Gobierno Autónomo Municipal de Omereque</v>
          </cell>
          <cell r="D321" t="str">
            <v>Huascar Nova</v>
          </cell>
          <cell r="E321" t="str">
            <v>Emma Ticonipa</v>
          </cell>
          <cell r="F321" t="str">
            <v>2183333 - 1635</v>
          </cell>
          <cell r="G321" t="str">
            <v>emma.ticonipa@economiayfinanzas.gob.bo</v>
          </cell>
        </row>
        <row r="322">
          <cell r="A322">
            <v>1310</v>
          </cell>
          <cell r="C322" t="str">
            <v>Gobierno Autónomo Municipal de Independencia</v>
          </cell>
          <cell r="D322" t="str">
            <v>Huascar Nova</v>
          </cell>
          <cell r="E322" t="str">
            <v>Emma Ticonipa</v>
          </cell>
          <cell r="F322" t="str">
            <v>2183333 - 1635</v>
          </cell>
          <cell r="G322" t="str">
            <v>emma.ticonipa@economiayfinanzas.gob.bo</v>
          </cell>
        </row>
        <row r="323">
          <cell r="A323">
            <v>1311</v>
          </cell>
          <cell r="C323" t="str">
            <v>Gobierno Autónomo Municipal de Morochata</v>
          </cell>
          <cell r="D323" t="str">
            <v>Huascar Nova</v>
          </cell>
          <cell r="E323" t="str">
            <v>Emma Ticonipa</v>
          </cell>
          <cell r="F323" t="str">
            <v>2183333 - 1635</v>
          </cell>
          <cell r="G323" t="str">
            <v>emma.ticonipa@economiayfinanzas.gob.bo</v>
          </cell>
        </row>
        <row r="324">
          <cell r="A324">
            <v>1312</v>
          </cell>
          <cell r="C324" t="str">
            <v>Gobierno Autónomo Municipal de Sacaba</v>
          </cell>
          <cell r="D324" t="str">
            <v>Huascar Nova</v>
          </cell>
          <cell r="E324" t="str">
            <v>Emma Ticonipa</v>
          </cell>
          <cell r="F324" t="str">
            <v>2183333 - 1635</v>
          </cell>
          <cell r="G324" t="str">
            <v>emma.ticonipa@economiayfinanzas.gob.bo</v>
          </cell>
        </row>
        <row r="325">
          <cell r="A325">
            <v>1313</v>
          </cell>
          <cell r="C325" t="str">
            <v>Gobierno Autónomo Municipal de Colomi</v>
          </cell>
          <cell r="D325" t="str">
            <v>Huascar Nova</v>
          </cell>
          <cell r="E325" t="str">
            <v>Emma Ticonipa</v>
          </cell>
          <cell r="F325" t="str">
            <v>2183333 - 1635</v>
          </cell>
          <cell r="G325" t="str">
            <v>emma.ticonipa@economiayfinanzas.gob.bo</v>
          </cell>
        </row>
        <row r="326">
          <cell r="A326">
            <v>1314</v>
          </cell>
          <cell r="C326" t="str">
            <v>Gobierno Autónomo Municipal de Villa Tunari</v>
          </cell>
          <cell r="D326" t="str">
            <v>Huascar Nova</v>
          </cell>
          <cell r="E326" t="str">
            <v>Emma Ticonipa</v>
          </cell>
          <cell r="F326" t="str">
            <v>2183333 - 1635</v>
          </cell>
          <cell r="G326" t="str">
            <v>emma.ticonipa@economiayfinanzas.gob.bo</v>
          </cell>
        </row>
        <row r="327">
          <cell r="A327">
            <v>1315</v>
          </cell>
          <cell r="C327" t="str">
            <v>Gobierno Autónomo Municipal de Punata</v>
          </cell>
          <cell r="D327" t="str">
            <v>Huascar Nova</v>
          </cell>
          <cell r="E327" t="str">
            <v>Emma Ticonipa</v>
          </cell>
          <cell r="F327" t="str">
            <v>2183333 - 1635</v>
          </cell>
          <cell r="G327" t="str">
            <v>emma.ticonipa@economiayfinanzas.gob.bo</v>
          </cell>
        </row>
        <row r="328">
          <cell r="A328">
            <v>1316</v>
          </cell>
          <cell r="C328" t="str">
            <v>Gobierno Autónomo Municipal de Villa Rivero</v>
          </cell>
          <cell r="D328" t="str">
            <v>Huascar Nova</v>
          </cell>
          <cell r="E328" t="str">
            <v>Emma Ticonipa</v>
          </cell>
          <cell r="F328" t="str">
            <v>2183333 - 1635</v>
          </cell>
          <cell r="G328" t="str">
            <v>emma.ticonipa@economiayfinanzas.gob.bo</v>
          </cell>
        </row>
        <row r="329">
          <cell r="A329">
            <v>1317</v>
          </cell>
          <cell r="C329" t="str">
            <v>Gobierno Autónomo Municipal de San Benito (Villa José Quintín Mendoza)</v>
          </cell>
          <cell r="D329" t="str">
            <v>Huascar Nova</v>
          </cell>
          <cell r="E329" t="str">
            <v>Emma Ticonipa</v>
          </cell>
          <cell r="F329" t="str">
            <v>2183333 - 1635</v>
          </cell>
          <cell r="G329" t="str">
            <v>emma.ticonipa@economiayfinanzas.gob.bo</v>
          </cell>
        </row>
        <row r="330">
          <cell r="A330">
            <v>1318</v>
          </cell>
          <cell r="C330" t="str">
            <v>Gobierno Autónomo Municipal de Tacachi</v>
          </cell>
          <cell r="D330" t="str">
            <v>Huascar Nova</v>
          </cell>
          <cell r="E330" t="str">
            <v>Emma Ticonipa</v>
          </cell>
          <cell r="F330" t="str">
            <v>2183333 - 1635</v>
          </cell>
          <cell r="G330" t="str">
            <v>emma.ticonipa@economiayfinanzas.gob.bo</v>
          </cell>
        </row>
        <row r="331">
          <cell r="A331">
            <v>1319</v>
          </cell>
          <cell r="C331" t="str">
            <v>Gobierno Autónomo Municipal Villa Gualberto Villarroel</v>
          </cell>
          <cell r="D331" t="str">
            <v>Huascar Nova</v>
          </cell>
          <cell r="E331" t="str">
            <v>Emma Ticonipa</v>
          </cell>
          <cell r="F331" t="str">
            <v>2183333 - 1635</v>
          </cell>
          <cell r="G331" t="str">
            <v>emma.ticonipa@economiayfinanzas.gob.bo</v>
          </cell>
        </row>
        <row r="332">
          <cell r="A332">
            <v>1320</v>
          </cell>
          <cell r="C332" t="str">
            <v>Gobierno Autónomo Municipal de Tarata</v>
          </cell>
          <cell r="D332" t="str">
            <v>Huascar Nova</v>
          </cell>
          <cell r="E332" t="str">
            <v>Emma Ticonipa</v>
          </cell>
          <cell r="F332" t="str">
            <v>2183333 - 1635</v>
          </cell>
          <cell r="G332" t="str">
            <v>emma.ticonipa@economiayfinanzas.gob.bo</v>
          </cell>
        </row>
        <row r="333">
          <cell r="A333">
            <v>1321</v>
          </cell>
          <cell r="C333" t="str">
            <v>Gobierno Autónomo Municipal de Anzaldo</v>
          </cell>
          <cell r="D333" t="str">
            <v>Huascar Nova</v>
          </cell>
          <cell r="E333" t="str">
            <v>Emma Ticonipa</v>
          </cell>
          <cell r="F333" t="str">
            <v>2183333 - 1635</v>
          </cell>
          <cell r="G333" t="str">
            <v>emma.ticonipa@economiayfinanzas.gob.bo</v>
          </cell>
        </row>
        <row r="334">
          <cell r="A334">
            <v>1322</v>
          </cell>
          <cell r="C334" t="str">
            <v>Gobierno Autónomo Municipal de Arbieto</v>
          </cell>
          <cell r="D334" t="str">
            <v>Huascar Nova</v>
          </cell>
          <cell r="E334" t="str">
            <v>Emma Ticonipa</v>
          </cell>
          <cell r="F334" t="str">
            <v>2183333 - 1635</v>
          </cell>
          <cell r="G334" t="str">
            <v>emma.ticonipa@economiayfinanzas.gob.bo</v>
          </cell>
        </row>
        <row r="335">
          <cell r="A335">
            <v>1323</v>
          </cell>
          <cell r="C335" t="str">
            <v>Gobierno Autónomo Municipal de Sacabamba</v>
          </cell>
          <cell r="D335" t="str">
            <v>Huascar Nova</v>
          </cell>
          <cell r="E335" t="str">
            <v>Emma Ticonipa</v>
          </cell>
          <cell r="F335" t="str">
            <v>2183333 - 1635</v>
          </cell>
          <cell r="G335" t="str">
            <v>emma.ticonipa@economiayfinanzas.gob.bo</v>
          </cell>
        </row>
        <row r="336">
          <cell r="A336">
            <v>1324</v>
          </cell>
          <cell r="C336" t="str">
            <v>Gobierno Autónomo Municipal de Cliza</v>
          </cell>
          <cell r="D336" t="str">
            <v>Huascar Nova</v>
          </cell>
          <cell r="E336" t="str">
            <v>Emma Ticonipa</v>
          </cell>
          <cell r="F336" t="str">
            <v>2183333 - 1635</v>
          </cell>
          <cell r="G336" t="str">
            <v>emma.ticonipa@economiayfinanzas.gob.bo</v>
          </cell>
        </row>
        <row r="337">
          <cell r="A337">
            <v>1325</v>
          </cell>
          <cell r="C337" t="str">
            <v>Gobierno Autónomo Municipal de Toco</v>
          </cell>
          <cell r="D337" t="str">
            <v>Huascar Nova</v>
          </cell>
          <cell r="E337" t="str">
            <v>Emma Ticonipa</v>
          </cell>
          <cell r="F337" t="str">
            <v>2183333 - 1635</v>
          </cell>
          <cell r="G337" t="str">
            <v>emma.ticonipa@economiayfinanzas.gob.bo</v>
          </cell>
        </row>
        <row r="338">
          <cell r="A338">
            <v>1326</v>
          </cell>
          <cell r="C338" t="str">
            <v>Gobierno Autónomo Municipal de Tolata</v>
          </cell>
          <cell r="D338" t="str">
            <v>Huascar Nova</v>
          </cell>
          <cell r="E338" t="str">
            <v>Emma Ticonipa</v>
          </cell>
          <cell r="F338" t="str">
            <v>2183333 - 1635</v>
          </cell>
          <cell r="G338" t="str">
            <v>emma.ticonipa@economiayfinanzas.gob.bo</v>
          </cell>
        </row>
        <row r="339">
          <cell r="A339">
            <v>1327</v>
          </cell>
          <cell r="C339" t="str">
            <v>Gobierno Autónomo Municipal de Capinota</v>
          </cell>
          <cell r="D339" t="str">
            <v>Huascar Nova</v>
          </cell>
          <cell r="E339" t="str">
            <v>Emma Ticonipa</v>
          </cell>
          <cell r="F339" t="str">
            <v>2183333 - 1635</v>
          </cell>
          <cell r="G339" t="str">
            <v>emma.ticonipa@economiayfinanzas.gob.bo</v>
          </cell>
        </row>
        <row r="340">
          <cell r="A340">
            <v>1328</v>
          </cell>
          <cell r="C340" t="str">
            <v>Gobierno Autónomo Municipal de Santivañez</v>
          </cell>
          <cell r="D340" t="str">
            <v>Huascar Nova</v>
          </cell>
          <cell r="E340" t="str">
            <v>Emma Ticonipa</v>
          </cell>
          <cell r="F340" t="str">
            <v>2183333 - 1635</v>
          </cell>
          <cell r="G340" t="str">
            <v>emma.ticonipa@economiayfinanzas.gob.bo</v>
          </cell>
        </row>
        <row r="341">
          <cell r="A341">
            <v>1329</v>
          </cell>
          <cell r="C341" t="str">
            <v>Gobierno Autónomo Municipal de Sicaya</v>
          </cell>
          <cell r="D341" t="str">
            <v>Huascar Nova</v>
          </cell>
          <cell r="E341" t="str">
            <v>Emma Ticonipa</v>
          </cell>
          <cell r="F341" t="str">
            <v>2183333 - 1635</v>
          </cell>
          <cell r="G341" t="str">
            <v>emma.ticonipa@economiayfinanzas.gob.bo</v>
          </cell>
        </row>
        <row r="342">
          <cell r="A342">
            <v>1330</v>
          </cell>
          <cell r="C342" t="str">
            <v>Gobierno Autónomo Municipal de Tapacari</v>
          </cell>
          <cell r="D342" t="str">
            <v>Huascar Nova</v>
          </cell>
          <cell r="E342" t="str">
            <v>Emma Ticonipa</v>
          </cell>
          <cell r="F342" t="str">
            <v>2183333 - 1635</v>
          </cell>
          <cell r="G342" t="str">
            <v>emma.ticonipa@economiayfinanzas.gob.bo</v>
          </cell>
        </row>
        <row r="343">
          <cell r="A343">
            <v>1331</v>
          </cell>
          <cell r="C343" t="str">
            <v>Gobierno Autónomo Municipal de Totora</v>
          </cell>
          <cell r="D343" t="str">
            <v>Huascar Nova</v>
          </cell>
          <cell r="E343" t="str">
            <v>Emma Ticonipa</v>
          </cell>
          <cell r="F343" t="str">
            <v>2183333 - 1635</v>
          </cell>
          <cell r="G343" t="str">
            <v>emma.ticonipa@economiayfinanzas.gob.bo</v>
          </cell>
        </row>
        <row r="344">
          <cell r="A344">
            <v>1332</v>
          </cell>
          <cell r="C344" t="str">
            <v>Gobierno Autónomo Municipal de Pojo</v>
          </cell>
          <cell r="D344" t="str">
            <v>Huascar Nova</v>
          </cell>
          <cell r="E344" t="str">
            <v>Emma Ticonipa</v>
          </cell>
          <cell r="F344" t="str">
            <v>2183333 - 1635</v>
          </cell>
          <cell r="G344" t="str">
            <v>emma.ticonipa@economiayfinanzas.gob.bo</v>
          </cell>
        </row>
        <row r="345">
          <cell r="A345">
            <v>1333</v>
          </cell>
          <cell r="C345" t="str">
            <v>Gobierno Autónomo Municipal de Pocona</v>
          </cell>
          <cell r="D345" t="str">
            <v>Huascar Nova</v>
          </cell>
          <cell r="E345" t="str">
            <v>Emma Ticonipa</v>
          </cell>
          <cell r="F345" t="str">
            <v>2183333 - 1635</v>
          </cell>
          <cell r="G345" t="str">
            <v>emma.ticonipa@economiayfinanzas.gob.bo</v>
          </cell>
        </row>
        <row r="346">
          <cell r="A346">
            <v>1334</v>
          </cell>
          <cell r="C346" t="str">
            <v>Gobierno Autónomo Municipal de Chimoré</v>
          </cell>
          <cell r="D346" t="str">
            <v>Huascar Nova</v>
          </cell>
          <cell r="E346" t="str">
            <v>Emma Ticonipa</v>
          </cell>
          <cell r="F346" t="str">
            <v>2183333 - 1635</v>
          </cell>
          <cell r="G346" t="str">
            <v>emma.ticonipa@economiayfinanzas.gob.bo</v>
          </cell>
        </row>
        <row r="347">
          <cell r="A347">
            <v>1335</v>
          </cell>
          <cell r="C347" t="str">
            <v>Gobierno Autónomo Municipal de Puerto Villarroel</v>
          </cell>
          <cell r="D347" t="str">
            <v>Huascar Nova</v>
          </cell>
          <cell r="E347" t="str">
            <v>Emma Ticonipa</v>
          </cell>
          <cell r="F347" t="str">
            <v>2183333 - 1635</v>
          </cell>
          <cell r="G347" t="str">
            <v>emma.ticonipa@economiayfinanzas.gob.bo</v>
          </cell>
        </row>
        <row r="348">
          <cell r="A348">
            <v>1336</v>
          </cell>
          <cell r="C348" t="str">
            <v>Gobierno Autónomo Municipal de Arani</v>
          </cell>
          <cell r="D348" t="str">
            <v>Huascar Nova</v>
          </cell>
          <cell r="E348" t="str">
            <v>Emma Ticonipa</v>
          </cell>
          <cell r="F348" t="str">
            <v>2183333 - 1635</v>
          </cell>
          <cell r="G348" t="str">
            <v>emma.ticonipa@economiayfinanzas.gob.bo</v>
          </cell>
        </row>
        <row r="349">
          <cell r="A349">
            <v>1337</v>
          </cell>
          <cell r="C349" t="str">
            <v>Gobierno Autónomo Municipal de Vacas</v>
          </cell>
          <cell r="D349" t="str">
            <v>Huascar Nova</v>
          </cell>
          <cell r="E349" t="str">
            <v>Emma Ticonipa</v>
          </cell>
          <cell r="F349" t="str">
            <v>2183333 - 1635</v>
          </cell>
          <cell r="G349" t="str">
            <v>emma.ticonipa@economiayfinanzas.gob.bo</v>
          </cell>
        </row>
        <row r="350">
          <cell r="A350">
            <v>1338</v>
          </cell>
          <cell r="C350" t="str">
            <v>Gobierno Autónomo Municipal de Arque</v>
          </cell>
          <cell r="D350" t="str">
            <v>Huascar Nova</v>
          </cell>
          <cell r="E350" t="str">
            <v>Emma Ticonipa</v>
          </cell>
          <cell r="F350" t="str">
            <v>2183333 - 1635</v>
          </cell>
          <cell r="G350" t="str">
            <v>emma.ticonipa@economiayfinanzas.gob.bo</v>
          </cell>
        </row>
        <row r="351">
          <cell r="A351">
            <v>1339</v>
          </cell>
          <cell r="C351" t="str">
            <v>Gobierno Autónomo Municipal de Tacopaya</v>
          </cell>
          <cell r="D351" t="str">
            <v>Huascar Nova</v>
          </cell>
          <cell r="E351" t="str">
            <v>Emma Ticonipa</v>
          </cell>
          <cell r="F351" t="str">
            <v>2183333 - 1635</v>
          </cell>
          <cell r="G351" t="str">
            <v>emma.ticonipa@economiayfinanzas.gob.bo</v>
          </cell>
        </row>
        <row r="352">
          <cell r="A352">
            <v>1340</v>
          </cell>
          <cell r="C352" t="str">
            <v>Gobierno Autónomo Municipal de Bolivar</v>
          </cell>
          <cell r="D352" t="str">
            <v>Huascar Nova</v>
          </cell>
          <cell r="E352" t="str">
            <v>Emma Ticonipa</v>
          </cell>
          <cell r="F352" t="str">
            <v>2183333 - 1635</v>
          </cell>
          <cell r="G352" t="str">
            <v>emma.ticonipa@economiayfinanzas.gob.bo</v>
          </cell>
        </row>
        <row r="353">
          <cell r="A353">
            <v>1341</v>
          </cell>
          <cell r="C353" t="str">
            <v>Gobierno Autónomo Municipal de Tiraque</v>
          </cell>
          <cell r="D353" t="str">
            <v>Huascar Nova</v>
          </cell>
          <cell r="E353" t="str">
            <v>Emma Ticonipa</v>
          </cell>
          <cell r="F353" t="str">
            <v>2183333 - 1635</v>
          </cell>
          <cell r="G353" t="str">
            <v>emma.ticonipa@economiayfinanzas.gob.bo</v>
          </cell>
        </row>
        <row r="354">
          <cell r="A354">
            <v>1342</v>
          </cell>
          <cell r="C354" t="str">
            <v>Gobierno Autónomo Municipal de Mizque</v>
          </cell>
          <cell r="D354" t="str">
            <v>Huascar Nova</v>
          </cell>
          <cell r="E354" t="str">
            <v>Emma Ticonipa</v>
          </cell>
          <cell r="F354" t="str">
            <v>2183333 - 1635</v>
          </cell>
          <cell r="G354" t="str">
            <v>emma.ticonipa@economiayfinanzas.gob.bo</v>
          </cell>
        </row>
        <row r="355">
          <cell r="A355">
            <v>1343</v>
          </cell>
          <cell r="C355" t="str">
            <v>Gobierno Autónomo Municipal de Vila Vila</v>
          </cell>
          <cell r="D355" t="str">
            <v>Huascar Nova</v>
          </cell>
          <cell r="E355" t="str">
            <v>Emma Ticonipa</v>
          </cell>
          <cell r="F355" t="str">
            <v>2183333 - 1635</v>
          </cell>
          <cell r="G355" t="str">
            <v>emma.ticonipa@economiayfinanzas.gob.bo</v>
          </cell>
        </row>
        <row r="356">
          <cell r="A356">
            <v>1344</v>
          </cell>
          <cell r="C356" t="str">
            <v>Gobierno Autónomo Municipal de Alalay</v>
          </cell>
          <cell r="D356" t="str">
            <v>Huascar Nova</v>
          </cell>
          <cell r="E356" t="str">
            <v>Emma Ticonipa</v>
          </cell>
          <cell r="F356" t="str">
            <v>2183333 - 1635</v>
          </cell>
          <cell r="G356" t="str">
            <v>emma.ticonipa@economiayfinanzas.gob.bo</v>
          </cell>
        </row>
        <row r="357">
          <cell r="A357">
            <v>1345</v>
          </cell>
          <cell r="C357" t="str">
            <v>Gobierno Autónomo Municipal de Entre Rios</v>
          </cell>
          <cell r="D357" t="str">
            <v>Huascar Nova</v>
          </cell>
          <cell r="E357" t="str">
            <v>Emma Ticonipa</v>
          </cell>
          <cell r="F357" t="str">
            <v>2183333 - 1635</v>
          </cell>
          <cell r="G357" t="str">
            <v>emma.ticonipa@economiayfinanzas.gob.bo</v>
          </cell>
        </row>
        <row r="358">
          <cell r="A358">
            <v>1346</v>
          </cell>
          <cell r="C358" t="str">
            <v>Gobierno Autónomo Municipal de Cocapata</v>
          </cell>
          <cell r="D358" t="str">
            <v>Huascar Nova</v>
          </cell>
          <cell r="E358" t="str">
            <v>Emma Ticonipa</v>
          </cell>
          <cell r="F358" t="str">
            <v>2183333 - 1635</v>
          </cell>
          <cell r="G358" t="str">
            <v>emma.ticonipa@economiayfinanzas.gob.bo</v>
          </cell>
        </row>
        <row r="359">
          <cell r="A359">
            <v>1347</v>
          </cell>
          <cell r="C359" t="str">
            <v>Gobierno Autónomo Municipal de Shinahota</v>
          </cell>
          <cell r="D359" t="str">
            <v>Huascar Nova</v>
          </cell>
          <cell r="E359" t="str">
            <v>Emma Ticonipa</v>
          </cell>
          <cell r="F359" t="str">
            <v>2183333 - 1635</v>
          </cell>
          <cell r="G359" t="str">
            <v>emma.ticonipa@economiayfinanzas.gob.bo</v>
          </cell>
        </row>
        <row r="360">
          <cell r="A360">
            <v>1401</v>
          </cell>
          <cell r="C360" t="str">
            <v>Gobierno Autónomo Municipal de Oruro</v>
          </cell>
          <cell r="D360" t="str">
            <v>Huascar Nova</v>
          </cell>
          <cell r="E360" t="str">
            <v>Emma Ticonipa</v>
          </cell>
          <cell r="F360" t="str">
            <v>2183333 - 1635</v>
          </cell>
          <cell r="G360" t="str">
            <v>emma.ticonipa@economiayfinanzas.gob.bo</v>
          </cell>
        </row>
        <row r="361">
          <cell r="A361">
            <v>1402</v>
          </cell>
          <cell r="C361" t="str">
            <v>Gobierno Autónomo Municipal de Caracollo</v>
          </cell>
          <cell r="D361" t="str">
            <v>Huascar Nova</v>
          </cell>
          <cell r="E361" t="str">
            <v>Emma Ticonipa</v>
          </cell>
          <cell r="F361" t="str">
            <v>2183333 - 1635</v>
          </cell>
          <cell r="G361" t="str">
            <v>emma.ticonipa@economiayfinanzas.gob.bo</v>
          </cell>
        </row>
        <row r="362">
          <cell r="A362">
            <v>1403</v>
          </cell>
          <cell r="C362" t="str">
            <v>Gobierno Autónomo Municipal de El Choro</v>
          </cell>
          <cell r="D362" t="str">
            <v>Huascar Nova</v>
          </cell>
          <cell r="E362" t="str">
            <v>Emma Ticonipa</v>
          </cell>
          <cell r="F362" t="str">
            <v>2183333 - 1635</v>
          </cell>
          <cell r="G362" t="str">
            <v>emma.ticonipa@economiayfinanzas.gob.bo</v>
          </cell>
        </row>
        <row r="363">
          <cell r="A363">
            <v>1404</v>
          </cell>
          <cell r="C363" t="str">
            <v>Gobierno Autónomo Municipal de Challapata</v>
          </cell>
          <cell r="D363" t="str">
            <v>Huascar Nova</v>
          </cell>
          <cell r="E363" t="str">
            <v>Emma Ticonipa</v>
          </cell>
          <cell r="F363" t="str">
            <v>2183333 - 1635</v>
          </cell>
          <cell r="G363" t="str">
            <v>emma.ticonipa@economiayfinanzas.gob.bo</v>
          </cell>
        </row>
        <row r="364">
          <cell r="A364">
            <v>1405</v>
          </cell>
          <cell r="C364" t="str">
            <v>Gobierno Autónomo Municipal de Santuario de Quillacas</v>
          </cell>
          <cell r="D364" t="str">
            <v>Huascar Nova</v>
          </cell>
          <cell r="E364" t="str">
            <v>Emma Ticonipa</v>
          </cell>
          <cell r="F364" t="str">
            <v>2183333 - 1635</v>
          </cell>
          <cell r="G364" t="str">
            <v>emma.ticonipa@economiayfinanzas.gob.bo</v>
          </cell>
        </row>
        <row r="365">
          <cell r="A365">
            <v>1406</v>
          </cell>
          <cell r="C365" t="str">
            <v>Gobierno Autónomo Municipal de Huanuni</v>
          </cell>
          <cell r="D365" t="str">
            <v>Huascar Nova</v>
          </cell>
          <cell r="E365" t="str">
            <v>Emma Ticonipa</v>
          </cell>
          <cell r="F365" t="str">
            <v>2183333 - 1635</v>
          </cell>
          <cell r="G365" t="str">
            <v>emma.ticonipa@economiayfinanzas.gob.bo</v>
          </cell>
        </row>
        <row r="366">
          <cell r="A366">
            <v>1407</v>
          </cell>
          <cell r="C366" t="str">
            <v>Gobierno Autónomo Municipal de Machacamarca</v>
          </cell>
          <cell r="D366" t="str">
            <v>Huascar Nova</v>
          </cell>
          <cell r="E366" t="str">
            <v>Emma Ticonipa</v>
          </cell>
          <cell r="F366" t="str">
            <v>2183333 - 1635</v>
          </cell>
          <cell r="G366" t="str">
            <v>emma.ticonipa@economiayfinanzas.gob.bo</v>
          </cell>
        </row>
        <row r="367">
          <cell r="A367">
            <v>1408</v>
          </cell>
          <cell r="C367" t="str">
            <v>Gobierno Autónomo Municipal de Poopó (Villa Poopó)</v>
          </cell>
          <cell r="D367" t="str">
            <v>Huascar Nova</v>
          </cell>
          <cell r="E367" t="str">
            <v>Emma Ticonipa</v>
          </cell>
          <cell r="F367" t="str">
            <v>2183333 - 1635</v>
          </cell>
          <cell r="G367" t="str">
            <v>emma.ticonipa@economiayfinanzas.gob.bo</v>
          </cell>
        </row>
        <row r="368">
          <cell r="A368">
            <v>1409</v>
          </cell>
          <cell r="C368" t="str">
            <v>Gobierno Autónomo Municipal de Pazña</v>
          </cell>
          <cell r="D368" t="str">
            <v>Huascar Nova</v>
          </cell>
          <cell r="E368" t="str">
            <v>Emma Ticonipa</v>
          </cell>
          <cell r="F368" t="str">
            <v>2183333 - 1635</v>
          </cell>
          <cell r="G368" t="str">
            <v>emma.ticonipa@economiayfinanzas.gob.bo</v>
          </cell>
        </row>
        <row r="369">
          <cell r="A369">
            <v>1410</v>
          </cell>
          <cell r="C369" t="str">
            <v>Gobierno Autónomo Municipal de Antequera</v>
          </cell>
          <cell r="D369" t="str">
            <v>Huascar Nova</v>
          </cell>
          <cell r="E369" t="str">
            <v>Emma Ticonipa</v>
          </cell>
          <cell r="F369" t="str">
            <v>2183333 - 1635</v>
          </cell>
          <cell r="G369" t="str">
            <v>emma.ticonipa@economiayfinanzas.gob.bo</v>
          </cell>
        </row>
        <row r="370">
          <cell r="A370">
            <v>1411</v>
          </cell>
          <cell r="C370" t="str">
            <v>Gobierno Autónomo Municipal de Eucaliptus</v>
          </cell>
          <cell r="D370" t="str">
            <v>Huascar Nova</v>
          </cell>
          <cell r="E370" t="str">
            <v>Emma Ticonipa</v>
          </cell>
          <cell r="F370" t="str">
            <v>2183333 - 1635</v>
          </cell>
          <cell r="G370" t="str">
            <v>emma.ticonipa@economiayfinanzas.gob.bo</v>
          </cell>
        </row>
        <row r="371">
          <cell r="A371">
            <v>1412</v>
          </cell>
          <cell r="C371" t="str">
            <v>Gobierno Autónomo Municipal de Santiago de Huari</v>
          </cell>
          <cell r="D371" t="str">
            <v>Huascar Nova</v>
          </cell>
          <cell r="E371" t="str">
            <v>Emma Ticonipa</v>
          </cell>
          <cell r="F371" t="str">
            <v>2183333 - 1635</v>
          </cell>
          <cell r="G371" t="str">
            <v>emma.ticonipa@economiayfinanzas.gob.bo</v>
          </cell>
        </row>
        <row r="372">
          <cell r="A372">
            <v>1413</v>
          </cell>
          <cell r="C372" t="str">
            <v>Gobierno Autónomo Municipal de Totora</v>
          </cell>
          <cell r="D372" t="str">
            <v>Huascar Nova</v>
          </cell>
          <cell r="E372" t="str">
            <v>Emma Ticonipa</v>
          </cell>
          <cell r="F372" t="str">
            <v>2183333 - 1635</v>
          </cell>
          <cell r="G372" t="str">
            <v>emma.ticonipa@economiayfinanzas.gob.bo</v>
          </cell>
        </row>
        <row r="373">
          <cell r="A373">
            <v>1414</v>
          </cell>
          <cell r="C373" t="str">
            <v>Gobierno Autónomo Municipal de Corque</v>
          </cell>
          <cell r="D373" t="str">
            <v>Huascar Nova</v>
          </cell>
          <cell r="E373" t="str">
            <v>Emma Ticonipa</v>
          </cell>
          <cell r="F373" t="str">
            <v>2183333 - 1635</v>
          </cell>
          <cell r="G373" t="str">
            <v>emma.ticonipa@economiayfinanzas.gob.bo</v>
          </cell>
        </row>
        <row r="374">
          <cell r="A374">
            <v>1415</v>
          </cell>
          <cell r="C374" t="str">
            <v>Gobierno Autónomo Municipal de Choquecota</v>
          </cell>
          <cell r="D374" t="str">
            <v>Huascar Nova</v>
          </cell>
          <cell r="E374" t="str">
            <v>Emma Ticonipa</v>
          </cell>
          <cell r="F374" t="str">
            <v>2183333 - 1635</v>
          </cell>
          <cell r="G374" t="str">
            <v>emma.ticonipa@economiayfinanzas.gob.bo</v>
          </cell>
        </row>
        <row r="375">
          <cell r="A375">
            <v>1416</v>
          </cell>
          <cell r="C375" t="str">
            <v>Gobierno Autónomo Municipal de Curahuara de Carangas</v>
          </cell>
          <cell r="D375" t="str">
            <v>Huascar Nova</v>
          </cell>
          <cell r="E375" t="str">
            <v>Emma Ticonipa</v>
          </cell>
          <cell r="F375" t="str">
            <v>2183333 - 1635</v>
          </cell>
          <cell r="G375" t="str">
            <v>emma.ticonipa@economiayfinanzas.gob.bo</v>
          </cell>
        </row>
        <row r="376">
          <cell r="A376">
            <v>1417</v>
          </cell>
          <cell r="C376" t="str">
            <v>Gobierno Autónomo Municipal de Turco</v>
          </cell>
          <cell r="D376" t="str">
            <v>Huascar Nova</v>
          </cell>
          <cell r="E376" t="str">
            <v>Emma Ticonipa</v>
          </cell>
          <cell r="F376" t="str">
            <v>2183333 - 1635</v>
          </cell>
          <cell r="G376" t="str">
            <v>emma.ticonipa@economiayfinanzas.gob.bo</v>
          </cell>
        </row>
        <row r="377">
          <cell r="A377">
            <v>1418</v>
          </cell>
          <cell r="C377" t="str">
            <v>Gobierno Autónomo Municipal de Huachacalla</v>
          </cell>
          <cell r="D377" t="str">
            <v>Huascar Nova</v>
          </cell>
          <cell r="E377" t="str">
            <v>Emma Ticonipa</v>
          </cell>
          <cell r="F377" t="str">
            <v>2183333 - 1635</v>
          </cell>
          <cell r="G377" t="str">
            <v>emma.ticonipa@economiayfinanzas.gob.bo</v>
          </cell>
        </row>
        <row r="378">
          <cell r="A378">
            <v>1419</v>
          </cell>
          <cell r="C378" t="str">
            <v>Gobierno Autónomo Municipal de Escara</v>
          </cell>
          <cell r="D378" t="str">
            <v>Huascar Nova</v>
          </cell>
          <cell r="E378" t="str">
            <v>Emma Ticonipa</v>
          </cell>
          <cell r="F378" t="str">
            <v>2183333 - 1635</v>
          </cell>
          <cell r="G378" t="str">
            <v>emma.ticonipa@economiayfinanzas.gob.bo</v>
          </cell>
        </row>
        <row r="379">
          <cell r="A379">
            <v>1420</v>
          </cell>
          <cell r="C379" t="str">
            <v>Gobierno Autónomo Municipal de Cruz de Machacamarca</v>
          </cell>
          <cell r="D379" t="str">
            <v>Huascar Nova</v>
          </cell>
          <cell r="E379" t="str">
            <v>Emma Ticonipa</v>
          </cell>
          <cell r="F379" t="str">
            <v>2183333 - 1635</v>
          </cell>
          <cell r="G379" t="str">
            <v>emma.ticonipa@economiayfinanzas.gob.bo</v>
          </cell>
        </row>
        <row r="380">
          <cell r="A380">
            <v>1421</v>
          </cell>
          <cell r="C380" t="str">
            <v>Gobierno Autónomo Municipal de Yunguyo de Litoral</v>
          </cell>
          <cell r="D380" t="str">
            <v>Huascar Nova</v>
          </cell>
          <cell r="E380" t="str">
            <v>Emma Ticonipa</v>
          </cell>
          <cell r="F380" t="str">
            <v>2183333 - 1635</v>
          </cell>
          <cell r="G380" t="str">
            <v>emma.ticonipa@economiayfinanzas.gob.bo</v>
          </cell>
        </row>
        <row r="381">
          <cell r="A381">
            <v>1422</v>
          </cell>
          <cell r="C381" t="str">
            <v>Gobierno Autónomo Municipal de Esmeralda</v>
          </cell>
          <cell r="D381" t="str">
            <v>Huascar Nova</v>
          </cell>
          <cell r="E381" t="str">
            <v>Emma Ticonipa</v>
          </cell>
          <cell r="F381" t="str">
            <v>2183333 - 1635</v>
          </cell>
          <cell r="G381" t="str">
            <v>emma.ticonipa@economiayfinanzas.gob.bo</v>
          </cell>
        </row>
        <row r="382">
          <cell r="A382">
            <v>1423</v>
          </cell>
          <cell r="C382" t="str">
            <v>Gobierno Autónomo Municipal de Toledo</v>
          </cell>
          <cell r="D382" t="str">
            <v>Huascar Nova</v>
          </cell>
          <cell r="E382" t="str">
            <v>Emma Ticonipa</v>
          </cell>
          <cell r="F382" t="str">
            <v>2183333 - 1635</v>
          </cell>
          <cell r="G382" t="str">
            <v>emma.ticonipa@economiayfinanzas.gob.bo</v>
          </cell>
        </row>
        <row r="383">
          <cell r="A383">
            <v>1424</v>
          </cell>
          <cell r="C383" t="str">
            <v>Gobierno Autónomo Municipal de Andamarca (Santiago de Andamarca)</v>
          </cell>
          <cell r="D383" t="str">
            <v>Huascar Nova</v>
          </cell>
          <cell r="E383" t="str">
            <v>Emma Ticonipa</v>
          </cell>
          <cell r="F383" t="str">
            <v>2183333 - 1635</v>
          </cell>
          <cell r="G383" t="str">
            <v>emma.ticonipa@economiayfinanzas.gob.bo</v>
          </cell>
        </row>
        <row r="384">
          <cell r="A384">
            <v>1425</v>
          </cell>
          <cell r="C384" t="str">
            <v>Gobierno Autónomo Municipal de Belén de Andamarca</v>
          </cell>
          <cell r="D384" t="str">
            <v>Huascar Nova</v>
          </cell>
          <cell r="E384" t="str">
            <v>Emma Ticonipa</v>
          </cell>
          <cell r="F384" t="str">
            <v>2183333 - 1635</v>
          </cell>
          <cell r="G384" t="str">
            <v>emma.ticonipa@economiayfinanzas.gob.bo</v>
          </cell>
        </row>
        <row r="385">
          <cell r="A385">
            <v>1426</v>
          </cell>
          <cell r="C385" t="str">
            <v>Gobierno Autónomo Municipal de Salinas de G. Mendoza</v>
          </cell>
          <cell r="D385" t="str">
            <v>Huascar Nova</v>
          </cell>
          <cell r="E385" t="str">
            <v>Emma Ticonipa</v>
          </cell>
          <cell r="F385" t="str">
            <v>2183333 - 1635</v>
          </cell>
          <cell r="G385" t="str">
            <v>emma.ticonipa@economiayfinanzas.gob.bo</v>
          </cell>
        </row>
        <row r="386">
          <cell r="A386">
            <v>1427</v>
          </cell>
          <cell r="C386" t="str">
            <v>Gobierno Autónomo Municipal de Pampa Aullagas</v>
          </cell>
          <cell r="D386" t="str">
            <v>Huascar Nova</v>
          </cell>
          <cell r="E386" t="str">
            <v>Emma Ticonipa</v>
          </cell>
          <cell r="F386" t="str">
            <v>2183333 - 1635</v>
          </cell>
          <cell r="G386" t="str">
            <v>emma.ticonipa@economiayfinanzas.gob.bo</v>
          </cell>
        </row>
        <row r="387">
          <cell r="A387">
            <v>1428</v>
          </cell>
          <cell r="C387" t="str">
            <v>Gobierno Autónomo Municipal de La Rivera</v>
          </cell>
          <cell r="D387" t="str">
            <v>Huascar Nova</v>
          </cell>
          <cell r="E387" t="str">
            <v>Emma Ticonipa</v>
          </cell>
          <cell r="F387" t="str">
            <v>2183333 - 1635</v>
          </cell>
          <cell r="G387" t="str">
            <v>emma.ticonipa@economiayfinanzas.gob.bo</v>
          </cell>
        </row>
        <row r="388">
          <cell r="A388">
            <v>1429</v>
          </cell>
          <cell r="C388" t="str">
            <v>Gobierno Autónomo Municipal de Todos Santos</v>
          </cell>
          <cell r="D388" t="str">
            <v>Huascar Nova</v>
          </cell>
          <cell r="E388" t="str">
            <v>Emma Ticonipa</v>
          </cell>
          <cell r="F388" t="str">
            <v>2183333 - 1635</v>
          </cell>
          <cell r="G388" t="str">
            <v>emma.ticonipa@economiayfinanzas.gob.bo</v>
          </cell>
        </row>
        <row r="389">
          <cell r="A389">
            <v>1430</v>
          </cell>
          <cell r="C389" t="str">
            <v>Gobierno Autónomo Municipal de Carangas</v>
          </cell>
          <cell r="D389" t="str">
            <v>Huascar Nova</v>
          </cell>
          <cell r="E389" t="str">
            <v>Emma Ticonipa</v>
          </cell>
          <cell r="F389" t="str">
            <v>2183333 - 1635</v>
          </cell>
          <cell r="G389" t="str">
            <v>emma.ticonipa@economiayfinanzas.gob.bo</v>
          </cell>
        </row>
        <row r="390">
          <cell r="A390">
            <v>1431</v>
          </cell>
          <cell r="C390" t="str">
            <v>Gobierno Autónomo Municipal de Sabaya</v>
          </cell>
          <cell r="D390" t="str">
            <v>Huascar Nova</v>
          </cell>
          <cell r="E390" t="str">
            <v>Emma Ticonipa</v>
          </cell>
          <cell r="F390" t="str">
            <v>2183333 - 1635</v>
          </cell>
          <cell r="G390" t="str">
            <v>emma.ticonipa@economiayfinanzas.gob.bo</v>
          </cell>
        </row>
        <row r="391">
          <cell r="A391">
            <v>1432</v>
          </cell>
          <cell r="C391" t="str">
            <v>Gobierno Autónomo Municipal de Coipasa</v>
          </cell>
          <cell r="D391" t="str">
            <v>Huascar Nova</v>
          </cell>
          <cell r="E391" t="str">
            <v>Emma Ticonipa</v>
          </cell>
          <cell r="F391" t="str">
            <v>2183333 - 1635</v>
          </cell>
          <cell r="G391" t="str">
            <v>emma.ticonipa@economiayfinanzas.gob.bo</v>
          </cell>
        </row>
        <row r="392">
          <cell r="A392">
            <v>1434</v>
          </cell>
          <cell r="C392" t="str">
            <v>Gobierno Autónomo Municipal de Huayllamarca (Santiago de Huayllamarca)</v>
          </cell>
          <cell r="D392" t="str">
            <v>Huascar Nova</v>
          </cell>
          <cell r="E392" t="str">
            <v>Emma Ticonipa</v>
          </cell>
          <cell r="F392" t="str">
            <v>2183333 - 1635</v>
          </cell>
          <cell r="G392" t="str">
            <v>emma.ticonipa@economiayfinanzas.gob.bo</v>
          </cell>
        </row>
        <row r="393">
          <cell r="A393">
            <v>1435</v>
          </cell>
          <cell r="C393" t="str">
            <v>Gobierno Autónomo Municipal de Soracachi</v>
          </cell>
          <cell r="D393" t="str">
            <v>Huascar Nova</v>
          </cell>
          <cell r="E393" t="str">
            <v>Emma Ticonipa</v>
          </cell>
          <cell r="F393" t="str">
            <v>2183333 - 1635</v>
          </cell>
          <cell r="G393" t="str">
            <v>emma.ticonipa@economiayfinanzas.gob.bo</v>
          </cell>
        </row>
        <row r="394">
          <cell r="A394">
            <v>1501</v>
          </cell>
          <cell r="C394" t="str">
            <v>Gobierno Autónomo Municipal de Potosí</v>
          </cell>
          <cell r="D394" t="str">
            <v>Huascar Nova</v>
          </cell>
          <cell r="E394" t="str">
            <v>Emma Ticonipa</v>
          </cell>
          <cell r="F394" t="str">
            <v>2183333 - 1635</v>
          </cell>
          <cell r="G394" t="str">
            <v>emma.ticonipa@economiayfinanzas.gob.bo</v>
          </cell>
        </row>
        <row r="395">
          <cell r="A395">
            <v>1502</v>
          </cell>
          <cell r="C395" t="str">
            <v>Gobierno Autónomo Municipal de Tinguipaya</v>
          </cell>
          <cell r="D395" t="str">
            <v>Huascar Nova</v>
          </cell>
          <cell r="E395" t="str">
            <v>Emma Ticonipa</v>
          </cell>
          <cell r="F395" t="str">
            <v>2183333 - 1635</v>
          </cell>
          <cell r="G395" t="str">
            <v>emma.ticonipa@economiayfinanzas.gob.bo</v>
          </cell>
        </row>
        <row r="396">
          <cell r="A396">
            <v>1503</v>
          </cell>
          <cell r="C396" t="str">
            <v>Gobierno Autónomo Municipal de Yocalla</v>
          </cell>
          <cell r="D396" t="str">
            <v>Huascar Nova</v>
          </cell>
          <cell r="E396" t="str">
            <v>Emma Ticonipa</v>
          </cell>
          <cell r="F396" t="str">
            <v>2183333 - 1635</v>
          </cell>
          <cell r="G396" t="str">
            <v>emma.ticonipa@economiayfinanzas.gob.bo</v>
          </cell>
        </row>
        <row r="397">
          <cell r="A397">
            <v>1504</v>
          </cell>
          <cell r="C397" t="str">
            <v>Gobierno Autónomo Municipal de Urmiri</v>
          </cell>
          <cell r="D397" t="str">
            <v>Huascar Nova</v>
          </cell>
          <cell r="E397" t="str">
            <v>Emma Ticonipa</v>
          </cell>
          <cell r="F397" t="str">
            <v>2183333 - 1635</v>
          </cell>
          <cell r="G397" t="str">
            <v>emma.ticonipa@economiayfinanzas.gob.bo</v>
          </cell>
        </row>
        <row r="398">
          <cell r="A398">
            <v>1505</v>
          </cell>
          <cell r="C398" t="str">
            <v>Gobierno Autónomo Municipal de Uncía</v>
          </cell>
          <cell r="D398" t="str">
            <v>Huascar Nova</v>
          </cell>
          <cell r="E398" t="str">
            <v>Emma Ticonipa</v>
          </cell>
          <cell r="F398" t="str">
            <v>2183333 - 1635</v>
          </cell>
          <cell r="G398" t="str">
            <v>emma.ticonipa@economiayfinanzas.gob.bo</v>
          </cell>
        </row>
        <row r="399">
          <cell r="A399">
            <v>1506</v>
          </cell>
          <cell r="C399" t="str">
            <v>Gobierno Autónomo Municipal de Chayanta</v>
          </cell>
          <cell r="D399" t="str">
            <v>Huascar Nova</v>
          </cell>
          <cell r="E399" t="str">
            <v>Emma Ticonipa</v>
          </cell>
          <cell r="F399" t="str">
            <v>2183333 - 1635</v>
          </cell>
          <cell r="G399" t="str">
            <v>emma.ticonipa@economiayfinanzas.gob.bo</v>
          </cell>
        </row>
        <row r="400">
          <cell r="A400">
            <v>1507</v>
          </cell>
          <cell r="C400" t="str">
            <v>Gobierno Autónomo Municipal de Llallagua</v>
          </cell>
          <cell r="D400" t="str">
            <v>Huascar Nova</v>
          </cell>
          <cell r="E400" t="str">
            <v>Emma Ticonipa</v>
          </cell>
          <cell r="F400" t="str">
            <v>2183333 - 1635</v>
          </cell>
          <cell r="G400" t="str">
            <v>emma.ticonipa@economiayfinanzas.gob.bo</v>
          </cell>
        </row>
        <row r="401">
          <cell r="A401">
            <v>1508</v>
          </cell>
          <cell r="C401" t="str">
            <v>Gobierno Autónomo Municipal de Betanzos</v>
          </cell>
          <cell r="D401" t="str">
            <v>Huascar Nova</v>
          </cell>
          <cell r="E401" t="str">
            <v>Emma Ticonipa</v>
          </cell>
          <cell r="F401" t="str">
            <v>2183333 - 1635</v>
          </cell>
          <cell r="G401" t="str">
            <v>emma.ticonipa@economiayfinanzas.gob.bo</v>
          </cell>
        </row>
        <row r="402">
          <cell r="A402">
            <v>1509</v>
          </cell>
          <cell r="C402" t="str">
            <v>Gobierno Autónomo Municipal de Chaqui</v>
          </cell>
          <cell r="D402" t="str">
            <v>Huascar Nova</v>
          </cell>
          <cell r="E402" t="str">
            <v>Emma Ticonipa</v>
          </cell>
          <cell r="F402" t="str">
            <v>2183333 - 1635</v>
          </cell>
          <cell r="G402" t="str">
            <v>emma.ticonipa@economiayfinanzas.gob.bo</v>
          </cell>
        </row>
        <row r="403">
          <cell r="A403">
            <v>1510</v>
          </cell>
          <cell r="C403" t="str">
            <v>Gobierno Autónomo Municipal de Tacobamba</v>
          </cell>
          <cell r="D403" t="str">
            <v>Huascar Nova</v>
          </cell>
          <cell r="E403" t="str">
            <v>Emma Ticonipa</v>
          </cell>
          <cell r="F403" t="str">
            <v>2183333 - 1635</v>
          </cell>
          <cell r="G403" t="str">
            <v>emma.ticonipa@economiayfinanzas.gob.bo</v>
          </cell>
        </row>
        <row r="404">
          <cell r="A404">
            <v>1511</v>
          </cell>
          <cell r="C404" t="str">
            <v>Gobierno Autónomo Municipal de Colquechaca</v>
          </cell>
          <cell r="D404" t="str">
            <v>Huascar Nova</v>
          </cell>
          <cell r="E404" t="str">
            <v>Emma Ticonipa</v>
          </cell>
          <cell r="F404" t="str">
            <v>2183333 - 1635</v>
          </cell>
          <cell r="G404" t="str">
            <v>emma.ticonipa@economiayfinanzas.gob.bo</v>
          </cell>
        </row>
        <row r="405">
          <cell r="A405">
            <v>1512</v>
          </cell>
          <cell r="C405" t="str">
            <v>Gobierno Autónomo Municipal de Ravelo</v>
          </cell>
          <cell r="D405" t="str">
            <v>Huascar Nova</v>
          </cell>
          <cell r="E405" t="str">
            <v>Emma Ticonipa</v>
          </cell>
          <cell r="F405" t="str">
            <v>2183333 - 1635</v>
          </cell>
          <cell r="G405" t="str">
            <v>emma.ticonipa@economiayfinanzas.gob.bo</v>
          </cell>
        </row>
        <row r="406">
          <cell r="A406">
            <v>1513</v>
          </cell>
          <cell r="C406" t="str">
            <v>Gobierno Autónomo Municipal de Pocoata</v>
          </cell>
          <cell r="D406" t="str">
            <v>Huascar Nova</v>
          </cell>
          <cell r="E406" t="str">
            <v>Emma Ticonipa</v>
          </cell>
          <cell r="F406" t="str">
            <v>2183333 - 1635</v>
          </cell>
          <cell r="G406" t="str">
            <v>emma.ticonipa@economiayfinanzas.gob.bo</v>
          </cell>
        </row>
        <row r="407">
          <cell r="A407">
            <v>1514</v>
          </cell>
          <cell r="C407" t="str">
            <v>Gobierno Autónomo Municipal de Ocurí</v>
          </cell>
          <cell r="D407" t="str">
            <v>Huascar Nova</v>
          </cell>
          <cell r="E407" t="str">
            <v>Emma Ticonipa</v>
          </cell>
          <cell r="F407" t="str">
            <v>2183333 - 1635</v>
          </cell>
          <cell r="G407" t="str">
            <v>emma.ticonipa@economiayfinanzas.gob.bo</v>
          </cell>
        </row>
        <row r="408">
          <cell r="A408">
            <v>1515</v>
          </cell>
          <cell r="C408" t="str">
            <v>Gobierno Autónomo Municipal de San Pedro de Buena Vista</v>
          </cell>
          <cell r="D408" t="str">
            <v>Huascar Nova</v>
          </cell>
          <cell r="E408" t="str">
            <v>Emma Ticonipa</v>
          </cell>
          <cell r="F408" t="str">
            <v>2183333 - 1635</v>
          </cell>
          <cell r="G408" t="str">
            <v>emma.ticonipa@economiayfinanzas.gob.bo</v>
          </cell>
        </row>
        <row r="409">
          <cell r="A409">
            <v>1516</v>
          </cell>
          <cell r="C409" t="str">
            <v>Gobierno Autónomo Municipal de Toro Toro</v>
          </cell>
          <cell r="D409" t="str">
            <v>Huascar Nova</v>
          </cell>
          <cell r="E409" t="str">
            <v>Emma Ticonipa</v>
          </cell>
          <cell r="F409" t="str">
            <v>2183333 - 1635</v>
          </cell>
          <cell r="G409" t="str">
            <v>emma.ticonipa@economiayfinanzas.gob.bo</v>
          </cell>
        </row>
        <row r="410">
          <cell r="A410">
            <v>1517</v>
          </cell>
          <cell r="C410" t="str">
            <v>Gobierno Autónomo Municipal de Cotagaita</v>
          </cell>
          <cell r="D410" t="str">
            <v>Huascar Nova</v>
          </cell>
          <cell r="E410" t="str">
            <v>Emma Ticonipa</v>
          </cell>
          <cell r="F410" t="str">
            <v>2183333 - 1635</v>
          </cell>
          <cell r="G410" t="str">
            <v>emma.ticonipa@economiayfinanzas.gob.bo</v>
          </cell>
        </row>
        <row r="411">
          <cell r="A411">
            <v>1518</v>
          </cell>
          <cell r="C411" t="str">
            <v>Gobierno Autónomo Municipal de Vitichi</v>
          </cell>
          <cell r="D411" t="str">
            <v>Huascar Nova</v>
          </cell>
          <cell r="E411" t="str">
            <v>Emma Ticonipa</v>
          </cell>
          <cell r="F411" t="str">
            <v>2183333 - 1635</v>
          </cell>
          <cell r="G411" t="str">
            <v>emma.ticonipa@economiayfinanzas.gob.bo</v>
          </cell>
        </row>
        <row r="412">
          <cell r="A412">
            <v>1519</v>
          </cell>
          <cell r="C412" t="str">
            <v>Gobierno Autónomo Municipal de Tupiza</v>
          </cell>
          <cell r="D412" t="str">
            <v>Huascar Nova</v>
          </cell>
          <cell r="E412" t="str">
            <v>Emma Ticonipa</v>
          </cell>
          <cell r="F412" t="str">
            <v>2183333 - 1635</v>
          </cell>
          <cell r="G412" t="str">
            <v>emma.ticonipa@economiayfinanzas.gob.bo</v>
          </cell>
        </row>
        <row r="413">
          <cell r="A413">
            <v>1520</v>
          </cell>
          <cell r="C413" t="str">
            <v>Gobierno Autónomo Municipal de Atocha</v>
          </cell>
          <cell r="D413" t="str">
            <v>Huascar Nova</v>
          </cell>
          <cell r="E413" t="str">
            <v>Emma Ticonipa</v>
          </cell>
          <cell r="F413" t="str">
            <v>2183333 - 1635</v>
          </cell>
          <cell r="G413" t="str">
            <v>emma.ticonipa@economiayfinanzas.gob.bo</v>
          </cell>
        </row>
        <row r="414">
          <cell r="A414">
            <v>1521</v>
          </cell>
          <cell r="C414" t="str">
            <v>Gobierno Autónomo Municipal de Colcha"K" (Villa Martín)</v>
          </cell>
          <cell r="D414" t="str">
            <v>Huascar Nova</v>
          </cell>
          <cell r="E414" t="str">
            <v>Emma Ticonipa</v>
          </cell>
          <cell r="F414" t="str">
            <v>2183333 - 1635</v>
          </cell>
          <cell r="G414" t="str">
            <v>emma.ticonipa@economiayfinanzas.gob.bo</v>
          </cell>
        </row>
        <row r="415">
          <cell r="A415">
            <v>1522</v>
          </cell>
          <cell r="C415" t="str">
            <v>Gobierno Autónomo Municipal de San Pedro de Quemes</v>
          </cell>
          <cell r="D415" t="str">
            <v>Huascar Nova</v>
          </cell>
          <cell r="E415" t="str">
            <v>Emma Ticonipa</v>
          </cell>
          <cell r="F415" t="str">
            <v>2183333 - 1635</v>
          </cell>
          <cell r="G415" t="str">
            <v>emma.ticonipa@economiayfinanzas.gob.bo</v>
          </cell>
        </row>
        <row r="416">
          <cell r="A416">
            <v>1523</v>
          </cell>
          <cell r="C416" t="str">
            <v>Gobierno Autónomo Municipal de San Pablo de Lípez</v>
          </cell>
          <cell r="D416" t="str">
            <v>Huascar Nova</v>
          </cell>
          <cell r="E416" t="str">
            <v>Emma Ticonipa</v>
          </cell>
          <cell r="F416" t="str">
            <v>2183333 - 1635</v>
          </cell>
          <cell r="G416" t="str">
            <v>emma.ticonipa@economiayfinanzas.gob.bo</v>
          </cell>
        </row>
        <row r="417">
          <cell r="A417">
            <v>1524</v>
          </cell>
          <cell r="C417" t="str">
            <v>Gobierno Autónomo Municipal de Mojinete</v>
          </cell>
          <cell r="D417" t="str">
            <v>Huascar Nova</v>
          </cell>
          <cell r="E417" t="str">
            <v>Emma Ticonipa</v>
          </cell>
          <cell r="F417" t="str">
            <v>2183333 - 1635</v>
          </cell>
          <cell r="G417" t="str">
            <v>emma.ticonipa@economiayfinanzas.gob.bo</v>
          </cell>
        </row>
        <row r="418">
          <cell r="A418">
            <v>1525</v>
          </cell>
          <cell r="C418" t="str">
            <v>Gobierno Autónomo Municipal de San Antonio de Esmoruco</v>
          </cell>
          <cell r="D418" t="str">
            <v>Huascar Nova</v>
          </cell>
          <cell r="E418" t="str">
            <v>Emma Ticonipa</v>
          </cell>
          <cell r="F418" t="str">
            <v>2183333 - 1635</v>
          </cell>
          <cell r="G418" t="str">
            <v>emma.ticonipa@economiayfinanzas.gob.bo</v>
          </cell>
        </row>
        <row r="419">
          <cell r="A419">
            <v>1526</v>
          </cell>
          <cell r="C419" t="str">
            <v>Gobierno Autónomo Municipal de Sacaca (Villa de Sacaca)</v>
          </cell>
          <cell r="D419" t="str">
            <v>Huascar Nova</v>
          </cell>
          <cell r="E419" t="str">
            <v>Emma Ticonipa</v>
          </cell>
          <cell r="F419" t="str">
            <v>2183333 - 1635</v>
          </cell>
          <cell r="G419" t="str">
            <v>emma.ticonipa@economiayfinanzas.gob.bo</v>
          </cell>
        </row>
        <row r="420">
          <cell r="A420">
            <v>1527</v>
          </cell>
          <cell r="C420" t="str">
            <v>Gobierno Autónomo Municipal de Caripuyo</v>
          </cell>
          <cell r="D420" t="str">
            <v>Huascar Nova</v>
          </cell>
          <cell r="E420" t="str">
            <v>Emma Ticonipa</v>
          </cell>
          <cell r="F420" t="str">
            <v>2183333 - 1635</v>
          </cell>
          <cell r="G420" t="str">
            <v>emma.ticonipa@economiayfinanzas.gob.bo</v>
          </cell>
        </row>
        <row r="421">
          <cell r="A421">
            <v>1528</v>
          </cell>
          <cell r="C421" t="str">
            <v>Gobierno Autónomo Municipal de Puna (Villa Talavera)</v>
          </cell>
          <cell r="D421" t="str">
            <v>Huascar Nova</v>
          </cell>
          <cell r="E421" t="str">
            <v>Emma Ticonipa</v>
          </cell>
          <cell r="F421" t="str">
            <v>2183333 - 1635</v>
          </cell>
          <cell r="G421" t="str">
            <v>emma.ticonipa@economiayfinanzas.gob.bo</v>
          </cell>
        </row>
        <row r="422">
          <cell r="A422">
            <v>1529</v>
          </cell>
          <cell r="C422" t="str">
            <v>Gobierno Autónomo Municipal de Caiza "D"</v>
          </cell>
          <cell r="D422" t="str">
            <v>Huascar Nova</v>
          </cell>
          <cell r="E422" t="str">
            <v>Emma Ticonipa</v>
          </cell>
          <cell r="F422" t="str">
            <v>2183333 - 1635</v>
          </cell>
          <cell r="G422" t="str">
            <v>emma.ticonipa@economiayfinanzas.gob.bo</v>
          </cell>
        </row>
        <row r="423">
          <cell r="A423">
            <v>1530</v>
          </cell>
          <cell r="C423" t="str">
            <v>Gobierno Autónomo Municipal de Uyuni</v>
          </cell>
          <cell r="D423" t="str">
            <v>Huascar Nova</v>
          </cell>
          <cell r="E423" t="str">
            <v>Emma Ticonipa</v>
          </cell>
          <cell r="F423" t="str">
            <v>2183333 - 1635</v>
          </cell>
          <cell r="G423" t="str">
            <v>emma.ticonipa@economiayfinanzas.gob.bo</v>
          </cell>
        </row>
        <row r="424">
          <cell r="A424">
            <v>1531</v>
          </cell>
          <cell r="C424" t="str">
            <v>Gobierno Autónomo Municipal de Tomave</v>
          </cell>
          <cell r="D424" t="str">
            <v>Huascar Nova</v>
          </cell>
          <cell r="E424" t="str">
            <v>Emma Ticonipa</v>
          </cell>
          <cell r="F424" t="str">
            <v>2183333 - 1635</v>
          </cell>
          <cell r="G424" t="str">
            <v>emma.ticonipa@economiayfinanzas.gob.bo</v>
          </cell>
        </row>
        <row r="425">
          <cell r="A425">
            <v>1532</v>
          </cell>
          <cell r="C425" t="str">
            <v>Gobierno Autónomo Municipal de Porco</v>
          </cell>
          <cell r="D425" t="str">
            <v>Huascar Nova</v>
          </cell>
          <cell r="E425" t="str">
            <v>Emma Ticonipa</v>
          </cell>
          <cell r="F425" t="str">
            <v>2183333 - 1635</v>
          </cell>
          <cell r="G425" t="str">
            <v>emma.ticonipa@economiayfinanzas.gob.bo</v>
          </cell>
        </row>
        <row r="426">
          <cell r="A426">
            <v>1533</v>
          </cell>
          <cell r="C426" t="str">
            <v>Gobierno Autónomo Municipal de Arampampa</v>
          </cell>
          <cell r="D426" t="str">
            <v>Huascar Nova</v>
          </cell>
          <cell r="E426" t="str">
            <v>Emma Ticonipa</v>
          </cell>
          <cell r="F426" t="str">
            <v>2183333 - 1635</v>
          </cell>
          <cell r="G426" t="str">
            <v>emma.ticonipa@economiayfinanzas.gob.bo</v>
          </cell>
        </row>
        <row r="427">
          <cell r="A427">
            <v>1534</v>
          </cell>
          <cell r="C427" t="str">
            <v>Gobierno Autónomo Municipal de Acasio</v>
          </cell>
          <cell r="D427" t="str">
            <v>Huascar Nova</v>
          </cell>
          <cell r="E427" t="str">
            <v>Emma Ticonipa</v>
          </cell>
          <cell r="F427" t="str">
            <v>2183333 - 1635</v>
          </cell>
          <cell r="G427" t="str">
            <v>emma.ticonipa@economiayfinanzas.gob.bo</v>
          </cell>
        </row>
        <row r="428">
          <cell r="A428">
            <v>1535</v>
          </cell>
          <cell r="C428" t="str">
            <v>Gobierno Autónomo Municipal de Llica</v>
          </cell>
          <cell r="D428" t="str">
            <v>Huascar Nova</v>
          </cell>
          <cell r="E428" t="str">
            <v>Emma Ticonipa</v>
          </cell>
          <cell r="F428" t="str">
            <v>2183333 - 1635</v>
          </cell>
          <cell r="G428" t="str">
            <v>emma.ticonipa@economiayfinanzas.gob.bo</v>
          </cell>
        </row>
        <row r="429">
          <cell r="A429">
            <v>1536</v>
          </cell>
          <cell r="C429" t="str">
            <v>Gobierno Autónomo Municipal de Tahua</v>
          </cell>
          <cell r="D429" t="str">
            <v>Huascar Nova</v>
          </cell>
          <cell r="E429" t="str">
            <v>Emma Ticonipa</v>
          </cell>
          <cell r="F429" t="str">
            <v>2183333 - 1635</v>
          </cell>
          <cell r="G429" t="str">
            <v>emma.ticonipa@economiayfinanzas.gob.bo</v>
          </cell>
        </row>
        <row r="430">
          <cell r="A430">
            <v>1537</v>
          </cell>
          <cell r="C430" t="str">
            <v>Gobierno Autónomo Municipal de Villazón</v>
          </cell>
          <cell r="D430" t="str">
            <v>Huascar Nova</v>
          </cell>
          <cell r="E430" t="str">
            <v>Emma Ticonipa</v>
          </cell>
          <cell r="F430" t="str">
            <v>2183333 - 1635</v>
          </cell>
          <cell r="G430" t="str">
            <v>emma.ticonipa@economiayfinanzas.gob.bo</v>
          </cell>
        </row>
        <row r="431">
          <cell r="A431">
            <v>1538</v>
          </cell>
          <cell r="C431" t="str">
            <v>Gobierno Autónomo Municipal de San Agustín</v>
          </cell>
          <cell r="D431" t="str">
            <v>Huascar Nova</v>
          </cell>
          <cell r="E431" t="str">
            <v>Emma Ticonipa</v>
          </cell>
          <cell r="F431" t="str">
            <v>2183333 - 1635</v>
          </cell>
          <cell r="G431" t="str">
            <v>emma.ticonipa@economiayfinanzas.gob.bo</v>
          </cell>
        </row>
        <row r="432">
          <cell r="A432">
            <v>1539</v>
          </cell>
          <cell r="C432" t="str">
            <v>Gobierno Autónomo Municipal de Ckochas</v>
          </cell>
          <cell r="D432" t="str">
            <v>Huascar Nova</v>
          </cell>
          <cell r="E432" t="str">
            <v>Emma Ticonipa</v>
          </cell>
          <cell r="F432" t="str">
            <v>2183333 - 1635</v>
          </cell>
          <cell r="G432" t="str">
            <v>emma.ticonipa@economiayfinanzas.gob.bo</v>
          </cell>
        </row>
        <row r="433">
          <cell r="A433">
            <v>1540</v>
          </cell>
          <cell r="C433" t="str">
            <v>Gobierno Autónomo Municipal de Chuquihuta Ayllu Jucumani</v>
          </cell>
          <cell r="D433" t="str">
            <v>Huascar Nova</v>
          </cell>
          <cell r="E433" t="str">
            <v>Emma Ticonipa</v>
          </cell>
          <cell r="F433" t="str">
            <v>2183333 - 1635</v>
          </cell>
          <cell r="G433" t="str">
            <v>emma.ticonipa@economiayfinanzas.gob.bo</v>
          </cell>
        </row>
        <row r="434">
          <cell r="A434">
            <v>1601</v>
          </cell>
          <cell r="C434" t="str">
            <v>Gobierno Autónomo Municipal de Tarija</v>
          </cell>
          <cell r="D434" t="str">
            <v>Huascar Nova</v>
          </cell>
          <cell r="E434" t="str">
            <v>Emma Ticonipa</v>
          </cell>
          <cell r="F434" t="str">
            <v>2183333 - 1635</v>
          </cell>
          <cell r="G434" t="str">
            <v>emma.ticonipa@economiayfinanzas.gob.bo</v>
          </cell>
        </row>
        <row r="435">
          <cell r="A435">
            <v>1602</v>
          </cell>
          <cell r="C435" t="str">
            <v>Gobierno Autónomo Municipal de Padcaya</v>
          </cell>
          <cell r="D435" t="str">
            <v>Huascar Nova</v>
          </cell>
          <cell r="E435" t="str">
            <v>Emma Ticonipa</v>
          </cell>
          <cell r="F435" t="str">
            <v>2183333 - 1635</v>
          </cell>
          <cell r="G435" t="str">
            <v>emma.ticonipa@economiayfinanzas.gob.bo</v>
          </cell>
        </row>
        <row r="436">
          <cell r="A436">
            <v>1603</v>
          </cell>
          <cell r="C436" t="str">
            <v>Gobierno Autónomo Municipal de Bermejo</v>
          </cell>
          <cell r="D436" t="str">
            <v>Huascar Nova</v>
          </cell>
          <cell r="E436" t="str">
            <v>Emma Ticonipa</v>
          </cell>
          <cell r="F436" t="str">
            <v>2183333 - 1635</v>
          </cell>
          <cell r="G436" t="str">
            <v>emma.ticonipa@economiayfinanzas.gob.bo</v>
          </cell>
        </row>
        <row r="437">
          <cell r="A437">
            <v>1604</v>
          </cell>
          <cell r="C437" t="str">
            <v>Gobierno Autónomo Municipal de Yacuiba</v>
          </cell>
          <cell r="D437" t="str">
            <v>Huascar Nova</v>
          </cell>
          <cell r="E437" t="str">
            <v>Emma Ticonipa</v>
          </cell>
          <cell r="F437" t="str">
            <v>2183333 - 1635</v>
          </cell>
          <cell r="G437" t="str">
            <v>emma.ticonipa@economiayfinanzas.gob.bo</v>
          </cell>
        </row>
        <row r="438">
          <cell r="A438">
            <v>1605</v>
          </cell>
          <cell r="C438" t="str">
            <v>Gobierno Autónomo Municipal de Caraparí</v>
          </cell>
          <cell r="D438" t="str">
            <v>Huascar Nova</v>
          </cell>
          <cell r="E438" t="str">
            <v>Emma Ticonipa</v>
          </cell>
          <cell r="F438" t="str">
            <v>2183333 - 1635</v>
          </cell>
          <cell r="G438" t="str">
            <v>emma.ticonipa@economiayfinanzas.gob.bo</v>
          </cell>
        </row>
        <row r="439">
          <cell r="A439">
            <v>1606</v>
          </cell>
          <cell r="C439" t="str">
            <v>Gobierno Autónomo Municipal de Villamontes</v>
          </cell>
          <cell r="D439" t="str">
            <v>Huascar Nova</v>
          </cell>
          <cell r="E439" t="str">
            <v>Emma Ticonipa</v>
          </cell>
          <cell r="F439" t="str">
            <v>2183333 - 1635</v>
          </cell>
          <cell r="G439" t="str">
            <v>emma.ticonipa@economiayfinanzas.gob.bo</v>
          </cell>
        </row>
        <row r="440">
          <cell r="A440">
            <v>1607</v>
          </cell>
          <cell r="C440" t="str">
            <v>Gobierno Autónomo Municipal de Uriondo (Concepción)</v>
          </cell>
          <cell r="D440" t="str">
            <v>Huascar Nova</v>
          </cell>
          <cell r="E440" t="str">
            <v>Emma Ticonipa</v>
          </cell>
          <cell r="F440" t="str">
            <v>2183333 - 1635</v>
          </cell>
          <cell r="G440" t="str">
            <v>emma.ticonipa@economiayfinanzas.gob.bo</v>
          </cell>
        </row>
        <row r="441">
          <cell r="A441">
            <v>1608</v>
          </cell>
          <cell r="C441" t="str">
            <v>Gobierno Autónomo Municipal de Yunchara</v>
          </cell>
          <cell r="D441" t="str">
            <v>Huascar Nova</v>
          </cell>
          <cell r="E441" t="str">
            <v>Emma Ticonipa</v>
          </cell>
          <cell r="F441" t="str">
            <v>2183333 - 1635</v>
          </cell>
          <cell r="G441" t="str">
            <v>emma.ticonipa@economiayfinanzas.gob.bo</v>
          </cell>
        </row>
        <row r="442">
          <cell r="A442">
            <v>1609</v>
          </cell>
          <cell r="C442" t="str">
            <v>Gobierno Autónomo Municipal de San Lorenzo</v>
          </cell>
          <cell r="D442" t="str">
            <v>Huascar Nova</v>
          </cell>
          <cell r="E442" t="str">
            <v>Emma Ticonipa</v>
          </cell>
          <cell r="F442" t="str">
            <v>2183333 - 1635</v>
          </cell>
          <cell r="G442" t="str">
            <v>emma.ticonipa@economiayfinanzas.gob.bo</v>
          </cell>
        </row>
        <row r="443">
          <cell r="A443">
            <v>1610</v>
          </cell>
          <cell r="C443" t="str">
            <v>Gobierno Autónomo Municipal de El Puente</v>
          </cell>
          <cell r="D443" t="str">
            <v>Huascar Nova</v>
          </cell>
          <cell r="E443" t="str">
            <v>Emma Ticonipa</v>
          </cell>
          <cell r="F443" t="str">
            <v>2183333 - 1635</v>
          </cell>
          <cell r="G443" t="str">
            <v>emma.ticonipa@economiayfinanzas.gob.bo</v>
          </cell>
        </row>
        <row r="444">
          <cell r="A444">
            <v>1611</v>
          </cell>
          <cell r="C444" t="str">
            <v>Gobierno Autónomo Municipal de Entre Ríos</v>
          </cell>
          <cell r="D444" t="str">
            <v>Huascar Nova</v>
          </cell>
          <cell r="E444" t="str">
            <v>Emma Ticonipa</v>
          </cell>
          <cell r="F444" t="str">
            <v>2183333 - 1635</v>
          </cell>
          <cell r="G444" t="str">
            <v>emma.ticonipa@economiayfinanzas.gob.bo</v>
          </cell>
        </row>
        <row r="445">
          <cell r="A445">
            <v>1701</v>
          </cell>
          <cell r="C445" t="str">
            <v>Gobierno Autónomo Municipal de Santa Cruz de La Sierra</v>
          </cell>
          <cell r="D445" t="str">
            <v>Huascar Nova</v>
          </cell>
          <cell r="E445" t="str">
            <v>Emma Ticonipa</v>
          </cell>
          <cell r="F445" t="str">
            <v>2183333 - 1635</v>
          </cell>
          <cell r="G445" t="str">
            <v>emma.ticonipa@economiayfinanzas.gob.bo</v>
          </cell>
        </row>
        <row r="446">
          <cell r="A446">
            <v>1702</v>
          </cell>
          <cell r="C446" t="str">
            <v>Gobierno Autónomo Municipal de Cotoca</v>
          </cell>
          <cell r="D446" t="str">
            <v>Huascar Nova</v>
          </cell>
          <cell r="E446" t="str">
            <v>Emma Ticonipa</v>
          </cell>
          <cell r="F446" t="str">
            <v>2183333 - 1635</v>
          </cell>
          <cell r="G446" t="str">
            <v>emma.ticonipa@economiayfinanzas.gob.bo</v>
          </cell>
        </row>
        <row r="447">
          <cell r="A447">
            <v>1703</v>
          </cell>
          <cell r="C447" t="str">
            <v>Gobierno Autónomo Municipal de Porongo (Ayacucho)</v>
          </cell>
          <cell r="D447" t="str">
            <v>Huascar Nova</v>
          </cell>
          <cell r="E447" t="str">
            <v>Emma Ticonipa</v>
          </cell>
          <cell r="F447" t="str">
            <v>2183333 - 1635</v>
          </cell>
          <cell r="G447" t="str">
            <v>emma.ticonipa@economiayfinanzas.gob.bo</v>
          </cell>
        </row>
        <row r="448">
          <cell r="A448">
            <v>1704</v>
          </cell>
          <cell r="C448" t="str">
            <v>Gobierno Autónomo Municipal de La Guardia</v>
          </cell>
          <cell r="D448" t="str">
            <v>Huascar Nova</v>
          </cell>
          <cell r="E448" t="str">
            <v>Emma Ticonipa</v>
          </cell>
          <cell r="F448" t="str">
            <v>2183333 - 1635</v>
          </cell>
          <cell r="G448" t="str">
            <v>emma.ticonipa@economiayfinanzas.gob.bo</v>
          </cell>
        </row>
        <row r="449">
          <cell r="A449">
            <v>1705</v>
          </cell>
          <cell r="C449" t="str">
            <v>Gobierno Autónomo Municipal de El Torno</v>
          </cell>
          <cell r="D449" t="str">
            <v>Huascar Nova</v>
          </cell>
          <cell r="E449" t="str">
            <v>Emma Ticonipa</v>
          </cell>
          <cell r="F449" t="str">
            <v>2183333 - 1635</v>
          </cell>
          <cell r="G449" t="str">
            <v>emma.ticonipa@economiayfinanzas.gob.bo</v>
          </cell>
        </row>
        <row r="450">
          <cell r="A450">
            <v>1706</v>
          </cell>
          <cell r="C450" t="str">
            <v>Gobierno Autónomo Municipal de Warnes</v>
          </cell>
          <cell r="D450" t="str">
            <v>Huascar Nova</v>
          </cell>
          <cell r="E450" t="str">
            <v>Emma Ticonipa</v>
          </cell>
          <cell r="F450" t="str">
            <v>2183333 - 1635</v>
          </cell>
          <cell r="G450" t="str">
            <v>emma.ticonipa@economiayfinanzas.gob.bo</v>
          </cell>
        </row>
        <row r="451">
          <cell r="A451">
            <v>1707</v>
          </cell>
          <cell r="C451" t="str">
            <v>Gobierno Autónomo Municipal de San Ignacio (San Ignacio de Velasco)</v>
          </cell>
          <cell r="D451" t="str">
            <v>Huascar Nova</v>
          </cell>
          <cell r="E451" t="str">
            <v>Emma Ticonipa</v>
          </cell>
          <cell r="F451" t="str">
            <v>2183333 - 1635</v>
          </cell>
          <cell r="G451" t="str">
            <v>emma.ticonipa@economiayfinanzas.gob.bo</v>
          </cell>
        </row>
        <row r="452">
          <cell r="A452">
            <v>1708</v>
          </cell>
          <cell r="C452" t="str">
            <v>Gobierno Autónomo Municipal de San Miguel (San Miguel de Velasco)</v>
          </cell>
          <cell r="D452" t="str">
            <v>Huascar Nova</v>
          </cell>
          <cell r="E452" t="str">
            <v>Emma Ticonipa</v>
          </cell>
          <cell r="F452" t="str">
            <v>2183333 - 1635</v>
          </cell>
          <cell r="G452" t="str">
            <v>emma.ticonipa@economiayfinanzas.gob.bo</v>
          </cell>
        </row>
        <row r="453">
          <cell r="A453">
            <v>1709</v>
          </cell>
          <cell r="C453" t="str">
            <v>Gobierno Autónomo Municipal de San Rafael</v>
          </cell>
          <cell r="D453" t="str">
            <v>Huascar Nova</v>
          </cell>
          <cell r="E453" t="str">
            <v>Emma Ticonipa</v>
          </cell>
          <cell r="F453" t="str">
            <v>2183333 - 1635</v>
          </cell>
          <cell r="G453" t="str">
            <v>emma.ticonipa@economiayfinanzas.gob.bo</v>
          </cell>
        </row>
        <row r="454">
          <cell r="A454">
            <v>1710</v>
          </cell>
          <cell r="C454" t="str">
            <v>Gobierno Autónomo Municipal de Buena Vista</v>
          </cell>
          <cell r="D454" t="str">
            <v>Huascar Nova</v>
          </cell>
          <cell r="E454" t="str">
            <v>Emma Ticonipa</v>
          </cell>
          <cell r="F454" t="str">
            <v>2183333 - 1635</v>
          </cell>
          <cell r="G454" t="str">
            <v>emma.ticonipa@economiayfinanzas.gob.bo</v>
          </cell>
        </row>
        <row r="455">
          <cell r="A455">
            <v>1711</v>
          </cell>
          <cell r="C455" t="str">
            <v>Gobierno Autónomo Municipal de San Carlos</v>
          </cell>
          <cell r="D455" t="str">
            <v>Huascar Nova</v>
          </cell>
          <cell r="E455" t="str">
            <v>Emma Ticonipa</v>
          </cell>
          <cell r="F455" t="str">
            <v>2183333 - 1635</v>
          </cell>
          <cell r="G455" t="str">
            <v>emma.ticonipa@economiayfinanzas.gob.bo</v>
          </cell>
        </row>
        <row r="456">
          <cell r="A456">
            <v>1712</v>
          </cell>
          <cell r="C456" t="str">
            <v>Gobierno Autónomo Municipal de Yapacaní</v>
          </cell>
          <cell r="D456" t="str">
            <v>Huascar Nova</v>
          </cell>
          <cell r="E456" t="str">
            <v>Emma Ticonipa</v>
          </cell>
          <cell r="F456" t="str">
            <v>2183333 - 1635</v>
          </cell>
          <cell r="G456" t="str">
            <v>emma.ticonipa@economiayfinanzas.gob.bo</v>
          </cell>
        </row>
        <row r="457">
          <cell r="A457">
            <v>1713</v>
          </cell>
          <cell r="C457" t="str">
            <v>Gobierno Autónomo Municipal de San José</v>
          </cell>
          <cell r="D457" t="str">
            <v>Huascar Nova</v>
          </cell>
          <cell r="E457" t="str">
            <v>Emma Ticonipa</v>
          </cell>
          <cell r="F457" t="str">
            <v>2183333 - 1635</v>
          </cell>
          <cell r="G457" t="str">
            <v>emma.ticonipa@economiayfinanzas.gob.bo</v>
          </cell>
        </row>
        <row r="458">
          <cell r="A458">
            <v>1714</v>
          </cell>
          <cell r="C458" t="str">
            <v>Gobierno Autónomo Municipal de Pailón</v>
          </cell>
          <cell r="D458" t="str">
            <v>Huascar Nova</v>
          </cell>
          <cell r="E458" t="str">
            <v>Emma Ticonipa</v>
          </cell>
          <cell r="F458" t="str">
            <v>2183333 - 1635</v>
          </cell>
          <cell r="G458" t="str">
            <v>emma.ticonipa@economiayfinanzas.gob.bo</v>
          </cell>
        </row>
        <row r="459">
          <cell r="A459">
            <v>1715</v>
          </cell>
          <cell r="C459" t="str">
            <v>Gobierno Autónomo Municipal de Roboré</v>
          </cell>
          <cell r="D459" t="str">
            <v>Huascar Nova</v>
          </cell>
          <cell r="E459" t="str">
            <v>Emma Ticonipa</v>
          </cell>
          <cell r="F459" t="str">
            <v>2183333 - 1635</v>
          </cell>
          <cell r="G459" t="str">
            <v>emma.ticonipa@economiayfinanzas.gob.bo</v>
          </cell>
        </row>
        <row r="460">
          <cell r="A460">
            <v>1716</v>
          </cell>
          <cell r="C460" t="str">
            <v>Gobierno Autónomo Municipal de Portachuelo</v>
          </cell>
          <cell r="D460" t="str">
            <v>Huascar Nova</v>
          </cell>
          <cell r="E460" t="str">
            <v>Emma Ticonipa</v>
          </cell>
          <cell r="F460" t="str">
            <v>2183333 - 1635</v>
          </cell>
          <cell r="G460" t="str">
            <v>emma.ticonipa@economiayfinanzas.gob.bo</v>
          </cell>
        </row>
        <row r="461">
          <cell r="A461">
            <v>1717</v>
          </cell>
          <cell r="C461" t="str">
            <v>Gobierno Autónomo Municipal de Santa Rosa del Sara</v>
          </cell>
          <cell r="D461" t="str">
            <v>Huascar Nova</v>
          </cell>
          <cell r="E461" t="str">
            <v>Emma Ticonipa</v>
          </cell>
          <cell r="F461" t="str">
            <v>2183333 - 1635</v>
          </cell>
          <cell r="G461" t="str">
            <v>emma.ticonipa@economiayfinanzas.gob.bo</v>
          </cell>
        </row>
        <row r="462">
          <cell r="A462">
            <v>1718</v>
          </cell>
          <cell r="C462" t="str">
            <v>Gobierno Autónomo Municipal de Lagunillas</v>
          </cell>
          <cell r="D462" t="str">
            <v>Huascar Nova</v>
          </cell>
          <cell r="E462" t="str">
            <v>Emma Ticonipa</v>
          </cell>
          <cell r="F462" t="str">
            <v>2183333 - 1635</v>
          </cell>
          <cell r="G462" t="str">
            <v>emma.ticonipa@economiayfinanzas.gob.bo</v>
          </cell>
        </row>
        <row r="463">
          <cell r="A463">
            <v>1720</v>
          </cell>
          <cell r="C463" t="str">
            <v>Gobierno Autónomo Municipal de Cabezas</v>
          </cell>
          <cell r="D463" t="str">
            <v>Huascar Nova</v>
          </cell>
          <cell r="E463" t="str">
            <v>Emma Ticonipa</v>
          </cell>
          <cell r="F463" t="str">
            <v>2183333 - 1635</v>
          </cell>
          <cell r="G463" t="str">
            <v>emma.ticonipa@economiayfinanzas.gob.bo</v>
          </cell>
        </row>
        <row r="464">
          <cell r="A464">
            <v>1721</v>
          </cell>
          <cell r="C464" t="str">
            <v>Gobierno Autónomo Municipal de Cuevo</v>
          </cell>
          <cell r="D464" t="str">
            <v>Huascar Nova</v>
          </cell>
          <cell r="E464" t="str">
            <v>Emma Ticonipa</v>
          </cell>
          <cell r="F464" t="str">
            <v>2183333 - 1635</v>
          </cell>
          <cell r="G464" t="str">
            <v>emma.ticonipa@economiayfinanzas.gob.bo</v>
          </cell>
        </row>
        <row r="465">
          <cell r="A465">
            <v>1722</v>
          </cell>
          <cell r="C465" t="str">
            <v>Gobierno Autónomo Municipal de Gutiérrez</v>
          </cell>
          <cell r="D465" t="str">
            <v>Huascar Nova</v>
          </cell>
          <cell r="E465" t="str">
            <v>Emma Ticonipa</v>
          </cell>
          <cell r="F465" t="str">
            <v>2183333 - 1635</v>
          </cell>
          <cell r="G465" t="str">
            <v>emma.ticonipa@economiayfinanzas.gob.bo</v>
          </cell>
        </row>
        <row r="466">
          <cell r="A466">
            <v>1723</v>
          </cell>
          <cell r="C466" t="str">
            <v>Gobierno Autónomo Municipal de Camiri</v>
          </cell>
          <cell r="D466" t="str">
            <v>Huascar Nova</v>
          </cell>
          <cell r="E466" t="str">
            <v>Emma Ticonipa</v>
          </cell>
          <cell r="F466" t="str">
            <v>2183333 - 1635</v>
          </cell>
          <cell r="G466" t="str">
            <v>emma.ticonipa@economiayfinanzas.gob.bo</v>
          </cell>
        </row>
        <row r="467">
          <cell r="A467">
            <v>1724</v>
          </cell>
          <cell r="C467" t="str">
            <v>Gobierno Autónomo Municipal de Boyuibe</v>
          </cell>
          <cell r="D467" t="str">
            <v>Huascar Nova</v>
          </cell>
          <cell r="E467" t="str">
            <v>Emma Ticonipa</v>
          </cell>
          <cell r="F467" t="str">
            <v>2183333 - 1635</v>
          </cell>
          <cell r="G467" t="str">
            <v>emma.ticonipa@economiayfinanzas.gob.bo</v>
          </cell>
        </row>
        <row r="468">
          <cell r="A468">
            <v>1725</v>
          </cell>
          <cell r="C468" t="str">
            <v>Gobierno Autónomo Municipal de Vallegrande</v>
          </cell>
          <cell r="D468" t="str">
            <v>Huascar Nova</v>
          </cell>
          <cell r="E468" t="str">
            <v>Emma Ticonipa</v>
          </cell>
          <cell r="F468" t="str">
            <v>2183333 - 1635</v>
          </cell>
          <cell r="G468" t="str">
            <v>emma.ticonipa@economiayfinanzas.gob.bo</v>
          </cell>
        </row>
        <row r="469">
          <cell r="A469">
            <v>1726</v>
          </cell>
          <cell r="C469" t="str">
            <v>Gobierno Autónomo Municipal de Trigal</v>
          </cell>
          <cell r="D469" t="str">
            <v>Huascar Nova</v>
          </cell>
          <cell r="E469" t="str">
            <v>Emma Ticonipa</v>
          </cell>
          <cell r="F469" t="str">
            <v>2183333 - 1635</v>
          </cell>
          <cell r="G469" t="str">
            <v>emma.ticonipa@economiayfinanzas.gob.bo</v>
          </cell>
        </row>
        <row r="470">
          <cell r="A470">
            <v>1727</v>
          </cell>
          <cell r="C470" t="str">
            <v>Gobierno Autónomo Municipal de Moro Moro</v>
          </cell>
          <cell r="D470" t="str">
            <v>Huascar Nova</v>
          </cell>
          <cell r="E470" t="str">
            <v>Emma Ticonipa</v>
          </cell>
          <cell r="F470" t="str">
            <v>2183333 - 1635</v>
          </cell>
          <cell r="G470" t="str">
            <v>emma.ticonipa@economiayfinanzas.gob.bo</v>
          </cell>
        </row>
        <row r="471">
          <cell r="A471">
            <v>1728</v>
          </cell>
          <cell r="C471" t="str">
            <v>Gobierno Autónomo Municipal de Postrer Valle</v>
          </cell>
          <cell r="D471" t="str">
            <v>Huascar Nova</v>
          </cell>
          <cell r="E471" t="str">
            <v>Emma Ticonipa</v>
          </cell>
          <cell r="F471" t="str">
            <v>2183333 - 1635</v>
          </cell>
          <cell r="G471" t="str">
            <v>emma.ticonipa@economiayfinanzas.gob.bo</v>
          </cell>
        </row>
        <row r="472">
          <cell r="A472">
            <v>1729</v>
          </cell>
          <cell r="C472" t="str">
            <v>Gobierno Autónomo Municipal de Pucara</v>
          </cell>
          <cell r="D472" t="str">
            <v>Huascar Nova</v>
          </cell>
          <cell r="E472" t="str">
            <v>Emma Ticonipa</v>
          </cell>
          <cell r="F472" t="str">
            <v>2183333 - 1635</v>
          </cell>
          <cell r="G472" t="str">
            <v>emma.ticonipa@economiayfinanzas.gob.bo</v>
          </cell>
        </row>
        <row r="473">
          <cell r="A473">
            <v>1730</v>
          </cell>
          <cell r="C473" t="str">
            <v>Gobierno Autónomo Municipal de Samaipata</v>
          </cell>
          <cell r="D473" t="str">
            <v>Huascar Nova</v>
          </cell>
          <cell r="E473" t="str">
            <v>Emma Ticonipa</v>
          </cell>
          <cell r="F473" t="str">
            <v>2183333 - 1635</v>
          </cell>
          <cell r="G473" t="str">
            <v>emma.ticonipa@economiayfinanzas.gob.bo</v>
          </cell>
        </row>
        <row r="474">
          <cell r="A474">
            <v>1731</v>
          </cell>
          <cell r="C474" t="str">
            <v>Gobierno Autónomo Municipal de Pampa Grande</v>
          </cell>
          <cell r="D474" t="str">
            <v>Huascar Nova</v>
          </cell>
          <cell r="E474" t="str">
            <v>Emma Ticonipa</v>
          </cell>
          <cell r="F474" t="str">
            <v>2183333 - 1635</v>
          </cell>
          <cell r="G474" t="str">
            <v>emma.ticonipa@economiayfinanzas.gob.bo</v>
          </cell>
        </row>
        <row r="475">
          <cell r="A475">
            <v>1732</v>
          </cell>
          <cell r="C475" t="str">
            <v>Gobierno Autónomo Municipal de Mairana</v>
          </cell>
          <cell r="D475" t="str">
            <v>Huascar Nova</v>
          </cell>
          <cell r="E475" t="str">
            <v>Emma Ticonipa</v>
          </cell>
          <cell r="F475" t="str">
            <v>2183333 - 1635</v>
          </cell>
          <cell r="G475" t="str">
            <v>emma.ticonipa@economiayfinanzas.gob.bo</v>
          </cell>
        </row>
        <row r="476">
          <cell r="A476">
            <v>1733</v>
          </cell>
          <cell r="C476" t="str">
            <v>Gobierno Autónomo Municipal de Quirusillas</v>
          </cell>
          <cell r="D476" t="str">
            <v>Huascar Nova</v>
          </cell>
          <cell r="E476" t="str">
            <v>Emma Ticonipa</v>
          </cell>
          <cell r="F476" t="str">
            <v>2183333 - 1635</v>
          </cell>
          <cell r="G476" t="str">
            <v>emma.ticonipa@economiayfinanzas.gob.bo</v>
          </cell>
        </row>
        <row r="477">
          <cell r="A477">
            <v>1734</v>
          </cell>
          <cell r="C477" t="str">
            <v>Gobierno Autónomo Municipal de Montero</v>
          </cell>
          <cell r="D477" t="str">
            <v>Huascar Nova</v>
          </cell>
          <cell r="E477" t="str">
            <v>Emma Ticonipa</v>
          </cell>
          <cell r="F477" t="str">
            <v>2183333 - 1635</v>
          </cell>
          <cell r="G477" t="str">
            <v>emma.ticonipa@economiayfinanzas.gob.bo</v>
          </cell>
        </row>
        <row r="478">
          <cell r="A478">
            <v>1735</v>
          </cell>
          <cell r="C478" t="str">
            <v>Gobierno Autónomo Municipal de General Agustín Saavedra</v>
          </cell>
          <cell r="D478" t="str">
            <v>Huascar Nova</v>
          </cell>
          <cell r="E478" t="str">
            <v>Emma Ticonipa</v>
          </cell>
          <cell r="F478" t="str">
            <v>2183333 - 1635</v>
          </cell>
          <cell r="G478" t="str">
            <v>emma.ticonipa@economiayfinanzas.gob.bo</v>
          </cell>
        </row>
        <row r="479">
          <cell r="A479">
            <v>1736</v>
          </cell>
          <cell r="C479" t="str">
            <v>Gobierno Autónomo Municipal de Mineros</v>
          </cell>
          <cell r="D479" t="str">
            <v>Huascar Nova</v>
          </cell>
          <cell r="E479" t="str">
            <v>Emma Ticonipa</v>
          </cell>
          <cell r="F479" t="str">
            <v>2183333 - 1635</v>
          </cell>
          <cell r="G479" t="str">
            <v>emma.ticonipa@economiayfinanzas.gob.bo</v>
          </cell>
        </row>
        <row r="480">
          <cell r="A480">
            <v>1737</v>
          </cell>
          <cell r="C480" t="str">
            <v>Gobierno Autónomo Municipal de Concepción</v>
          </cell>
          <cell r="D480" t="str">
            <v>Huascar Nova</v>
          </cell>
          <cell r="E480" t="str">
            <v>Emma Ticonipa</v>
          </cell>
          <cell r="F480" t="str">
            <v>2183333 - 1635</v>
          </cell>
          <cell r="G480" t="str">
            <v>emma.ticonipa@economiayfinanzas.gob.bo</v>
          </cell>
        </row>
        <row r="481">
          <cell r="A481">
            <v>1738</v>
          </cell>
          <cell r="C481" t="str">
            <v>Gobierno Autónomo Municipal de San Javier</v>
          </cell>
          <cell r="D481" t="str">
            <v>Huascar Nova</v>
          </cell>
          <cell r="E481" t="str">
            <v>Emma Ticonipa</v>
          </cell>
          <cell r="F481" t="str">
            <v>2183333 - 1635</v>
          </cell>
          <cell r="G481" t="str">
            <v>emma.ticonipa@economiayfinanzas.gob.bo</v>
          </cell>
        </row>
        <row r="482">
          <cell r="A482">
            <v>1739</v>
          </cell>
          <cell r="C482" t="str">
            <v>Gobierno Autónomo Municipal de San Julián</v>
          </cell>
          <cell r="D482" t="str">
            <v>Huascar Nova</v>
          </cell>
          <cell r="E482" t="str">
            <v>Emma Ticonipa</v>
          </cell>
          <cell r="F482" t="str">
            <v>2183333 - 1635</v>
          </cell>
          <cell r="G482" t="str">
            <v>emma.ticonipa@economiayfinanzas.gob.bo</v>
          </cell>
        </row>
        <row r="483">
          <cell r="A483">
            <v>1740</v>
          </cell>
          <cell r="C483" t="str">
            <v>Gobierno Autónomo Municipal de San Matías</v>
          </cell>
          <cell r="D483" t="str">
            <v>Huascar Nova</v>
          </cell>
          <cell r="E483" t="str">
            <v>Emma Ticonipa</v>
          </cell>
          <cell r="F483" t="str">
            <v>2183333 - 1635</v>
          </cell>
          <cell r="G483" t="str">
            <v>emma.ticonipa@economiayfinanzas.gob.bo</v>
          </cell>
        </row>
        <row r="484">
          <cell r="A484">
            <v>1741</v>
          </cell>
          <cell r="C484" t="str">
            <v>Gobierno Autónomo Municipal de Comarapa</v>
          </cell>
          <cell r="D484" t="str">
            <v>Huascar Nova</v>
          </cell>
          <cell r="E484" t="str">
            <v>Emma Ticonipa</v>
          </cell>
          <cell r="F484" t="str">
            <v>2183333 - 1635</v>
          </cell>
          <cell r="G484" t="str">
            <v>emma.ticonipa@economiayfinanzas.gob.bo</v>
          </cell>
        </row>
        <row r="485">
          <cell r="A485">
            <v>1742</v>
          </cell>
          <cell r="C485" t="str">
            <v>Gobierno Autónomo Municipal de Saipina</v>
          </cell>
          <cell r="D485" t="str">
            <v>Huascar Nova</v>
          </cell>
          <cell r="E485" t="str">
            <v>Emma Ticonipa</v>
          </cell>
          <cell r="F485" t="str">
            <v>2183333 - 1635</v>
          </cell>
          <cell r="G485" t="str">
            <v>emma.ticonipa@economiayfinanzas.gob.bo</v>
          </cell>
        </row>
        <row r="486">
          <cell r="A486">
            <v>1743</v>
          </cell>
          <cell r="C486" t="str">
            <v>Gobierno Autónomo Municipal de Puerto Suárez</v>
          </cell>
          <cell r="D486" t="str">
            <v>Huascar Nova</v>
          </cell>
          <cell r="E486" t="str">
            <v>Emma Ticonipa</v>
          </cell>
          <cell r="F486" t="str">
            <v>2183333 - 1635</v>
          </cell>
          <cell r="G486" t="str">
            <v>emma.ticonipa@economiayfinanzas.gob.bo</v>
          </cell>
        </row>
        <row r="487">
          <cell r="A487">
            <v>1744</v>
          </cell>
          <cell r="C487" t="str">
            <v>Gobierno Autónomo Municipal de Puerto Quijarro</v>
          </cell>
          <cell r="D487" t="str">
            <v>Huascar Nova</v>
          </cell>
          <cell r="E487" t="str">
            <v>Emma Ticonipa</v>
          </cell>
          <cell r="F487" t="str">
            <v>2183333 - 1635</v>
          </cell>
          <cell r="G487" t="str">
            <v>emma.ticonipa@economiayfinanzas.gob.bo</v>
          </cell>
        </row>
        <row r="488">
          <cell r="A488">
            <v>1745</v>
          </cell>
          <cell r="C488" t="str">
            <v>Gobierno Autónomo Municipal de Ascención de Guarayos</v>
          </cell>
          <cell r="D488" t="str">
            <v>Huascar Nova</v>
          </cell>
          <cell r="E488" t="str">
            <v>Emma Ticonipa</v>
          </cell>
          <cell r="F488" t="str">
            <v>2183333 - 1635</v>
          </cell>
          <cell r="G488" t="str">
            <v>emma.ticonipa@economiayfinanzas.gob.bo</v>
          </cell>
        </row>
        <row r="489">
          <cell r="A489">
            <v>1746</v>
          </cell>
          <cell r="C489" t="str">
            <v>Gobierno Autónomo Municipal de Urubicha</v>
          </cell>
          <cell r="D489" t="str">
            <v>Huascar Nova</v>
          </cell>
          <cell r="E489" t="str">
            <v>Emma Ticonipa</v>
          </cell>
          <cell r="F489" t="str">
            <v>2183333 - 1635</v>
          </cell>
          <cell r="G489" t="str">
            <v>emma.ticonipa@economiayfinanzas.gob.bo</v>
          </cell>
        </row>
        <row r="490">
          <cell r="A490">
            <v>1747</v>
          </cell>
          <cell r="C490" t="str">
            <v>Gobierno Autónomo Municipal de El Puente</v>
          </cell>
          <cell r="D490" t="str">
            <v>Huascar Nova</v>
          </cell>
          <cell r="E490" t="str">
            <v>Emma Ticonipa</v>
          </cell>
          <cell r="F490" t="str">
            <v>2183333 - 1635</v>
          </cell>
          <cell r="G490" t="str">
            <v>emma.ticonipa@economiayfinanzas.gob.bo</v>
          </cell>
        </row>
        <row r="491">
          <cell r="A491">
            <v>1748</v>
          </cell>
          <cell r="C491" t="str">
            <v>Gobierno Autónomo Municipal de Okinawa Uno</v>
          </cell>
          <cell r="D491" t="str">
            <v>Huascar Nova</v>
          </cell>
          <cell r="E491" t="str">
            <v>Emma Ticonipa</v>
          </cell>
          <cell r="F491" t="str">
            <v>2183333 - 1635</v>
          </cell>
          <cell r="G491" t="str">
            <v>emma.ticonipa@economiayfinanzas.gob.bo</v>
          </cell>
        </row>
        <row r="492">
          <cell r="A492">
            <v>1749</v>
          </cell>
          <cell r="C492" t="str">
            <v>Gobierno Autónomo Municipal de San Antonio de Lomerio</v>
          </cell>
          <cell r="D492" t="str">
            <v>Huascar Nova</v>
          </cell>
          <cell r="E492" t="str">
            <v>Emma Ticonipa</v>
          </cell>
          <cell r="F492" t="str">
            <v>2183333 - 1635</v>
          </cell>
          <cell r="G492" t="str">
            <v>emma.ticonipa@economiayfinanzas.gob.bo</v>
          </cell>
        </row>
        <row r="493">
          <cell r="A493">
            <v>1750</v>
          </cell>
          <cell r="C493" t="str">
            <v>Gobierno Autónomo Municipal de San Ramón</v>
          </cell>
          <cell r="D493" t="str">
            <v>Huascar Nova</v>
          </cell>
          <cell r="E493" t="str">
            <v>Emma Ticonipa</v>
          </cell>
          <cell r="F493" t="str">
            <v>2183333 - 1635</v>
          </cell>
          <cell r="G493" t="str">
            <v>emma.ticonipa@economiayfinanzas.gob.bo</v>
          </cell>
        </row>
        <row r="494">
          <cell r="A494">
            <v>1751</v>
          </cell>
          <cell r="C494" t="str">
            <v>Gobierno Autónomo Municipal de El Carmen Rivero Tórrez</v>
          </cell>
          <cell r="D494" t="str">
            <v>Huascar Nova</v>
          </cell>
          <cell r="E494" t="str">
            <v>Emma Ticonipa</v>
          </cell>
          <cell r="F494" t="str">
            <v>2183333 - 1635</v>
          </cell>
          <cell r="G494" t="str">
            <v>emma.ticonipa@economiayfinanzas.gob.bo</v>
          </cell>
        </row>
        <row r="495">
          <cell r="A495">
            <v>1752</v>
          </cell>
          <cell r="C495" t="str">
            <v>Gobierno Autónomo Municipal de San Juan</v>
          </cell>
          <cell r="D495" t="str">
            <v>Huascar Nova</v>
          </cell>
          <cell r="E495" t="str">
            <v>Emma Ticonipa</v>
          </cell>
          <cell r="F495" t="str">
            <v>2183333 - 1635</v>
          </cell>
          <cell r="G495" t="str">
            <v>emma.ticonipa@economiayfinanzas.gob.bo</v>
          </cell>
        </row>
        <row r="496">
          <cell r="A496">
            <v>1753</v>
          </cell>
          <cell r="C496" t="str">
            <v>Gobierno Autónomo Municipal de Fernández Alonso</v>
          </cell>
          <cell r="D496" t="str">
            <v>Huascar Nova</v>
          </cell>
          <cell r="E496" t="str">
            <v>Emma Ticonipa</v>
          </cell>
          <cell r="F496" t="str">
            <v>2183333 - 1635</v>
          </cell>
          <cell r="G496" t="str">
            <v>emma.ticonipa@economiayfinanzas.gob.bo</v>
          </cell>
        </row>
        <row r="497">
          <cell r="A497">
            <v>1754</v>
          </cell>
          <cell r="C497" t="str">
            <v>Gobierno Autónomo Municipal de San Pedro</v>
          </cell>
          <cell r="D497" t="str">
            <v>Huascar Nova</v>
          </cell>
          <cell r="E497" t="str">
            <v>Emma Ticonipa</v>
          </cell>
          <cell r="F497" t="str">
            <v>2183333 - 1635</v>
          </cell>
          <cell r="G497" t="str">
            <v>emma.ticonipa@economiayfinanzas.gob.bo</v>
          </cell>
        </row>
        <row r="498">
          <cell r="A498">
            <v>1755</v>
          </cell>
          <cell r="C498" t="str">
            <v>Gobierno Autónomo Municipal de Cuatro Cañadas</v>
          </cell>
          <cell r="D498" t="str">
            <v>Huascar Nova</v>
          </cell>
          <cell r="E498" t="str">
            <v>Emma Ticonipa</v>
          </cell>
          <cell r="F498" t="str">
            <v>2183333 - 1635</v>
          </cell>
          <cell r="G498" t="str">
            <v>emma.ticonipa@economiayfinanzas.gob.bo</v>
          </cell>
        </row>
        <row r="499">
          <cell r="A499">
            <v>1756</v>
          </cell>
          <cell r="C499" t="str">
            <v>Gobierno Autónomo Municipal de Colpa Bélgica</v>
          </cell>
          <cell r="D499" t="str">
            <v>Huascar Nova</v>
          </cell>
          <cell r="E499" t="str">
            <v>Emma Ticonipa</v>
          </cell>
          <cell r="F499" t="str">
            <v>2183333 - 1635</v>
          </cell>
          <cell r="G499" t="str">
            <v>emma.ticonipa@economiayfinanzas.gob.bo</v>
          </cell>
        </row>
        <row r="500">
          <cell r="A500">
            <v>1801</v>
          </cell>
          <cell r="C500" t="str">
            <v>Gobierno Autónomo Municipal de Trinidad</v>
          </cell>
          <cell r="D500" t="str">
            <v>Huascar Nova</v>
          </cell>
          <cell r="E500" t="str">
            <v>Emma Ticonipa</v>
          </cell>
          <cell r="F500" t="str">
            <v>2183333 - 1635</v>
          </cell>
          <cell r="G500" t="str">
            <v>emma.ticonipa@economiayfinanzas.gob.bo</v>
          </cell>
        </row>
        <row r="501">
          <cell r="A501">
            <v>1802</v>
          </cell>
          <cell r="C501" t="str">
            <v>Gobierno Autónomo Municipal de San Javier</v>
          </cell>
          <cell r="D501" t="str">
            <v>Huascar Nova</v>
          </cell>
          <cell r="E501" t="str">
            <v>Emma Ticonipa</v>
          </cell>
          <cell r="F501" t="str">
            <v>2183333 - 1635</v>
          </cell>
          <cell r="G501" t="str">
            <v>emma.ticonipa@economiayfinanzas.gob.bo</v>
          </cell>
        </row>
        <row r="502">
          <cell r="A502">
            <v>1803</v>
          </cell>
          <cell r="C502" t="str">
            <v>Gobierno Autónomo Municipal de Riberalta</v>
          </cell>
          <cell r="D502" t="str">
            <v>Huascar Nova</v>
          </cell>
          <cell r="E502" t="str">
            <v>Emma Ticonipa</v>
          </cell>
          <cell r="F502" t="str">
            <v>2183333 - 1635</v>
          </cell>
          <cell r="G502" t="str">
            <v>emma.ticonipa@economiayfinanzas.gob.bo</v>
          </cell>
        </row>
        <row r="503">
          <cell r="A503">
            <v>1805</v>
          </cell>
          <cell r="C503" t="str">
            <v>Gobierno Autónomo Municipal de Puerto Guayaramerín</v>
          </cell>
          <cell r="D503" t="str">
            <v>Huascar Nova</v>
          </cell>
          <cell r="E503" t="str">
            <v>Emma Ticonipa</v>
          </cell>
          <cell r="F503" t="str">
            <v>2183333 - 1635</v>
          </cell>
          <cell r="G503" t="str">
            <v>emma.ticonipa@economiayfinanzas.gob.bo</v>
          </cell>
        </row>
        <row r="504">
          <cell r="A504">
            <v>1806</v>
          </cell>
          <cell r="C504" t="str">
            <v>Gobierno Autónomo Municipal de Reyes</v>
          </cell>
          <cell r="D504" t="str">
            <v>Huascar Nova</v>
          </cell>
          <cell r="E504" t="str">
            <v>Emma Ticonipa</v>
          </cell>
          <cell r="F504" t="str">
            <v>2183333 - 1635</v>
          </cell>
          <cell r="G504" t="str">
            <v>emma.ticonipa@economiayfinanzas.gob.bo</v>
          </cell>
        </row>
        <row r="505">
          <cell r="A505">
            <v>1807</v>
          </cell>
          <cell r="C505" t="str">
            <v>Gobierno Autónomo Municipal de Puerto Rurrenabaque</v>
          </cell>
          <cell r="D505" t="str">
            <v>Huascar Nova</v>
          </cell>
          <cell r="E505" t="str">
            <v>Emma Ticonipa</v>
          </cell>
          <cell r="F505" t="str">
            <v>2183333 - 1635</v>
          </cell>
          <cell r="G505" t="str">
            <v>emma.ticonipa@economiayfinanzas.gob.bo</v>
          </cell>
        </row>
        <row r="506">
          <cell r="A506">
            <v>1808</v>
          </cell>
          <cell r="C506" t="str">
            <v>Gobierno Autónomo Municipal de San Borja</v>
          </cell>
          <cell r="D506" t="str">
            <v>Huascar Nova</v>
          </cell>
          <cell r="E506" t="str">
            <v>Emma Ticonipa</v>
          </cell>
          <cell r="F506" t="str">
            <v>2183333 - 1635</v>
          </cell>
          <cell r="G506" t="str">
            <v>emma.ticonipa@economiayfinanzas.gob.bo</v>
          </cell>
        </row>
        <row r="507">
          <cell r="A507">
            <v>1809</v>
          </cell>
          <cell r="C507" t="str">
            <v>Gobierno Autónomo Municipal de Santa Rosa</v>
          </cell>
          <cell r="D507" t="str">
            <v>Huascar Nova</v>
          </cell>
          <cell r="E507" t="str">
            <v>Emma Ticonipa</v>
          </cell>
          <cell r="F507" t="str">
            <v>2183333 - 1635</v>
          </cell>
          <cell r="G507" t="str">
            <v>emma.ticonipa@economiayfinanzas.gob.bo</v>
          </cell>
        </row>
        <row r="508">
          <cell r="A508">
            <v>1810</v>
          </cell>
          <cell r="C508" t="str">
            <v>Gobierno Autónomo Municipal de Santa Ana</v>
          </cell>
          <cell r="D508" t="str">
            <v>Huascar Nova</v>
          </cell>
          <cell r="E508" t="str">
            <v>Emma Ticonipa</v>
          </cell>
          <cell r="F508" t="str">
            <v>2183333 - 1635</v>
          </cell>
          <cell r="G508" t="str">
            <v>emma.ticonipa@economiayfinanzas.gob.bo</v>
          </cell>
        </row>
        <row r="509">
          <cell r="A509">
            <v>1811</v>
          </cell>
          <cell r="C509" t="str">
            <v>Gobierno Autónomo Municipal de San Ignacio</v>
          </cell>
          <cell r="D509" t="str">
            <v>Huascar Nova</v>
          </cell>
          <cell r="E509" t="str">
            <v>Emma Ticonipa</v>
          </cell>
          <cell r="F509" t="str">
            <v>2183333 - 1635</v>
          </cell>
          <cell r="G509" t="str">
            <v>emma.ticonipa@economiayfinanzas.gob.bo</v>
          </cell>
        </row>
        <row r="510">
          <cell r="A510">
            <v>1812</v>
          </cell>
          <cell r="C510" t="str">
            <v>Gobierno Autónomo Municipal de Loreto</v>
          </cell>
          <cell r="D510" t="str">
            <v>Huascar Nova</v>
          </cell>
          <cell r="E510" t="str">
            <v>Emma Ticonipa</v>
          </cell>
          <cell r="F510" t="str">
            <v>2183333 - 1635</v>
          </cell>
          <cell r="G510" t="str">
            <v>emma.ticonipa@economiayfinanzas.gob.bo</v>
          </cell>
        </row>
        <row r="511">
          <cell r="A511">
            <v>1813</v>
          </cell>
          <cell r="C511" t="str">
            <v>Gobierno Autónomo Municipal de San Andrés</v>
          </cell>
          <cell r="D511" t="str">
            <v>Huascar Nova</v>
          </cell>
          <cell r="E511" t="str">
            <v>Emma Ticonipa</v>
          </cell>
          <cell r="F511" t="str">
            <v>2183333 - 1635</v>
          </cell>
          <cell r="G511" t="str">
            <v>emma.ticonipa@economiayfinanzas.gob.bo</v>
          </cell>
        </row>
        <row r="512">
          <cell r="A512">
            <v>1814</v>
          </cell>
          <cell r="C512" t="str">
            <v>Gobierno Autónomo Municipal de San Joaquín</v>
          </cell>
          <cell r="D512" t="str">
            <v>Huascar Nova</v>
          </cell>
          <cell r="E512" t="str">
            <v>Emma Ticonipa</v>
          </cell>
          <cell r="F512" t="str">
            <v>2183333 - 1635</v>
          </cell>
          <cell r="G512" t="str">
            <v>emma.ticonipa@economiayfinanzas.gob.bo</v>
          </cell>
        </row>
        <row r="513">
          <cell r="A513">
            <v>1815</v>
          </cell>
          <cell r="C513" t="str">
            <v>Gobierno Autónomo Municipal de San Ramón</v>
          </cell>
          <cell r="D513" t="str">
            <v>Huascar Nova</v>
          </cell>
          <cell r="E513" t="str">
            <v>Emma Ticonipa</v>
          </cell>
          <cell r="F513" t="str">
            <v>2183333 - 1635</v>
          </cell>
          <cell r="G513" t="str">
            <v>emma.ticonipa@economiayfinanzas.gob.bo</v>
          </cell>
        </row>
        <row r="514">
          <cell r="A514">
            <v>1816</v>
          </cell>
          <cell r="C514" t="str">
            <v>Gobierno Autónomo Municipal de Puerto Síles</v>
          </cell>
          <cell r="D514" t="str">
            <v>Huascar Nova</v>
          </cell>
          <cell r="E514" t="str">
            <v>Emma Ticonipa</v>
          </cell>
          <cell r="F514" t="str">
            <v>2183333 - 1635</v>
          </cell>
          <cell r="G514" t="str">
            <v>emma.ticonipa@economiayfinanzas.gob.bo</v>
          </cell>
        </row>
        <row r="515">
          <cell r="A515">
            <v>1817</v>
          </cell>
          <cell r="C515" t="str">
            <v>Gobierno Autónomo Municipal de Magdalena</v>
          </cell>
          <cell r="D515" t="str">
            <v>Huascar Nova</v>
          </cell>
          <cell r="E515" t="str">
            <v>Emma Ticonipa</v>
          </cell>
          <cell r="F515" t="str">
            <v>2183333 - 1635</v>
          </cell>
          <cell r="G515" t="str">
            <v>emma.ticonipa@economiayfinanzas.gob.bo</v>
          </cell>
        </row>
        <row r="516">
          <cell r="A516">
            <v>1818</v>
          </cell>
          <cell r="C516" t="str">
            <v>Gobierno Autónomo Municipal de Baures</v>
          </cell>
          <cell r="D516" t="str">
            <v>Huascar Nova</v>
          </cell>
          <cell r="E516" t="str">
            <v>Emma Ticonipa</v>
          </cell>
          <cell r="F516" t="str">
            <v>2183333 - 1635</v>
          </cell>
          <cell r="G516" t="str">
            <v>emma.ticonipa@economiayfinanzas.gob.bo</v>
          </cell>
        </row>
        <row r="517">
          <cell r="A517">
            <v>1819</v>
          </cell>
          <cell r="C517" t="str">
            <v>Gobierno Autónomo Municipal de Huacaraje</v>
          </cell>
          <cell r="D517" t="str">
            <v>Huascar Nova</v>
          </cell>
          <cell r="E517" t="str">
            <v>Emma Ticonipa</v>
          </cell>
          <cell r="F517" t="str">
            <v>2183333 - 1635</v>
          </cell>
          <cell r="G517" t="str">
            <v>emma.ticonipa@economiayfinanzas.gob.bo</v>
          </cell>
        </row>
        <row r="518">
          <cell r="A518">
            <v>1820</v>
          </cell>
          <cell r="C518" t="str">
            <v>Gobierno Autónomo Municipal de Exaltación</v>
          </cell>
          <cell r="D518" t="str">
            <v>Huascar Nova</v>
          </cell>
          <cell r="E518" t="str">
            <v>Emma Ticonipa</v>
          </cell>
          <cell r="F518" t="str">
            <v>2183333 - 1635</v>
          </cell>
          <cell r="G518" t="str">
            <v>emma.ticonipa@economiayfinanzas.gob.bo</v>
          </cell>
        </row>
        <row r="519">
          <cell r="A519">
            <v>1901</v>
          </cell>
          <cell r="C519" t="str">
            <v>Gobierno Autónomo Municipal de Cobija</v>
          </cell>
          <cell r="D519" t="str">
            <v>Huascar Nova</v>
          </cell>
          <cell r="E519" t="str">
            <v>Emma Ticonipa</v>
          </cell>
          <cell r="F519" t="str">
            <v>2183333 - 1635</v>
          </cell>
          <cell r="G519" t="str">
            <v>emma.ticonipa@economiayfinanzas.gob.bo</v>
          </cell>
        </row>
        <row r="520">
          <cell r="A520">
            <v>1902</v>
          </cell>
          <cell r="C520" t="str">
            <v>Gobierno Autónomo Municipal de Porvenir</v>
          </cell>
          <cell r="D520" t="str">
            <v>Huascar Nova</v>
          </cell>
          <cell r="E520" t="str">
            <v>Emma Ticonipa</v>
          </cell>
          <cell r="F520" t="str">
            <v>2183333 - 1635</v>
          </cell>
          <cell r="G520" t="str">
            <v>emma.ticonipa@economiayfinanzas.gob.bo</v>
          </cell>
        </row>
        <row r="521">
          <cell r="A521">
            <v>1903</v>
          </cell>
          <cell r="C521" t="str">
            <v>Gobierno Autónomo Municipal de Bolpebra</v>
          </cell>
          <cell r="D521" t="str">
            <v>Huascar Nova</v>
          </cell>
          <cell r="E521" t="str">
            <v>Emma Ticonipa</v>
          </cell>
          <cell r="F521" t="str">
            <v>2183333 - 1635</v>
          </cell>
          <cell r="G521" t="str">
            <v>emma.ticonipa@economiayfinanzas.gob.bo</v>
          </cell>
        </row>
        <row r="522">
          <cell r="A522">
            <v>1904</v>
          </cell>
          <cell r="C522" t="str">
            <v>Gobierno Autónomo Municipal de Bella Flor</v>
          </cell>
          <cell r="D522" t="str">
            <v>Huascar Nova</v>
          </cell>
          <cell r="E522" t="str">
            <v>Emma Ticonipa</v>
          </cell>
          <cell r="F522" t="str">
            <v>2183333 - 1635</v>
          </cell>
          <cell r="G522" t="str">
            <v>emma.ticonipa@economiayfinanzas.gob.bo</v>
          </cell>
        </row>
        <row r="523">
          <cell r="A523">
            <v>1905</v>
          </cell>
          <cell r="C523" t="str">
            <v>Gobierno Autónomo Municipal de Puerto Rico</v>
          </cell>
          <cell r="D523" t="str">
            <v>Huascar Nova</v>
          </cell>
          <cell r="E523" t="str">
            <v>Emma Ticonipa</v>
          </cell>
          <cell r="F523" t="str">
            <v>2183333 - 1635</v>
          </cell>
          <cell r="G523" t="str">
            <v>emma.ticonipa@economiayfinanzas.gob.bo</v>
          </cell>
        </row>
        <row r="524">
          <cell r="A524">
            <v>1906</v>
          </cell>
          <cell r="C524" t="str">
            <v>Gobierno Autónomo Municipal de San Pedro</v>
          </cell>
          <cell r="D524" t="str">
            <v>Huascar Nova</v>
          </cell>
          <cell r="E524" t="str">
            <v>Emma Ticonipa</v>
          </cell>
          <cell r="F524" t="str">
            <v>2183333 - 1635</v>
          </cell>
          <cell r="G524" t="str">
            <v>emma.ticonipa@economiayfinanzas.gob.bo</v>
          </cell>
        </row>
        <row r="525">
          <cell r="A525">
            <v>1907</v>
          </cell>
          <cell r="C525" t="str">
            <v>Gobierno Autónomo Municipal de Filadelfia</v>
          </cell>
          <cell r="D525" t="str">
            <v>Huascar Nova</v>
          </cell>
          <cell r="E525" t="str">
            <v>Emma Ticonipa</v>
          </cell>
          <cell r="F525" t="str">
            <v>2183333 - 1635</v>
          </cell>
          <cell r="G525" t="str">
            <v>emma.ticonipa@economiayfinanzas.gob.bo</v>
          </cell>
        </row>
        <row r="526">
          <cell r="A526">
            <v>1908</v>
          </cell>
          <cell r="C526" t="str">
            <v>Gobierno Autónomo Municipal de Puerto Gonzalo Moreno</v>
          </cell>
          <cell r="D526" t="str">
            <v>Huascar Nova</v>
          </cell>
          <cell r="E526" t="str">
            <v>Emma Ticonipa</v>
          </cell>
          <cell r="F526" t="str">
            <v>2183333 - 1635</v>
          </cell>
          <cell r="G526" t="str">
            <v>emma.ticonipa@economiayfinanzas.gob.bo</v>
          </cell>
        </row>
        <row r="527">
          <cell r="A527">
            <v>1909</v>
          </cell>
          <cell r="C527" t="str">
            <v>Gobierno Autónomo Municipal de San Lorenzo</v>
          </cell>
          <cell r="D527" t="str">
            <v>Huascar Nova</v>
          </cell>
          <cell r="E527" t="str">
            <v>Emma Ticonipa</v>
          </cell>
          <cell r="F527" t="str">
            <v>2183333 - 1635</v>
          </cell>
          <cell r="G527" t="str">
            <v>emma.ticonipa@economiayfinanzas.gob.bo</v>
          </cell>
        </row>
        <row r="528">
          <cell r="A528">
            <v>1910</v>
          </cell>
          <cell r="C528" t="str">
            <v>Gobierno Autónomo Municipal de Sena</v>
          </cell>
          <cell r="D528" t="str">
            <v>Huascar Nova</v>
          </cell>
          <cell r="E528" t="str">
            <v>Emma Ticonipa</v>
          </cell>
          <cell r="F528" t="str">
            <v>2183333 - 1635</v>
          </cell>
          <cell r="G528" t="str">
            <v>emma.ticonipa@economiayfinanzas.gob.bo</v>
          </cell>
        </row>
        <row r="529">
          <cell r="A529">
            <v>1911</v>
          </cell>
          <cell r="C529" t="str">
            <v>Gobierno Autónomo Municipal de Santa Rosa del Abuná</v>
          </cell>
          <cell r="D529" t="str">
            <v>Huascar Nova</v>
          </cell>
          <cell r="E529" t="str">
            <v>Emma Ticonipa</v>
          </cell>
          <cell r="F529" t="str">
            <v>2183333 - 1635</v>
          </cell>
          <cell r="G529" t="str">
            <v>emma.ticonipa@economiayfinanzas.gob.bo</v>
          </cell>
        </row>
        <row r="530">
          <cell r="A530">
            <v>1912</v>
          </cell>
          <cell r="C530" t="str">
            <v>Gobierno Autónomo Municipal de Ingavi (Humaita)</v>
          </cell>
          <cell r="D530" t="str">
            <v>Huascar Nova</v>
          </cell>
          <cell r="E530" t="str">
            <v>Emma Ticonipa</v>
          </cell>
          <cell r="F530" t="str">
            <v>2183333 - 1635</v>
          </cell>
          <cell r="G530" t="str">
            <v>emma.ticonipa@economiayfinanzas.gob.bo</v>
          </cell>
        </row>
        <row r="531">
          <cell r="A531">
            <v>1913</v>
          </cell>
          <cell r="C531" t="str">
            <v>Gobierno Autónomo Municipal de Nueva Esperanza</v>
          </cell>
          <cell r="D531" t="str">
            <v>Huascar Nova</v>
          </cell>
          <cell r="E531" t="str">
            <v>Emma Ticonipa</v>
          </cell>
          <cell r="F531" t="str">
            <v>2183333 - 1635</v>
          </cell>
          <cell r="G531" t="str">
            <v>emma.ticonipa@economiayfinanzas.gob.bo</v>
          </cell>
        </row>
        <row r="532">
          <cell r="A532">
            <v>1914</v>
          </cell>
          <cell r="C532" t="str">
            <v>Gobierno Autónomo Municipal de Villa Nueva (Loma Alta)</v>
          </cell>
          <cell r="D532" t="str">
            <v>Huascar Nova</v>
          </cell>
          <cell r="E532" t="str">
            <v>Emma Ticonipa</v>
          </cell>
          <cell r="F532" t="str">
            <v>2183333 - 1635</v>
          </cell>
          <cell r="G532" t="str">
            <v>emma.ticonipa@economiayfinanzas.gob.bo</v>
          </cell>
        </row>
        <row r="533">
          <cell r="A533">
            <v>1915</v>
          </cell>
          <cell r="C533" t="str">
            <v>Gobierno Autónomo Municipal de Santos Mercado</v>
          </cell>
          <cell r="D533" t="str">
            <v>Huascar Nova</v>
          </cell>
          <cell r="E533" t="str">
            <v>Emma Ticonipa</v>
          </cell>
          <cell r="F533" t="str">
            <v>2183333 - 1635</v>
          </cell>
          <cell r="G533" t="str">
            <v>emma.ticonipa@economiayfinanzas.gob.bo</v>
          </cell>
        </row>
        <row r="534">
          <cell r="A534">
            <v>3301</v>
          </cell>
          <cell r="B534">
            <v>3</v>
          </cell>
          <cell r="C534" t="str">
            <v>GAIOC del Territorio de Raqaypampa</v>
          </cell>
          <cell r="D534" t="str">
            <v>-</v>
          </cell>
          <cell r="E534" t="str">
            <v>Emma Ticonipa</v>
          </cell>
          <cell r="F534" t="str">
            <v>2183333 - 1635</v>
          </cell>
          <cell r="G534" t="str">
            <v>emma.ticonipa@economiayfinanzas.gob.bo</v>
          </cell>
        </row>
        <row r="535">
          <cell r="A535">
            <v>3401</v>
          </cell>
          <cell r="C535" t="str">
            <v>GAIOC de la Nación Originaria Uru Chipaya</v>
          </cell>
          <cell r="D535" t="str">
            <v>-</v>
          </cell>
          <cell r="E535" t="str">
            <v>Emma Ticonipa</v>
          </cell>
          <cell r="F535" t="str">
            <v>2183333 - 1635</v>
          </cell>
          <cell r="G535" t="str">
            <v>emma.ticonipa@economiayfinanzas.gob.bo</v>
          </cell>
        </row>
        <row r="536">
          <cell r="A536">
            <v>3402</v>
          </cell>
          <cell r="C536" t="str">
            <v>GAIOC de Salinas</v>
          </cell>
          <cell r="D536" t="str">
            <v>-</v>
          </cell>
          <cell r="E536" t="str">
            <v>Emma Ticonipa</v>
          </cell>
          <cell r="F536" t="str">
            <v>2183333 - 1635</v>
          </cell>
          <cell r="G536" t="str">
            <v>emma.ticonipa@economiayfinanzas.gob.bo</v>
          </cell>
        </row>
        <row r="537">
          <cell r="A537">
            <v>3501</v>
          </cell>
          <cell r="C537" t="str">
            <v>GAIOC de la Autonomía Originaria del Jatún Ayllu Yura</v>
          </cell>
          <cell r="D537" t="str">
            <v>-</v>
          </cell>
          <cell r="E537" t="str">
            <v>Emma Ticonipa</v>
          </cell>
          <cell r="F537" t="str">
            <v>2183333 - 1635</v>
          </cell>
          <cell r="G537" t="str">
            <v>emma.ticonipa@economiayfinanzas.gob.bo</v>
          </cell>
        </row>
        <row r="538">
          <cell r="A538">
            <v>3701</v>
          </cell>
          <cell r="C538" t="str">
            <v>GAIOC de Charagua Iyambae</v>
          </cell>
          <cell r="D538" t="str">
            <v>-</v>
          </cell>
          <cell r="E538" t="str">
            <v>Emma Ticonipa</v>
          </cell>
          <cell r="F538" t="str">
            <v>2183333 - 1635</v>
          </cell>
          <cell r="G538" t="str">
            <v>emma.ticonipa@economiayfinanzas.gob.bo</v>
          </cell>
        </row>
        <row r="539">
          <cell r="A539">
            <v>3702</v>
          </cell>
          <cell r="C539" t="str">
            <v>Gobierno Guaraní Kereimba Iyaambae</v>
          </cell>
          <cell r="D539" t="str">
            <v>-</v>
          </cell>
          <cell r="E539" t="str">
            <v>Emma Ticonipa</v>
          </cell>
          <cell r="F539" t="str">
            <v>2183333 - 1635</v>
          </cell>
          <cell r="G539" t="str">
            <v>emma.ticonipa@economiayfinanzas.gob.bo</v>
          </cell>
        </row>
        <row r="540">
          <cell r="A540">
            <v>3801</v>
          </cell>
          <cell r="C540" t="str">
            <v>Gobierno del Territorio Indígena Multiétnico</v>
          </cell>
          <cell r="D540" t="str">
            <v>-</v>
          </cell>
          <cell r="E540" t="str">
            <v>Emma Ticonipa</v>
          </cell>
          <cell r="F540" t="str">
            <v>2183333 - 1635</v>
          </cell>
          <cell r="G540" t="str">
            <v>emma.ticonipa@economiayfinanzas.gob.bo</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01203124998" createdVersion="8" refreshedVersion="8" minRefreshableVersion="3" recordCount="77" xr:uid="{72EA84FF-6FFA-4DF3-BEA3-7A605F756F44}">
  <cacheSource type="worksheet">
    <worksheetSource ref="A7:P156" sheet="TRL MN"/>
  </cacheSource>
  <cacheFields count="16">
    <cacheField name="Entidad" numFmtId="1">
      <sharedItems containsMixedTypes="1" containsNumber="1" containsInteger="1" minValue="6" maxValue="865" count="49">
        <n v="576"/>
        <n v="132"/>
        <s v="99 - 02"/>
        <n v="86"/>
        <n v="291"/>
        <n v="46"/>
        <n v="66"/>
        <n v="348"/>
        <n v="25"/>
        <n v="206"/>
        <s v="99 - 01"/>
        <n v="190"/>
        <n v="81"/>
        <n v="47"/>
        <n v="253"/>
        <n v="287" u="1"/>
        <n v="389" u="1"/>
        <n v="6" u="1"/>
        <n v="15" u="1"/>
        <n v="283" u="1"/>
        <n v="117" u="1"/>
        <n v="548" u="1"/>
        <n v="225" u="1"/>
        <n v="342" u="1"/>
        <n v="865" u="1"/>
        <n v="78" u="1"/>
        <n v="41" u="1"/>
        <n v="591" u="1"/>
        <n v="53" u="1"/>
        <n v="16" u="1"/>
        <n v="590" u="1"/>
        <n v="35" u="1"/>
        <n v="383" u="1"/>
        <n v="223" u="1"/>
        <n v="20" u="1"/>
        <n v="30" u="1"/>
        <n v="681" u="1"/>
        <n v="514" u="1"/>
        <n v="572" u="1"/>
        <n v="212" u="1"/>
        <n v="70" u="1"/>
        <n v="169" u="1"/>
        <n v="599" u="1"/>
        <n v="312" u="1"/>
        <n v="203" u="1"/>
        <n v="660" u="1"/>
        <n v="378" u="1"/>
        <n v="130" u="1"/>
        <n v="670" u="1"/>
      </sharedItems>
    </cacheField>
    <cacheField name="D.A." numFmtId="1">
      <sharedItems containsSemiMixedTypes="0" containsString="0" containsNumber="1" containsInteger="1" minValue="1" maxValue="14"/>
    </cacheField>
    <cacheField name="Descripción" numFmtId="0">
      <sharedItems count="48">
        <s v="Empresa Pública Nacional Estratégica Cartones de Bolivia"/>
        <s v="Servicio de Desarrollo de las Empresas Púb. Productivas"/>
        <s v="Dirección General de Programación y Operaciones del Tesoro"/>
        <s v="Ministerio de Medio Ambiente y Agua"/>
        <s v="Administradora Boliviana de Carreteras"/>
        <s v="Ministerio de Salud y Deportes"/>
        <s v="Ministerio de Planificación del Desarrollo"/>
        <s v="Autoridad Plurinacional de la Madre Tierra"/>
        <s v="Ministerio de la Presidencia"/>
        <s v="Instituto Nacional de Estadística"/>
        <s v="Autoridad Jurisdiccional Administrativa Minera"/>
        <s v="Ministerio de Obras Públicas, Servicios y Vivienda"/>
        <s v="Ministerio de Desarrollo Rural y Tierras"/>
        <s v="Entidad Ejecutora de Medio Ambiente y Agua"/>
        <s v="Fondo Nacional de Inversión Productiva y Social" u="1"/>
        <s v="Navegación Aérea y Aeropuertos Bolivianos" u="1"/>
        <s v="Vicepresidencia del Estado Plurinacional" u="1"/>
        <s v="Ministerio de Gobierno" u="1"/>
        <s v="Aduana Nacional" u="1"/>
        <s v="Dirección General de Aeronáutica Civil" u="1"/>
        <s v="Corporación de las Fuerzas Armadas p/ el Des. Nacional" u="1"/>
        <s v="Serv. Nal. para la Sostenibilidad en Saneamiento Básico" u="1"/>
        <s v="Agencia Estatal de Vivienda" u="1"/>
        <s v="Fondo de Desarrollo del Sist.Fin. y Apoyo al Sec.Productivo" u="1"/>
        <s v="Ministerio de Hidrocarburos y Energías" u="1"/>
        <s v="Ministerio de Desarrollo Productivo y Economía Plural" u="1"/>
        <s v="Empresa Estatal de Transporte por Cable &quot;Mi teleférico&quot;" u="1"/>
        <s v="Ministerio de Culturas, Descolonización y Despatriarcalización" u="1"/>
        <s v="Ministerio de Educación" u="1"/>
        <s v="Empresa Pública &quot;QUIPUS&quot;" u="1"/>
        <s v="Ministerio de Economía y Finanzas Públicas" u="1"/>
        <s v="Agencia Boliviana de Correos &quot;Correos de Bolivia&quot;" u="1"/>
        <s v="Fondo Nacional de Desarrollo Forestal" u="1"/>
        <s v="Ministerio de Defensa" u="1"/>
        <s v="Ministerio de Justicia y Transparencia Institucional" u="1"/>
        <s v="Ministerio Público" u="1"/>
        <s v="Empresa Nacional de Electricidad" u="1"/>
        <s v="Empresa de Apoyo a la Producción de Alimentos" u="1"/>
        <s v="Instituto Nacional de Reforma Agraria" u="1"/>
        <s v="Ministerio de Trabajo, Empleo y Previsión Social" u="1"/>
        <s v="Autoridad General de Impugnación Tributaria" u="1"/>
        <s v="Empresa Boliviana de Alimentos y Derivados" u="1"/>
        <s v="Autoridad de Fiscalizac. y Control Soc de Bosques y Tierras" u="1"/>
        <s v="Autoridad de Supervisión del Sistema Financiero" u="1"/>
        <s v="Órgano Judicial" u="1"/>
        <s v="Servicio Nacional Textil" u="1"/>
        <s v="Fondo de Financiamiento para la Minería" u="1"/>
        <s v="Órgano Electoral Plurinacional" u="1"/>
      </sharedItems>
    </cacheField>
    <cacheField name="Fecha de operación_x000a_(DD/MM/AA)" numFmtId="14">
      <sharedItems containsSemiMixedTypes="0" containsNonDate="0" containsDate="1" containsString="0" minDate="2025-01-02T00:00:00" maxDate="2025-03-01T00:00:00" count="19">
        <d v="2025-01-02T00:00:00"/>
        <d v="2025-01-07T00:00:00"/>
        <d v="2025-01-08T00:00:00"/>
        <d v="2025-01-17T00:00:00"/>
        <d v="2025-01-20T00:00:00"/>
        <d v="2025-01-21T00:00:00"/>
        <d v="2025-01-27T00:00:00"/>
        <d v="2025-01-31T00:00:00"/>
        <d v="2025-02-03T00:00:00"/>
        <d v="2025-02-05T00:00:00"/>
        <d v="2025-02-06T00:00:00"/>
        <d v="2025-02-07T00:00:00"/>
        <d v="2025-02-13T00:00:00"/>
        <d v="2025-02-14T00:00:00"/>
        <d v="2025-02-18T00:00:00"/>
        <d v="2025-02-19T00:00:00"/>
        <d v="2025-02-26T00:00:00"/>
        <d v="2025-02-27T00:00:00"/>
        <d v="2025-02-28T00:00:00"/>
      </sharedItems>
      <fieldGroup base="3">
        <rangePr groupBy="months" startDate="2025-01-02T00:00:00" endDate="2025-03-01T00:00:00"/>
        <groupItems count="14">
          <s v="&lt;2/1/2025"/>
          <s v="ene"/>
          <s v="feb"/>
          <s v="mar"/>
          <s v="abr"/>
          <s v="may"/>
          <s v="jun"/>
          <s v="jul"/>
          <s v="ago"/>
          <s v="sep"/>
          <s v="oct"/>
          <s v="nov"/>
          <s v="dic"/>
          <s v="&gt;1/3/2025"/>
        </groupItems>
      </fieldGroup>
    </cacheField>
    <cacheField name="Nro. _x000a_TRL" numFmtId="1">
      <sharedItems containsSemiMixedTypes="0" containsString="0" containsNumber="1" containsInteger="1" minValue="1" maxValue="557"/>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68600000"/>
    </cacheField>
    <cacheField name="Importe" numFmtId="164">
      <sharedItems containsSemiMixedTypes="0" containsString="0" containsNumber="1" minValue="0.01" maxValue="686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01314930557" createdVersion="8" refreshedVersion="8" minRefreshableVersion="3" recordCount="45" xr:uid="{DDB86B59-7997-48A0-A29C-9056F8A9F854}">
  <cacheSource type="worksheet">
    <worksheetSource ref="A7:Q87" sheet="TRL ME"/>
  </cacheSource>
  <cacheFields count="17">
    <cacheField name="Entidad" numFmtId="0">
      <sharedItems containsMixedTypes="1" containsNumber="1" containsInteger="1" minValue="15" maxValue="591" count="26">
        <s v="99 - 02"/>
        <n v="291"/>
        <n v="66"/>
        <n v="348"/>
        <n v="206"/>
        <n v="46"/>
        <n v="86"/>
        <n v="15" u="1"/>
        <n v="389" u="1"/>
        <n v="78" u="1"/>
        <n v="41" u="1"/>
        <n v="287" u="1"/>
        <n v="47" u="1"/>
        <n v="253" u="1"/>
        <n v="591" u="1"/>
        <n v="576" u="1"/>
        <n v="132" u="1"/>
        <n v="590" u="1"/>
        <n v="35" u="1"/>
        <n v="383" u="1"/>
        <n v="20" u="1"/>
        <n v="514" u="1"/>
        <n v="572" u="1"/>
        <n v="117" u="1"/>
        <n v="81" u="1"/>
        <n v="212" u="1"/>
      </sharedItems>
    </cacheField>
    <cacheField name="D.A." numFmtId="0">
      <sharedItems containsSemiMixedTypes="0" containsString="0" containsNumber="1" containsInteger="1" minValue="1" maxValue="8"/>
    </cacheField>
    <cacheField name="Descripción" numFmtId="0">
      <sharedItems count="26">
        <s v="Dirección General de Programación y Operaciones del Tesoro"/>
        <s v="Administradora Boliviana de Carreteras"/>
        <s v="Ministerio de Planificación del Desarrollo"/>
        <s v="Autoridad Plurinacional de la Madre Tierra"/>
        <s v="Instituto Nacional de Estadística"/>
        <s v="Ministerio de Salud y Deportes"/>
        <s v="Ministerio de Medio Ambiente y Agua"/>
        <s v="Ministerio de Gobierno" u="1"/>
        <s v="Navegación Aérea y Aeropuertos Bolivianos" u="1"/>
        <s v="Ministerio de Hidrocarburos y Energías" u="1"/>
        <s v="Ministerio de Desarrollo Productivo y Economía Plural" u="1"/>
        <s v="Fondo Nacional de Inversión Productiva y Social" u="1"/>
        <s v="Ministerio de Desarrollo Rural y Tierras" u="1"/>
        <s v="Entidad Ejecutora de Medio Ambiente y Agua" u="1"/>
        <s v="Empresa Estatal de Transporte por Cable &quot;Mi teleférico&quot;" u="1"/>
        <s v="Empresa Pública Nacional Estratégica Cartones de Bolivia" u="1"/>
        <s v="Servicio de Desarrollo de las Empresas Púb. Productivas" u="1"/>
        <s v="Empresa Pública &quot;QUIPUS&quot;" u="1"/>
        <s v="Ministerio de Economía y Finanzas Públicas" u="1"/>
        <s v="Agencia Boliviana de Correos &quot;Correos de Bolivia&quot;" u="1"/>
        <s v="Ministerio de Defensa" u="1"/>
        <s v="Empresa Nacional de Electricidad" u="1"/>
        <s v="Empresa de Apoyo a la Producción de Alimentos" u="1"/>
        <s v="Dirección General de Aeronáutica Civil" u="1"/>
        <s v="Ministerio de Obras Públicas, Servicios y Vivienda" u="1"/>
        <s v="Instituto Nacional de Reforma Agraria" u="1"/>
      </sharedItems>
    </cacheField>
    <cacheField name="Fecha de operación_x000a_(DD/MM/AA)" numFmtId="14">
      <sharedItems containsSemiMixedTypes="0" containsNonDate="0" containsDate="1" containsString="0" minDate="2025-01-07T00:00:00" maxDate="2025-03-01T00:00:00" count="11">
        <d v="2025-01-07T00:00:00"/>
        <d v="2025-01-20T00:00:00"/>
        <d v="2025-01-31T00:00:00"/>
        <d v="2025-02-05T00:00:00"/>
        <d v="2025-02-06T00:00:00"/>
        <d v="2025-02-07T00:00:00"/>
        <d v="2025-02-14T00:00:00"/>
        <d v="2025-02-18T00:00:00"/>
        <d v="2025-02-26T00:00:00"/>
        <d v="2025-02-27T00:00:00"/>
        <d v="2025-02-28T00:00:00"/>
      </sharedItems>
      <fieldGroup base="3">
        <rangePr groupBy="months" startDate="2025-01-07T00:00:00" endDate="2025-03-01T00:00:00"/>
        <groupItems count="14">
          <s v="&lt;7/1/2025"/>
          <s v="ene"/>
          <s v="feb"/>
          <s v="mar"/>
          <s v="abr"/>
          <s v="may"/>
          <s v="jun"/>
          <s v="jul"/>
          <s v="ago"/>
          <s v="sep"/>
          <s v="oct"/>
          <s v="nov"/>
          <s v="dic"/>
          <s v="&gt;1/3/2025"/>
        </groupItems>
      </fieldGroup>
    </cacheField>
    <cacheField name="Nro. _x000a_TRL" numFmtId="0">
      <sharedItems containsSemiMixedTypes="0" containsString="0" containsNumber="1" containsInteger="1" minValue="6" maxValue="552"/>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0000000"/>
    </cacheField>
    <cacheField name="Créditos_x000a_(USD)" numFmtId="164">
      <sharedItems containsSemiMixedTypes="0" containsString="0" containsNumber="1" minValue="0" maxValue="10000000"/>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68600000"/>
    </cacheField>
    <cacheField name="Importe" numFmtId="164">
      <sharedItems containsSemiMixedTypes="0" containsString="0" containsNumber="1" minValue="274339.97500000003" maxValue="68600000"/>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01479050927" createdVersion="8" refreshedVersion="8" minRefreshableVersion="3" recordCount="67" xr:uid="{9D742697-91DC-4EFC-9BE7-C674B2FAF7F0}">
  <cacheSource type="worksheet">
    <worksheetSource ref="A7:H82" sheet="CDI"/>
  </cacheSource>
  <cacheFields count="8">
    <cacheField name="Entidad" numFmtId="0">
      <sharedItems containsMixedTypes="1" containsNumber="1" containsInteger="1" minValue="16" maxValue="867" count="94">
        <n v="25"/>
        <n v="41"/>
        <n v="46"/>
        <n v="47"/>
        <n v="78"/>
        <n v="81"/>
        <s v="99 - 02"/>
        <n v="109"/>
        <n v="117"/>
        <n v="132"/>
        <n v="133"/>
        <n v="134"/>
        <n v="163"/>
        <n v="170"/>
        <n v="192"/>
        <n v="203"/>
        <n v="222"/>
        <n v="234"/>
        <n v="269"/>
        <n v="283"/>
        <n v="293"/>
        <n v="294"/>
        <n v="295"/>
        <n v="296"/>
        <n v="310"/>
        <n v="312"/>
        <n v="315"/>
        <n v="324"/>
        <n v="343"/>
        <n v="347"/>
        <n v="383"/>
        <n v="387"/>
        <n v="389"/>
        <n v="525"/>
        <n v="526"/>
        <n v="548"/>
        <n v="572"/>
        <n v="573"/>
        <n v="586"/>
        <n v="591"/>
        <n v="594"/>
        <n v="599"/>
        <n v="601"/>
        <n v="633"/>
        <n v="660"/>
        <n v="661"/>
        <n v="670"/>
        <n v="681"/>
        <n v="683"/>
        <n v="862"/>
        <n v="66" u="1"/>
        <n v="129" u="1"/>
        <n v="130" u="1"/>
        <n v="291" u="1"/>
        <n v="867" u="1"/>
        <n v="20" u="1"/>
        <n v="253" u="1"/>
        <n v="266" u="1"/>
        <n v="281" u="1"/>
        <n v="374" u="1"/>
        <n v="587" u="1"/>
        <n v="223" u="1"/>
        <n v="287" u="1"/>
        <n v="513" u="1"/>
        <n v="576" u="1"/>
        <n v="578" u="1"/>
        <n v="590" u="1"/>
        <n v="108" u="1"/>
        <n v="249" u="1"/>
        <n v="267" u="1"/>
        <n v="580" u="1"/>
        <n v="270" u="1"/>
        <n v="595" u="1"/>
        <n v="290" u="1"/>
        <n v="86" u="1"/>
        <n v="265" u="1"/>
        <n v="268" u="1"/>
        <n v="227" u="1"/>
        <n v="344" u="1"/>
        <n v="70" u="1"/>
        <n v="345" u="1"/>
        <n v="598" u="1"/>
        <n v="16" u="1"/>
        <n v="35" u="1"/>
        <n v="169" u="1"/>
        <n v="225" u="1"/>
        <n v="271" u="1"/>
        <n v="272" u="1"/>
        <n v="273" u="1"/>
        <n v="597" u="1"/>
        <n v="292" u="1"/>
        <n v="514" u="1"/>
        <n v="680" u="1"/>
        <n v="378" u="1"/>
      </sharedItems>
    </cacheField>
    <cacheField name="D.A." numFmtId="0">
      <sharedItems containsSemiMixedTypes="0" containsString="0" containsNumber="1" containsInteger="1" minValue="1" maxValue="26"/>
    </cacheField>
    <cacheField name="Descripción" numFmtId="0">
      <sharedItems count="94">
        <s v="Ministerio de la Presidencia"/>
        <s v="Ministerio de Desarrollo Productivo y Economía Plural"/>
        <s v="Ministerio de Salud y Deportes"/>
        <s v="Ministerio de Desarrollo Rural y Tierras"/>
        <s v="Ministerio de Hidrocarburos y Energías"/>
        <s v="Ministerio de Obras Públicas, Servicios y Vivienda"/>
        <s v="Dirección General de Programación y Operaciones del Tesoro"/>
        <s v="Conservatorio Plurinacional de Musica"/>
        <s v="Dirección General de Aeronáutica Civil"/>
        <s v="Servicio de Desarrollo de las Empresas Púb. Productivas"/>
        <s v="Lotería Nacional de Beneficencia y Salubridad"/>
        <s v="Consejo Nacional de Vivienda Policial"/>
        <s v="Agencia Nacional de Hidrocarburos"/>
        <s v="Escuela Militar de Ingeniería"/>
        <s v="Servicio al Mejoramiento de la Navegación Amazónica"/>
        <s v="Autoridad de Supervisión del Sistema Financiero"/>
        <s v="Instituto Nacional de Innovación Agropecuaria y Forestal"/>
        <s v="Servicio Geológico Minero "/>
        <s v="Direc. Dptal. de Educación Potosí"/>
        <s v="Aduana Nacional"/>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Autoridad de Fiscalización de Empresas"/>
        <s v="Escuela Boliviana Intercultural de Música"/>
        <s v="Escuela de Jueces del Estado"/>
        <s v="Autoridad de Fiscalización y Control de Cooperativas"/>
        <s v="Agencia Boliviana de Correos &quot;Correos de Bolivia&quot;"/>
        <s v="Agencia del Desarrollo del Cine y Audiovisual Bolivianos"/>
        <s v="Navegación Aérea y Aeropuertos Bolivianos"/>
        <s v="Transportes Aéreos Bolivianos"/>
        <s v="Bolivia TV"/>
        <s v="Corporación de las Fuerzas Armadas p/ el Des. Nacional"/>
        <s v="Empresa de Apoyo a la Producción de Alimentos"/>
        <s v="Empresa Siderúrgica del Mutún"/>
        <s v="Empresa Azucarera San Buenaventura"/>
        <s v="Empresa Estatal de Transporte por Cable &quot;Mi teleférico&quot;"/>
        <s v="Administración de Servicios Portuarios - Bolivia"/>
        <s v="Empresa Boliviana de Alimentos y Derivados"/>
        <s v="Empresa Boliviana de Producción Agropecuaria"/>
        <s v="Empresa Misicuni"/>
        <s v="Órgano Judicial"/>
        <s v="Tribunal Constitucional Plurinacional"/>
        <s v="Órgano Electoral Plurinacional"/>
        <s v="Ministerio Público"/>
        <s v="Procuraduria General del Estado"/>
        <s v="Fondo Nacional de Desarrollo Regional"/>
        <s v="Ministerio de Planificación del Desarrollo" u="1"/>
        <s v="Escuela de Gestión Pública Plurinacional" u="1"/>
        <s v="Fondo de Financiamiento para la Minería" u="1"/>
        <s v="Administradora Boliviana de Carreteras" u="1"/>
        <s v="Fondo Rotatorio de Fomento Productivo Regional" u="1"/>
        <s v="Ministerio de Defensa" u="1"/>
        <s v="Entidad Ejecutora de Medio Ambiente y Agua" u="1"/>
        <s v="Direc. Dptal. de Educación La Paz" u="1"/>
        <s v="Oficina Técnica Nacional de los Ríos Pilcomayo y Bermejo" u="1"/>
        <s v="Agencia de Gobierno Electrónico y Tecnologías de Información y Comunicación" u="1"/>
        <s v="Empresa Estratégica Boliviana de Construcción y Conservación de Infraestructura Civil" u="1"/>
        <s v="Fondo Nacional de Desarrollo Forestal" u="1"/>
        <s v="Fondo Nacional de Inversión Productiva y Social" u="1"/>
        <s v="Yacimientos Petrolíferos Fiscales Bolivianos" u="1"/>
        <s v="Empresa Pública Nacional Estratégica Cartones de Bolivia" u="1"/>
        <s v="Boliviana de Aviación" u="1"/>
        <s v="Empresa Pública &quot;QUIPUS&quot;" u="1"/>
        <s v="Orquesta Sinfónica Nacional" u="1"/>
        <s v="Central de Abastecimiento y Suministros de Salud" u="1"/>
        <s v="Direc. Dptal. de Educación Cochabamba" u="1"/>
        <s v="Depósitos Aduaneros Bolivianos" u="1"/>
        <s v="Direc. Dptal. de Educación Tarija" u="1"/>
        <s v="Gestora Pública de la Seguridad Social de Largo Plazo" u="1"/>
        <s v="Servicio de Impuestos Nacionales" u="1"/>
        <s v="Ministerio de Medio Ambiente y Agua" u="1"/>
        <s v="Direc. Dptal. de Educación  Chuquisaca" u="1"/>
        <s v="Direc. Dptal. de Educación Oruro" u="1"/>
        <s v="Zona Franca Comercial e Industrial de Cobija" u="1"/>
        <s v="Instituto Plurinacional de Estudio de Lenguas y Culturas" u="1"/>
        <s v="Ministerio de Trabajo, Empleo y Previsión Social" u="1"/>
        <s v="Mutual de Servicios al Policía" u="1"/>
        <s v="Empresa Pública &quot;Editorial del Estado Plurinacional de Bolivia&quot;" u="1"/>
        <s v="Ministerio de Educación" u="1"/>
        <s v="Ministerio de Economía y Finanzas Públicas" u="1"/>
        <s v="Autoridad General de Impugnación Tributaria" u="1"/>
        <s v="Serv. Nal. para la Sostenibilidad en Saneamiento Básico" u="1"/>
        <s v="Direc. Dptal. de Educación Santa Cruz" u="1"/>
        <s v="Direc. Dptal. de Educación Beni" u="1"/>
        <s v="Direc. Dptal. de Educación Pando" u="1"/>
        <s v="Empresa Pública Nacional Estratégica de Yacimientos de Litio Bolivianos" u="1"/>
        <s v="Vías Bolivia" u="1"/>
        <s v="Empresa Nacional de Electricidad" u="1"/>
        <s v="Servicio Nacional Textil" u="1"/>
        <s v="Contraloria General del Estado" u="1"/>
      </sharedItems>
    </cacheField>
    <cacheField name="5.9.3" numFmtId="164">
      <sharedItems containsSemiMixedTypes="0" containsString="0" containsNumber="1" minValue="0" maxValue="22454537.780000001"/>
    </cacheField>
    <cacheField name="5.9.4" numFmtId="164">
      <sharedItems containsSemiMixedTypes="0" containsString="0" containsNumber="1" containsInteger="1" minValue="0" maxValue="0"/>
    </cacheField>
    <cacheField name="5.9.7" numFmtId="164">
      <sharedItems containsSemiMixedTypes="0" containsString="0" containsNumber="1" minValue="0" maxValue="1182658.24"/>
    </cacheField>
    <cacheField name="5.9.8" numFmtId="164">
      <sharedItems containsSemiMixedTypes="0" containsString="0" containsNumber="1" minValue="0" maxValue="41240344.280000001"/>
    </cacheField>
    <cacheField name="Total" numFmtId="164">
      <sharedItems containsSemiMixedTypes="0" containsString="0" containsNumber="1" minValue="390" maxValue="41240344.28000000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13377893517" createdVersion="8" refreshedVersion="8" minRefreshableVersion="3" recordCount="1683" xr:uid="{D3EC2FAC-2B5F-451F-88E4-83F4D6BA5A0B}">
  <cacheSource type="worksheet">
    <worksheetSource ref="A7:R2212" sheet="CUT MN"/>
  </cacheSource>
  <cacheFields count="18">
    <cacheField name="Entidad" numFmtId="0">
      <sharedItems containsMixedTypes="1" containsNumber="1" containsInteger="1" minValue="6" maxValue="1519" count="165">
        <s v="N/I"/>
        <n v="203"/>
        <n v="81"/>
        <n v="587"/>
        <n v="20"/>
        <n v="15"/>
        <s v="99 - 04"/>
        <n v="117"/>
        <n v="35"/>
        <n v="86"/>
        <n v="383"/>
        <n v="291"/>
        <s v="99 - 03"/>
        <n v="513"/>
        <s v="99 - 02"/>
        <n v="269"/>
        <n v="585"/>
        <n v="46"/>
        <n v="163"/>
        <n v="10"/>
        <n v="309"/>
        <n v="222"/>
        <n v="590"/>
        <n v="903"/>
        <n v="526"/>
        <n v="223"/>
        <n v="254"/>
        <n v="221"/>
        <n v="16"/>
        <n v="599"/>
        <n v="292"/>
        <n v="25"/>
        <n v="212"/>
        <n v="132"/>
        <n v="862"/>
        <n v="376"/>
        <n v="47"/>
        <n v="683"/>
        <n v="902"/>
        <n v="41"/>
        <n v="681"/>
        <n v="206"/>
        <n v="901"/>
        <n v="343"/>
        <n v="906"/>
        <n v="265"/>
        <n v="597"/>
        <n v="312"/>
        <n v="283"/>
        <n v="267"/>
        <n v="155"/>
        <n v="385"/>
        <n v="293"/>
        <n v="140"/>
        <n v="423"/>
        <n v="548"/>
        <n v="650"/>
        <n v="249"/>
        <n v="30"/>
        <n v="342"/>
        <n v="66"/>
        <n v="119"/>
        <n v="234"/>
        <n v="389"/>
        <n v="591"/>
        <n v="133"/>
        <n v="578"/>
        <n v="340"/>
        <n v="373"/>
        <n v="382"/>
        <n v="595"/>
        <n v="224"/>
        <n v="70"/>
        <n v="586"/>
        <n v="299"/>
        <n v="253"/>
        <n v="522"/>
        <n v="290"/>
        <n v="378"/>
        <n v="580"/>
        <n v="310"/>
        <n v="301"/>
        <n v="670"/>
        <n v="287"/>
        <n v="244"/>
        <n v="682"/>
        <n v="594"/>
        <n v="76"/>
        <n v="146"/>
        <n v="134"/>
        <n v="680"/>
        <n v="660"/>
        <n v="593"/>
        <n v="802"/>
        <n v="169"/>
        <n v="514"/>
        <n v="386"/>
        <n v="661"/>
        <n v="190"/>
        <n v="213"/>
        <n v="572" u="1"/>
        <n v="53" u="1"/>
        <n v="596" u="1"/>
        <n v="908" u="1"/>
        <n v="951" u="1"/>
        <n v="905" u="1"/>
        <n v="512" u="1"/>
        <n v="152" u="1"/>
        <n v="907" u="1"/>
        <n v="266" u="1"/>
        <n v="315" u="1"/>
        <n v="1201" u="1"/>
        <n v="411" u="1"/>
        <n v="909" u="1"/>
        <n v="347" u="1"/>
        <n v="1519" u="1"/>
        <n v="374" u="1"/>
        <n v="109" u="1"/>
        <n v="865" u="1"/>
        <n v="192" u="1"/>
        <n v="573" u="1"/>
        <n v="78" u="1"/>
        <n v="294" u="1"/>
        <n v="245" u="1"/>
        <n v="225" u="1"/>
        <n v="311" u="1"/>
        <n v="272" u="1"/>
        <n v="268" u="1"/>
        <n v="6" u="1"/>
        <n v="251" u="1"/>
        <n v="422" u="1"/>
        <n v="601" u="1"/>
        <n v="344" u="1"/>
        <n v="288" u="1"/>
        <n v="324" u="1"/>
        <n v="129" u="1"/>
        <n v="1222" u="1"/>
        <n v="371" u="1"/>
        <n v="156" u="1"/>
        <n v="141" u="1"/>
        <n v="137" u="1"/>
        <n v="130" u="1"/>
        <n v="170" u="1"/>
        <n v="388" u="1"/>
        <n v="150" u="1"/>
        <n v="159" u="1"/>
        <n v="108" u="1"/>
        <n v="598" u="1"/>
        <n v="271" u="1"/>
        <n v="576" u="1"/>
        <n v="153" u="1"/>
        <n v="270" u="1"/>
        <n v="303" u="1"/>
        <n v="517" u="1"/>
        <n v="345" u="1"/>
        <n v="313" u="1"/>
        <n v="525" u="1"/>
        <n v="226" u="1"/>
        <n v="154" u="1"/>
        <n v="111" u="1"/>
        <n v="348" u="1"/>
        <n v="302" u="1"/>
        <n v="346" u="1"/>
        <n v="314" u="1"/>
        <n v="551" u="1"/>
      </sharedItems>
    </cacheField>
    <cacheField name="D.A." numFmtId="0">
      <sharedItems containsNonDate="0" containsString="0" containsBlank="1"/>
    </cacheField>
    <cacheField name="Descripción" numFmtId="0">
      <sharedItems count="166">
        <s v="No Identificado"/>
        <s v="Autoridad de Supervisión del Sistema Financiero"/>
        <s v="Ministerio de Obras Públicas, Servicios y Vivienda"/>
        <s v="Empresa Estratégica Boliviana de Construcción y Conservación de Infraestructura Civil"/>
        <s v="Ministerio de Defensa"/>
        <s v="Ministerio de Gobierno"/>
        <s v="Dirección General de Administración y Finanzas Territoriales"/>
        <s v="Dirección General de Aeronáutica Civil"/>
        <s v="Ministerio de Economía y Finanzas Públicas"/>
        <s v="Ministerio de Medio Ambiente y Agua"/>
        <s v="Agencia Boliviana de Correos &quot;Correos de Bolivia&quot;"/>
        <s v="Administradora Boliviana de Carreteras"/>
        <s v="Dirección General de Crédito Público"/>
        <s v="Yacimientos Petrolíferos Fiscales Bolivianos"/>
        <s v="Dirección General de Programación y Operaciones del Tesoro"/>
        <s v="Direc. Dptal. de Educación Potosí"/>
        <s v="Agencia Boliviana Espacial"/>
        <s v="Ministerio de Salud y Deportes"/>
        <s v="Agencia Nacional de Hidrocarburos"/>
        <s v="Ministerio de Relaciones Exteriores"/>
        <s v="Autoridad de Fiscalización del Juego"/>
        <s v="Instituto Nacional de Innovación Agropecuaria y Forestal"/>
        <s v="Empresa Pública &quot;QUIPUS&quot;"/>
        <s v="Gobierno Autónomo Departamental de Cochabamba"/>
        <s v="Bolivia TV"/>
        <s v="Fondo Nacional de Desarrollo Forestal"/>
        <s v="Instituto del Seguro Agrario"/>
        <s v="Serv. Nal. de Reg. y Control de la Comer. de Minerales y Metales"/>
        <s v="Ministerio de Educación"/>
        <s v="Empresa Boliviana de Alimentos y Derivados"/>
        <s v="Vías Bolivia"/>
        <s v="Ministerio de la Presidencia"/>
        <s v="Instituto Nacional de Reforma Agraria"/>
        <s v="Servicio de Desarrollo de las Empresas Púb. Productivas"/>
        <s v="Fondo Nacional de Desarrollo Regional"/>
        <s v="Agencia Boliviana de Energía Nuclear"/>
        <s v="Ministerio de Desarrollo Rural y Tierras"/>
        <s v="Procuraduria General del Estado"/>
        <s v="Gobierno Autónomo Departamental de La Paz"/>
        <s v="Ministerio de Desarrollo Productivo y Economía Plural"/>
        <s v="Ministerio Público"/>
        <s v="Instituto Nacional de Estadística"/>
        <s v="Gobierno Autónomo Departamental de Chuquisaca"/>
        <s v="Escuela de Jueces del Estado"/>
        <s v="Gobierno Autónomo Departamental de Tarija"/>
        <s v="Direc. Dptal. de Educación  Chuquisaca"/>
        <s v="Empresa Pública Nacional Estratégica de Yacimientos de Litio Bolivianos"/>
        <s v="Autoridad de Fiscalizac. y Control Soc de Bosques y Tierras"/>
        <s v="Aduana Nacional"/>
        <s v="Direc. Dptal. de Educación Cochabamba"/>
        <s v="Dirección del Notariado Plurinacional"/>
        <s v="Autoridad de Supervisión de la Seguridad Social de Corto Plazo"/>
        <s v="Fundación Cultural del Banco Central de Bolivia"/>
        <s v="Universidad Pública de El Alto"/>
        <s v="Caja de Salud del Servicio Nal. de Caminos y Ramas Anexas"/>
        <s v="Corporación de las Fuerzas Armadas p/ el Des. Nacional"/>
        <s v="Asamblea Legislativa Plurinacional"/>
        <s v="Central de Abastecimiento y Suministros de Salud"/>
        <s v="Ministerio de Justicia y Transparencia Institucional"/>
        <s v="Agencia Estatal de Vivienda"/>
        <s v="Ministerio de Planificación del Desarrollo"/>
        <s v="Agencia para el Des. de la Soc. de la Información en Bolivia"/>
        <s v="Servicio Geológico Minero "/>
        <s v="Navegación Aérea y Aeropuertos Bolivianos"/>
        <s v="Empresa Estatal de Transporte por Cable &quot;Mi teleférico&quot;"/>
        <s v="Lotería Nacional de Beneficencia y Salubridad"/>
        <s v="Boliviana de Aviación"/>
        <s v="Servicio General de Identificación Personal"/>
        <s v="Fondo de Desarrollo Indigena"/>
        <s v="Agencia de Infraestructura en Salud y Equipamiento Médico"/>
        <s v="Gestora Pública de la Seguridad Social de Largo Plazo"/>
        <s v="Insumos Bolivia"/>
        <s v="Ministerio de Trabajo, Empleo y Previsión Social"/>
        <s v="Empresa Azucarera San Buenaventura"/>
        <s v="Servicio Departamental de Riego - La Paz"/>
        <s v="Entidad Ejecutora de Medio Ambiente y Agua"/>
        <s v="Empresa Nacional de Ferrocarriles - Residual"/>
        <s v="Servicio de Impuestos Nacionales"/>
        <s v="Servicio Nacional Textil"/>
        <s v="Depósitos Aduaneros Bolivianos"/>
        <s v="Autoridad de Regulación y Fiscalización de Telecomunicaciones y Transportes"/>
        <s v="Servicio Departamental de Riego - Oruro"/>
        <s v="Órgano Electoral Plurinacional"/>
        <s v="Fondo Nacional de Inversión Productiva y Social"/>
        <s v="Servicio Nacional de Aerofotogrametría"/>
        <s v="Defensoria del Pueblo"/>
        <s v="Administración de Servicios Portuarios - Bolivia"/>
        <s v="Ministerio de Minería y Metalurgia"/>
        <s v="Universidad Autónoma Gabriel René Moreno"/>
        <s v="Consejo Nacional de Vivienda Policial"/>
        <s v="Contraloria General del Estado"/>
        <s v="Órgano Judicial"/>
        <s v="Empresa Pública YACANA"/>
        <s v="Empresa Local de Agua Potable y Alcantarillado Sucre"/>
        <s v="Autoridad General de Impugnación Tributaria"/>
        <s v="Empresa Nacional de Electricidad"/>
        <s v="Servicio Plurinacional de la Mujer y de la Despatriarcalización Ana María Romero"/>
        <s v="Tribunal Constitucional Plurinacional"/>
        <s v="Autoridad Jurisdiccional Administrativa Minera"/>
        <s v="Servicio Nacional de Meteorología e Hidrología"/>
        <s v="Empresa de Apoyo a la Producción de Alimentos" u="1"/>
        <s v="Ministerio de Culturas, Descolonización y Despatriarcalización" u="1"/>
        <s v="Empresa Pública Transporte Aéreo Militar " u="1"/>
        <s v="Impuesto Directo A Los Hidrocarburos" u="1"/>
        <s v="Gobierno Autónomo Departamental del Beni" u="1"/>
        <s v="Banco Central de Bolivia" u="1"/>
        <s v="Gobierno Autónomo Departamental de Potosí" u="1"/>
        <s v="Adm.de Aeropuertos y Servicios Auxiliares a la Naveg. Aérea" u="1"/>
        <s v="Servicio Plurinacional de Defensa Pública" u="1"/>
        <s v="Gobierno Autónomo Departamental de Santa Cruz" u="1"/>
        <s v="Direc. Dptal. de Educación La Paz" u="1"/>
        <s v="Autoridad de Fiscalización de Empresas" u="1"/>
        <s v="Gobierno Autónomo Municipal de La Paz" u="1"/>
        <s v="Corporación del Seguro Social Militar" u="1"/>
        <s v="Gobierno Autónomo Departamental de Pando" u="1"/>
        <s v="Autoridad de Fiscalización y Control de Cooperativas" u="1"/>
        <s v="Gobierno Autónomo Municipal de Tupiza" u="1"/>
        <s v="Agencia de Gobierno Electrónico y Tecnologías de Información y Comunicación" u="1"/>
        <s v="Conservatorio Plurinacional de Musica" u="1"/>
        <s v="Fondo de Desarrollo del Sist.Fin. y Apoyo al Sec.Productivo" u="1"/>
        <s v="Servicio al Mejoramiento de la Navegación Amazónica" u="1"/>
        <s v="Empresa Siderúrgica del Mutún" u="1"/>
        <s v="Ministerio de Hidrocarburos y Energías" u="1"/>
        <s v="Univ. Indígena Bol. Comun. Intercultl Prod. Tupak Katari" u="1"/>
        <s v="Servicio Geodésico de Mapas" u="1"/>
        <s v="Serv. Nal. para la Sostenibilidad en Saneamiento Básico" u="1"/>
        <s v="Autoridad de Fisc y Ctrol Soc de Agua Potable Saneam.Básico" u="1"/>
        <s v="Direc. Dptal. de Educación Beni" u="1"/>
        <s v="Direc. Dptal. de Educación Oruro" u="1"/>
        <s v="Vicepresidencia del Estado Plurinacional" u="1"/>
        <s v="Instituto Nacional de Salud Ocupacional" u="1"/>
        <s v="Caja Bancaria Estatal de Salud" u="1"/>
        <s v="Empresa Boliviana de Producción Agropecuaria" u="1"/>
        <s v="Instituto Plurinacional de Estudio de Lenguas y Culturas" u="1"/>
        <s v="Servicio Nacional de Riego" u="1"/>
        <s v="Escuela Boliviana Intercultural de Música" u="1"/>
        <s v="Escuela de Gestión Pública Plurinacional" u="1"/>
        <s v="Gobierno Autónomo Municipal de Ichoca" u="1"/>
        <s v="Centro Internacional de la Quinua" u="1"/>
        <s v="Servicio Plurinacional de Asistencia a la Víctima" u="1"/>
        <s v="Universidad Mayor de San Simón" u="1"/>
        <s v="Comité Ejecutivo de la Universidad Boliviana" u="1"/>
        <s v="Fondo de Financiamiento para la Minería" u="1"/>
        <s v="Escuela Militar de Ingeniería" u="1"/>
        <s v="Servicio Plurinacional de Registro de Comercio" u="1"/>
        <s v="Proyecto Sucre Ciudad Universitaria" u="1"/>
        <s v="OficinaTécnica para el Fortalecimiento de la Empresa Pública" u="1"/>
        <s v="Orquesta Sinfónica Nacional" u="1"/>
        <s v="Empresa Pública &quot;Editorial del Estado Plurinacional de Bolivia&quot;" u="1"/>
        <s v="Direc. Dptal. de Educación Santa Cruz" u="1"/>
        <s v="Empresa Pública Nacional Estratégica Cartones de Bolivia" u="1"/>
        <s v="Observatorio Plurinacional de la Calidad  Educativa" u="1"/>
        <s v="Direc. Dptal. de Educación Tarija" u="1"/>
        <s v="Servicio Departamental de Riego - Tarija" u="1"/>
        <s v="Corporación Minera de Bolivia" u="1"/>
        <s v="Mutual de Servicios al Policía" u="1"/>
        <s v="Autoridad de Fiscalización y Control de Pensiones y Seguros - APS" u="1"/>
        <s v="Transportes Aéreos Bolivianos" u="1"/>
        <s v="Servicio Estatal de Autonomías" u="1"/>
        <s v="Museo Nacional de Historia Natural" u="1"/>
        <s v="Instituto Boliviano de la Ceguera" u="1"/>
        <s v="Autoridad Plurinacional de la Madre Tierra" u="1"/>
        <s v="Servicio Departamental de Riego - Potosí" u="1"/>
        <s v="Unidad de Investigaciones Financieras" u="1"/>
        <s v="Autoridad de Fiscalización de Electricidad y Tecnología Nuclear" u="1"/>
        <s v="Empresa Naviera Boliviana" u="1"/>
      </sharedItems>
    </cacheField>
    <cacheField name="Fecha de operación_x000a_(DD/MM/AA)" numFmtId="14">
      <sharedItems containsSemiMixedTypes="0" containsNonDate="0" containsDate="1" containsString="0" minDate="2025-01-02T00:00:00" maxDate="2025-03-01T00:00:00" count="41">
        <d v="2025-01-02T00:00:00"/>
        <d v="2025-01-03T00:00:00"/>
        <d v="2025-01-06T00:00:00"/>
        <d v="2025-01-07T00:00:00"/>
        <d v="2025-01-08T00:00:00"/>
        <d v="2025-01-09T00:00:00"/>
        <d v="2025-01-10T00:00:00"/>
        <d v="2025-01-13T00:00:00"/>
        <d v="2025-01-14T00:00:00"/>
        <d v="2025-01-15T00:00:00"/>
        <d v="2025-01-16T00:00:00"/>
        <d v="2025-01-17T00:00:00"/>
        <d v="2025-01-20T00:00:00"/>
        <d v="2025-01-21T00:00:00"/>
        <d v="2025-01-23T00:00:00"/>
        <d v="2025-01-24T00:00:00"/>
        <d v="2025-01-27T00:00:00"/>
        <d v="2025-01-28T00:00:00"/>
        <d v="2025-01-29T00:00:00"/>
        <d v="2025-01-30T00:00:00"/>
        <d v="2025-01-3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sharedItems>
      <fieldGroup base="3">
        <rangePr groupBy="months" startDate="2025-01-02T00:00:00" endDate="2025-03-01T00:00:00"/>
        <groupItems count="14">
          <s v="&lt;2/1/2025"/>
          <s v="ene"/>
          <s v="feb"/>
          <s v="mar"/>
          <s v="abr"/>
          <s v="may"/>
          <s v="jun"/>
          <s v="jul"/>
          <s v="ago"/>
          <s v="sep"/>
          <s v="oct"/>
          <s v="nov"/>
          <s v="dic"/>
          <s v="&gt;1/3/2025"/>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9534" maxValue="1000004124404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316399296.24000001"/>
    </cacheField>
    <cacheField name="Créditos_x000a_(Bs)" numFmtId="164">
      <sharedItems containsSemiMixedTypes="0" containsString="0" containsNumber="1" minValue="0" maxValue="20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13426504626" createdVersion="8" refreshedVersion="8" minRefreshableVersion="3" recordCount="125" xr:uid="{04D43AAE-A9D1-46E4-AC37-4BA8EFC0220E}">
  <cacheSource type="worksheet">
    <worksheetSource ref="A7:R162" sheet="CUT ME"/>
  </cacheSource>
  <cacheFields count="18">
    <cacheField name="Entidad" numFmtId="0">
      <sharedItems containsMixedTypes="1" containsNumber="1" containsInteger="1" minValue="6" maxValue="905" count="34">
        <s v="99 - 03"/>
        <s v="99 - 02"/>
        <n v="513"/>
        <n v="291"/>
        <n v="585"/>
        <n v="348"/>
        <n v="46"/>
        <n v="20"/>
        <n v="86"/>
        <n v="66" u="1"/>
        <n v="865" u="1"/>
        <n v="10" u="1"/>
        <n v="650" u="1"/>
        <n v="382" u="1"/>
        <n v="78" u="1"/>
        <n v="16" u="1"/>
        <n v="203" u="1"/>
        <n v="163" u="1"/>
        <n v="905" u="1"/>
        <n v="591" u="1"/>
        <n v="41" u="1"/>
        <n v="206" u="1"/>
        <n v="253" u="1"/>
        <n v="514" u="1"/>
        <n v="35" u="1"/>
        <n v="6" u="1"/>
        <n v="389" u="1"/>
        <n v="25" u="1"/>
        <n v="314" u="1"/>
        <n v="47" u="1"/>
        <n v="572" u="1"/>
        <n v="287" u="1"/>
        <n v="81" u="1"/>
        <n v="683" u="1"/>
      </sharedItems>
    </cacheField>
    <cacheField name="D.A." numFmtId="0">
      <sharedItems containsNonDate="0" containsString="0" containsBlank="1"/>
    </cacheField>
    <cacheField name="Descripción" numFmtId="0">
      <sharedItems count="35">
        <s v="Dirección General de Crédito Público"/>
        <s v="Dirección General de Programación y Operaciones del Tesoro"/>
        <s v="Yacimientos Petrolíferos Fiscales Bolivianos"/>
        <s v="Administradora Boliviana de Carreteras"/>
        <s v="Agencia Boliviana Espacial"/>
        <s v="Autoridad Plurinacional de la Madre Tierra"/>
        <s v="Ministerio de Salud y Deportes"/>
        <s v="Ministerio de Defensa"/>
        <s v="Ministerio de Medio Ambiente y Agua"/>
        <s v="Ministerio de Planificación del Desarrollo" u="1"/>
        <s v="Fondo de Desarrollo del Sist.Fin. y Apoyo al Sec.Productivo" u="1"/>
        <s v="Ministerio de Relaciones Exteriores" u="1"/>
        <s v="Asamblea Legislativa Plurinacional" u="1"/>
        <s v="Agencia de Infraestructura en Salud y Equipamiento Médico" u="1"/>
        <s v="Ministerio de Hidrocarburos y Energías" u="1"/>
        <s v="Ministerio de Educación" u="1"/>
        <s v="Autoridad de Supervisión del Sistema Financiero" u="1"/>
        <s v="Agencia Nacional de Hidrocarburos" u="1"/>
        <s v="Gobierno Autónomo Departamental de Potosí" u="1"/>
        <s v="Empresa Estatal de Transporte por Cable &quot;Mi teleférico&quot;" u="1"/>
        <s v="No Identificado" u="1"/>
        <s v="Ministerio de Desarrollo Productivo y Economía Plural" u="1"/>
        <s v="Instituto Nacional de Estadística" u="1"/>
        <s v="Entidad Ejecutora de Medio Ambiente y Agua" u="1"/>
        <s v="Empresa Nacional de Electricidad" u="1"/>
        <s v="Ministerio de Economía y Finanzas Públicas" u="1"/>
        <s v="Vicepresidencia del Estado Plurinacional" u="1"/>
        <s v="Navegación Aérea y Aeropuertos Bolivianos" u="1"/>
        <s v="Ministerio de la Presidencia" u="1"/>
        <s v="Autoridad de Fiscalización de Electricidad y Tecnología Nuclear" u="1"/>
        <s v="Ministerio de Desarrollo Rural y Tierras" u="1"/>
        <s v="Empresa de Apoyo a la Producción de Alimentos" u="1"/>
        <s v="Fondo Nacional de Inversión Productiva y Social" u="1"/>
        <s v="Ministerio de Obras Públicas, Servicios y Vivienda" u="1"/>
        <s v="Procuraduria General del Estado" u="1"/>
      </sharedItems>
    </cacheField>
    <cacheField name="Fecha de operación_x000a_(DD/MM/AA)" numFmtId="14">
      <sharedItems containsSemiMixedTypes="0" containsNonDate="0" containsDate="1" containsString="0" minDate="2025-01-06T00:00:00" maxDate="2025-02-28T00:00:00" count="37">
        <d v="2025-01-06T00:00:00"/>
        <d v="2025-01-07T00:00:00"/>
        <d v="2025-01-08T00:00:00"/>
        <d v="2025-01-10T00:00:00"/>
        <d v="2025-01-12T00:00:00"/>
        <d v="2025-01-13T00:00:00"/>
        <d v="2025-01-14T00:00:00"/>
        <d v="2025-01-15T00:00:00"/>
        <d v="2025-01-17T00:00:00"/>
        <d v="2025-01-20T00:00:00"/>
        <d v="2025-01-21T00:00:00"/>
        <d v="2025-01-23T00:00:00"/>
        <d v="2025-01-24T00:00:00"/>
        <d v="2025-01-26T00:00:00"/>
        <d v="2025-01-27T00:00:00"/>
        <d v="2025-01-28T00:00:00"/>
        <d v="2025-01-29T00:00:00"/>
        <d v="2025-01-30T00:00:00"/>
        <d v="2025-02-03T00:00:00"/>
        <d v="2025-02-05T00:00:00"/>
        <d v="2025-02-06T00:00:00"/>
        <d v="2025-02-07T00:00:00"/>
        <d v="2025-02-10T00:00:00"/>
        <d v="2025-02-11T00:00:00"/>
        <d v="2025-02-12T00:00:00"/>
        <d v="2025-02-13T00:00:00"/>
        <d v="2025-02-14T00:00:00"/>
        <d v="2025-02-16T00:00:00"/>
        <d v="2025-02-17T00:00:00"/>
        <d v="2025-02-18T00:00:00"/>
        <d v="2025-02-19T00:00:00"/>
        <d v="2025-02-20T00:00:00"/>
        <d v="2025-02-21T00:00:00"/>
        <d v="2025-02-24T00:00:00"/>
        <d v="2025-02-25T00:00:00"/>
        <d v="2025-02-26T00:00:00"/>
        <d v="2025-02-27T00:00:00"/>
      </sharedItems>
      <fieldGroup base="3">
        <rangePr groupBy="months" startDate="2025-01-06T00:00:00" endDate="2025-02-28T00:00:00"/>
        <groupItems count="14">
          <s v="&lt;6/1/2025"/>
          <s v="ene"/>
          <s v="feb"/>
          <s v="mar"/>
          <s v="abr"/>
          <s v="may"/>
          <s v="jun"/>
          <s v="jul"/>
          <s v="ago"/>
          <s v="sep"/>
          <s v="oct"/>
          <s v="nov"/>
          <s v="dic"/>
          <s v="&gt;28/2/2025"/>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9534" maxValue="304416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4586879.41"/>
    </cacheField>
    <cacheField name="Créditos_x000a_(USD)" numFmtId="164">
      <sharedItems containsSemiMixedTypes="0" containsString="0" containsNumber="1" minValue="0" maxValue="45459669"/>
    </cacheField>
    <cacheField name="Débitos_x000a_(Bs)" numFmtId="164">
      <sharedItems containsSemiMixedTypes="0" containsString="0" containsNumber="1" minValue="0" maxValue="168665992.75"/>
    </cacheField>
    <cacheField name="Créditos_x000a_(Bs)" numFmtId="164">
      <sharedItems containsSemiMixedTypes="0" containsString="0" containsNumber="1" minValue="0" maxValue="311853329.33999997"/>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n v="1"/>
    <x v="0"/>
    <x v="0"/>
    <n v="1"/>
    <s v="00576012002"/>
    <s v="De: 00576012002 A:00132142001 Transferencia de recursos a solicitud de la Empresa Pública Nacional Estratégica Cartones de Bolivia dependiente del Servicio de Desarrollo de las Empresas Públicas Productivas – SEDEM mediante notas CITE: SEDE"/>
    <m/>
    <m/>
    <m/>
    <m/>
    <m/>
    <m/>
    <n v="6322900.9699999997"/>
    <n v="0"/>
    <n v="6322900.9699999997"/>
  </r>
  <r>
    <x v="1"/>
    <n v="14"/>
    <x v="1"/>
    <x v="0"/>
    <n v="1"/>
    <s v="00132142001"/>
    <s v="De: 00576012002 A:00132142001 Transferencia de recursos a solicitud de la Empresa Pública Nacional Estratégica Cartones de Bolivia dependiente del Servicio de Desarrollo de las Empresas Públicas Productivas – SEDEM mediante notas CITE: SEDE"/>
    <m/>
    <m/>
    <m/>
    <m/>
    <m/>
    <m/>
    <n v="0"/>
    <n v="6322900.9699999997"/>
    <n v="6322900.9699999997"/>
  </r>
  <r>
    <x v="2"/>
    <n v="2"/>
    <x v="2"/>
    <x v="1"/>
    <n v="7"/>
    <s v="00099021001"/>
    <s v="De: 00099021001 A:00086107011 Transferencia de Recursos a solicitud de la Unidad de Coordinación de Programa Piloto de Resiliencia Climática dependiente del Ministerio de Medio Ambiente y Agua mediante nota CITE: UCP-PPRC-UADM-0001-CAR/25 ("/>
    <m/>
    <m/>
    <m/>
    <m/>
    <m/>
    <m/>
    <n v="27059949.960000001"/>
    <n v="0"/>
    <n v="27059949.960000001"/>
  </r>
  <r>
    <x v="3"/>
    <n v="10"/>
    <x v="3"/>
    <x v="1"/>
    <n v="7"/>
    <s v="00086107011"/>
    <s v="De: 00099021001 A:00086107011 Transferencia de Recursos a solicitud de la Unidad de Coordinación de Programa Piloto de Resiliencia Climática dependiente del Ministerio de Medio Ambiente y Agua mediante nota CITE: UCP-PPRC-UADM-0001-CAR/25 ("/>
    <m/>
    <m/>
    <m/>
    <m/>
    <m/>
    <m/>
    <n v="0"/>
    <n v="27059949.960000001"/>
    <n v="27059949.960000001"/>
  </r>
  <r>
    <x v="3"/>
    <n v="1"/>
    <x v="3"/>
    <x v="2"/>
    <n v="8"/>
    <s v="00086011109"/>
    <s v="De: 00086011109 A:00066011102 Débito Automático (DA) según CITE: MPD/VIPFE/DGPP/UP-NE 2385/2024, Inf. Legal MPD/VIPFE/DGPP/UP-INF 0885/2024 e Inf. Técnico MPD/VIPFE/DGPP/UP-INF 0865/2024 y la nota de la DGAJ del MEFP que recomienda la viabi"/>
    <m/>
    <m/>
    <m/>
    <m/>
    <m/>
    <m/>
    <n v="20676.61"/>
    <n v="0"/>
    <n v="20676.61"/>
  </r>
  <r>
    <x v="2"/>
    <n v="2"/>
    <x v="2"/>
    <x v="3"/>
    <n v="70"/>
    <s v="00099021001"/>
    <s v="De: 00287102007 A:00099021001 Transferencia de recursos a favor del Tesoro General de la Nación a solicitud del Fondo Nacional de Inversión Productiva y Social mediante nota CITE: FPS/GFA/UFI/TES/TRL/0013/2025 por concepto de multas, corre"/>
    <m/>
    <m/>
    <m/>
    <m/>
    <m/>
    <m/>
    <n v="0"/>
    <n v="334721.96000000002"/>
    <n v="334721.96000000002"/>
  </r>
  <r>
    <x v="2"/>
    <n v="2"/>
    <x v="2"/>
    <x v="4"/>
    <n v="117"/>
    <s v="00099021001"/>
    <s v="De: 00099021001 A:00291034302 Transferencia de recursos a solicitud de la Administradora Boliviana de Carreteras mediante nota CITE: ABC/GNA/SAF/ATE/2025-0066 (operación bimonetaria), para el pago a beneficiarios (TC 6,86) H.R 2025-02056-R."/>
    <m/>
    <m/>
    <m/>
    <m/>
    <m/>
    <m/>
    <n v="4116000"/>
    <n v="0"/>
    <n v="4116000"/>
  </r>
  <r>
    <x v="4"/>
    <n v="3"/>
    <x v="4"/>
    <x v="4"/>
    <n v="117"/>
    <s v="00291034302"/>
    <s v="De: 00099021001 A:00291034302 Transferencia de recursos a solicitud de la Administradora Boliviana de Carreteras mediante nota CITE: ABC/GNA/SAF/ATE/2025-0066 (operación bimonetaria), para el pago a beneficiarios (TC 6,86) H.R 2025-02056-R."/>
    <m/>
    <m/>
    <m/>
    <m/>
    <m/>
    <m/>
    <n v="0"/>
    <n v="4116000"/>
    <n v="4116000"/>
  </r>
  <r>
    <x v="2"/>
    <n v="2"/>
    <x v="2"/>
    <x v="4"/>
    <n v="118"/>
    <s v="00099021001"/>
    <s v="De: 00099021001 A:00291034305 Transferencia de recursos a solicitud de la Administradora Boliviana de Carreteras mediante nota CITE: ABC/GNA/SAF/ATE/2025-0066 (operación bimonetaria), para el pago a beneficiarios (TC 6,86) H.R 2025-02056-R."/>
    <m/>
    <m/>
    <m/>
    <m/>
    <m/>
    <m/>
    <n v="10290000"/>
    <n v="0"/>
    <n v="10290000"/>
  </r>
  <r>
    <x v="4"/>
    <n v="3"/>
    <x v="4"/>
    <x v="4"/>
    <n v="118"/>
    <s v="00291034305"/>
    <s v="De: 00099021001 A:00291034305 Transferencia de recursos a solicitud de la Administradora Boliviana de Carreteras mediante nota CITE: ABC/GNA/SAF/ATE/2025-0066 (operación bimonetaria), para el pago a beneficiarios (TC 6,86) H.R 2025-02056-R."/>
    <m/>
    <m/>
    <m/>
    <m/>
    <m/>
    <m/>
    <n v="0"/>
    <n v="10290000"/>
    <n v="10290000"/>
  </r>
  <r>
    <x v="2"/>
    <n v="2"/>
    <x v="2"/>
    <x v="4"/>
    <n v="119"/>
    <s v="00099021001"/>
    <s v="De: 00099021001 A:00291034303 Transferencia de recursos a solicitud de la Administradora Boliviana de Carreteras mediante nota CITE: ABC/GNA/SAF/ATE/2025-0066 (operación bimonetaria), para el pago a beneficiarios (TC 6,86) H.R 2025-02056-R."/>
    <m/>
    <m/>
    <m/>
    <m/>
    <m/>
    <m/>
    <n v="20580000"/>
    <n v="0"/>
    <n v="20580000"/>
  </r>
  <r>
    <x v="4"/>
    <n v="3"/>
    <x v="4"/>
    <x v="4"/>
    <n v="119"/>
    <s v="00291034303"/>
    <s v="De: 00099021001 A:00291034303 Transferencia de recursos a solicitud de la Administradora Boliviana de Carreteras mediante nota CITE: ABC/GNA/SAF/ATE/2025-0066 (operación bimonetaria), para el pago a beneficiarios (TC 6,86) H.R 2025-02056-R."/>
    <m/>
    <m/>
    <m/>
    <m/>
    <m/>
    <m/>
    <n v="0"/>
    <n v="20580000"/>
    <n v="20580000"/>
  </r>
  <r>
    <x v="2"/>
    <n v="2"/>
    <x v="2"/>
    <x v="4"/>
    <n v="124"/>
    <s v="00099021001"/>
    <s v="De: 00389012001 A:00099021001 Transferencia de recursos a solicitud de la Dirección General de Administración y Finanzas Territoriales mediante nota interna CITE: MEFP/VTCP/DGAFT/USCFT/N°9/2025, por concepto de recuperaciones de la deuda em"/>
    <m/>
    <m/>
    <m/>
    <m/>
    <m/>
    <m/>
    <n v="0"/>
    <n v="152528.19"/>
    <n v="152528.19"/>
  </r>
  <r>
    <x v="5"/>
    <n v="2"/>
    <x v="5"/>
    <x v="5"/>
    <n v="132"/>
    <s v="00046024103"/>
    <s v="De: 00046024103 A:00099021001 Transferencia de recursos a solicitud del Ministerio de Salud y Deportes (MSyD) mediante nota CITE: MSyD/DGAA/UF/TES/CE/22/2025 Informes Técnicos MSyD/DGAA/UF/TES/IT/6/2025, MSyD/VGSNS/PTLS/IT/20/2025 del MSyD"/>
    <m/>
    <m/>
    <m/>
    <m/>
    <m/>
    <m/>
    <n v="154181.43"/>
    <n v="0"/>
    <n v="154181.43"/>
  </r>
  <r>
    <x v="2"/>
    <n v="2"/>
    <x v="2"/>
    <x v="5"/>
    <n v="132"/>
    <s v="00099021001"/>
    <s v="De: 00046024103 A:00099021001 Transferencia de recursos a solicitud del Ministerio de Salud y Deportes (MSyD) mediante nota CITE: MSyD/DGAA/UF/TES/CE/22/2025 Informes Técnicos MSyD/DGAA/UF/TES/IT/6/2025, MSyD/VGSNS/PTLS/IT/20/2025 del MSyD"/>
    <m/>
    <m/>
    <m/>
    <m/>
    <m/>
    <m/>
    <n v="0"/>
    <n v="154181.43"/>
    <n v="154181.43"/>
  </r>
  <r>
    <x v="5"/>
    <n v="2"/>
    <x v="5"/>
    <x v="5"/>
    <n v="133"/>
    <s v="00046024403"/>
    <s v="De: 00046024403 A:00099021001 Transferencia de recursos a solicitud del Ministerio de Salud y Deportes (MSyD) mediante nota CITE: MSyD/DGAA/UF/TES/CE/22/2025 Informes Técnicos MSyD/DGAA/UF/TES/IT/6/2025, MSyD/VGSNS/PTLS/IT/20/2025 del MSyD"/>
    <m/>
    <m/>
    <m/>
    <m/>
    <m/>
    <m/>
    <n v="5768.8"/>
    <n v="0"/>
    <n v="5768.8"/>
  </r>
  <r>
    <x v="2"/>
    <n v="2"/>
    <x v="2"/>
    <x v="5"/>
    <n v="133"/>
    <s v="00099021001"/>
    <s v="De: 00046024403 A:00099021001 Transferencia de recursos a solicitud del Ministerio de Salud y Deportes (MSyD) mediante nota CITE: MSyD/DGAA/UF/TES/CE/22/2025 Informes Técnicos MSyD/DGAA/UF/TES/IT/6/2025, MSyD/VGSNS/PTLS/IT/20/2025 del MSyD"/>
    <m/>
    <m/>
    <m/>
    <m/>
    <m/>
    <m/>
    <n v="0"/>
    <n v="5768.8"/>
    <n v="5768.8"/>
  </r>
  <r>
    <x v="3"/>
    <n v="1"/>
    <x v="3"/>
    <x v="6"/>
    <n v="171"/>
    <s v="00086014407"/>
    <s v="De: 00086014407 A:00099021001 Transferencia de Recursos a solicitud del Ministerio de Medio Ambiente y Agua mediante nota CITE: MMAYA/DGAA N°025/2025, por concepto de deposito erróneo, correspondiente a saldos no ejecutados del Proyecto Ma"/>
    <m/>
    <m/>
    <m/>
    <m/>
    <m/>
    <m/>
    <n v="20899.22"/>
    <n v="0"/>
    <n v="20899.22"/>
  </r>
  <r>
    <x v="2"/>
    <n v="2"/>
    <x v="2"/>
    <x v="6"/>
    <n v="171"/>
    <s v="00099021001"/>
    <s v="De: 00086014407 A:00099021001 Transferencia de Recursos a solicitud del Ministerio de Medio Ambiente y Agua mediante nota CITE: MMAYA/DGAA N°025/2025, por concepto de deposito erróneo, correspondiente a saldos no ejecutados del Proyecto Ma"/>
    <m/>
    <m/>
    <m/>
    <m/>
    <m/>
    <m/>
    <n v="0"/>
    <n v="20899.22"/>
    <n v="20899.22"/>
  </r>
  <r>
    <x v="2"/>
    <n v="2"/>
    <x v="2"/>
    <x v="7"/>
    <n v="210"/>
    <s v="00099021001"/>
    <s v="De: 00099021001 A:00066047003 Transferencia de recursos a solicitud del Ministerio de Planificación del Desarrollo mediante nota CITE: MPD/VIPFE/DGPP/UP-NE 0140/2025 (operación bimonetaria) destinados al financiamiento de Estudios de Diseño"/>
    <m/>
    <m/>
    <m/>
    <m/>
    <m/>
    <m/>
    <n v="640782.65"/>
    <n v="0"/>
    <n v="640782.65"/>
  </r>
  <r>
    <x v="6"/>
    <n v="4"/>
    <x v="6"/>
    <x v="7"/>
    <n v="210"/>
    <s v="00066047003"/>
    <s v="De: 00099021001 A:00066047003 Transferencia de recursos a solicitud del Ministerio de Planificación del Desarrollo mediante nota CITE: MPD/VIPFE/DGPP/UP-NE 0140/2025 (operación bimonetaria) destinados al financiamiento de Estudios de Diseño"/>
    <m/>
    <m/>
    <m/>
    <m/>
    <m/>
    <m/>
    <n v="0"/>
    <n v="640782.65"/>
    <n v="640782.65"/>
  </r>
  <r>
    <x v="2"/>
    <n v="2"/>
    <x v="2"/>
    <x v="7"/>
    <n v="212"/>
    <s v="00099021001"/>
    <s v="De: 00099021001 A:00348018003 Transferencia de recursos a solicitud de la Autoridad Plurinacional de la Madre Tierra dependiente del Ministerio de Medio Ambiente y Agua mediante nota CITE: APMT/DAF/CAR/0034/25 (operación bimonetaria), para"/>
    <m/>
    <m/>
    <m/>
    <m/>
    <m/>
    <m/>
    <n v="274339.98"/>
    <n v="0"/>
    <n v="274339.98"/>
  </r>
  <r>
    <x v="7"/>
    <n v="1"/>
    <x v="7"/>
    <x v="7"/>
    <n v="212"/>
    <s v="00348018003"/>
    <s v="De: 00099021001 A:00348018003 Transferencia de recursos a solicitud de la Autoridad Plurinacional de la Madre Tierra dependiente del Ministerio de Medio Ambiente y Agua mediante nota CITE: APMT/DAF/CAR/0034/25 (operación bimonetaria), para"/>
    <m/>
    <m/>
    <m/>
    <m/>
    <m/>
    <m/>
    <n v="0"/>
    <n v="274339.98"/>
    <n v="274339.98"/>
  </r>
  <r>
    <x v="2"/>
    <n v="2"/>
    <x v="2"/>
    <x v="7"/>
    <n v="216"/>
    <s v="00099021001"/>
    <s v="De: 00389012001 A:00099021001 Transferencia de recursos a solicitud de la Dirección General de Administración y Finanzas Territoriales mediante nota interna CITE: MEFP/VTCP/DGAFT/USCFT/N°28/2025, por concepto de actualización del cronograma"/>
    <m/>
    <m/>
    <m/>
    <m/>
    <m/>
    <m/>
    <n v="0"/>
    <n v="11984.63"/>
    <n v="11984.63"/>
  </r>
  <r>
    <x v="6"/>
    <n v="3"/>
    <x v="6"/>
    <x v="8"/>
    <n v="266"/>
    <s v="00066031040"/>
    <s v="De: 00066031040 A:00025011001 Transferencia de recursos a solicitud del Ministerio de Planificación del Desarrollo mediante nota CITE: MPD/VIPFE/DGGFE/UAP-NE 0217/2025, Fortalecimiento y Ampliación del Sistema Nacional de Radios de los Pueb"/>
    <m/>
    <m/>
    <m/>
    <m/>
    <m/>
    <m/>
    <n v="704968"/>
    <n v="0"/>
    <n v="704968"/>
  </r>
  <r>
    <x v="8"/>
    <n v="1"/>
    <x v="8"/>
    <x v="8"/>
    <n v="266"/>
    <s v="00025011001"/>
    <s v="De: 00066031040 A:00025011001 Transferencia de recursos a solicitud del Ministerio de Planificación del Desarrollo mediante nota CITE: MPD/VIPFE/DGGFE/UAP-NE 0217/2025, Fortalecimiento y Ampliación del Sistema Nacional de Radios de los Pueb"/>
    <m/>
    <m/>
    <m/>
    <m/>
    <m/>
    <m/>
    <n v="0"/>
    <n v="704968"/>
    <n v="704968"/>
  </r>
  <r>
    <x v="2"/>
    <n v="2"/>
    <x v="2"/>
    <x v="9"/>
    <n v="304"/>
    <s v="00099021001"/>
    <s v="De: 00099021001 A:00291014351 Transferencia de recursos a solicitud de la Administradora Boliviana de Carreteras mediante nota CITE: ABC/GNA/SAF/ATE/2025-0226 (operación bimonetaria), para pagos a beneficiarios (TC 6,86) H.R 2025-04962-R."/>
    <m/>
    <m/>
    <m/>
    <m/>
    <m/>
    <m/>
    <n v="21948123.550000001"/>
    <n v="0"/>
    <n v="21948123.550000001"/>
  </r>
  <r>
    <x v="4"/>
    <n v="1"/>
    <x v="4"/>
    <x v="9"/>
    <n v="304"/>
    <s v="00291014351"/>
    <s v="De: 00099021001 A:00291014351 Transferencia de recursos a solicitud de la Administradora Boliviana de Carreteras mediante nota CITE: ABC/GNA/SAF/ATE/2025-0226 (operación bimonetaria), para pagos a beneficiarios (TC 6,86) H.R 2025-04962-R."/>
    <m/>
    <m/>
    <m/>
    <m/>
    <m/>
    <m/>
    <n v="0"/>
    <n v="21948123.550000001"/>
    <n v="21948123.550000001"/>
  </r>
  <r>
    <x v="2"/>
    <n v="2"/>
    <x v="2"/>
    <x v="9"/>
    <n v="306"/>
    <s v="00099021001"/>
    <s v="De: 00099021001 A:00291014381 Transferencia de recursos a solicitud de la Administradora Boliviana de Carreteras mediante nota CITE: ABC/GNA/SAF/ATE/2025-0226 (operación bimonetaria), para pagos a beneficiarios (TC 6,86) H.R 2025-04962-R."/>
    <m/>
    <m/>
    <m/>
    <m/>
    <m/>
    <m/>
    <n v="10290000"/>
    <n v="0"/>
    <n v="10290000"/>
  </r>
  <r>
    <x v="4"/>
    <n v="1"/>
    <x v="4"/>
    <x v="9"/>
    <n v="306"/>
    <s v="00291014381"/>
    <s v="De: 00099021001 A:00291014381 Transferencia de recursos a solicitud de la Administradora Boliviana de Carreteras mediante nota CITE: ABC/GNA/SAF/ATE/2025-0226 (operación bimonetaria), para pagos a beneficiarios (TC 6,86) H.R 2025-04962-R."/>
    <m/>
    <m/>
    <m/>
    <m/>
    <m/>
    <m/>
    <n v="0"/>
    <n v="10290000"/>
    <n v="10290000"/>
  </r>
  <r>
    <x v="2"/>
    <n v="2"/>
    <x v="2"/>
    <x v="9"/>
    <n v="309"/>
    <s v="00099021001"/>
    <s v="De: 00099021001 A:00291084302 Transferencia de recursos a solicitud de la Administradora Boliviana de Carreteras mediante nota CITE: ABC/GNA/SAF/ATE/2025-0220 (operación bimonetaria), para pagos a beneficiarios (TC 6,86) H.R 2025-04773-R."/>
    <m/>
    <m/>
    <m/>
    <m/>
    <m/>
    <m/>
    <n v="8232000"/>
    <n v="0"/>
    <n v="8232000"/>
  </r>
  <r>
    <x v="4"/>
    <n v="8"/>
    <x v="4"/>
    <x v="9"/>
    <n v="309"/>
    <s v="00291084302"/>
    <s v="De: 00099021001 A:00291084302 Transferencia de recursos a solicitud de la Administradora Boliviana de Carreteras mediante nota CITE: ABC/GNA/SAF/ATE/2025-0220 (operación bimonetaria), para pagos a beneficiarios (TC 6,86) H.R 2025-04773-R."/>
    <m/>
    <m/>
    <m/>
    <m/>
    <m/>
    <m/>
    <n v="0"/>
    <n v="8232000"/>
    <n v="8232000"/>
  </r>
  <r>
    <x v="2"/>
    <n v="2"/>
    <x v="2"/>
    <x v="9"/>
    <n v="310"/>
    <s v="00099021001"/>
    <s v="De: 00099021001 A:00291014380 Transferencia de recursos a solicitud de la Administradora Boliviana de Carreteras mediante nota CITE: ABC/GNA/SAF/ATE/2025-0220 (operación bimonetaria), para pagos a beneficiarios (TC 6,86) H.R 2025-04773-R."/>
    <m/>
    <m/>
    <m/>
    <m/>
    <m/>
    <m/>
    <n v="1804214.3"/>
    <n v="0"/>
    <n v="1804214.3"/>
  </r>
  <r>
    <x v="4"/>
    <n v="1"/>
    <x v="4"/>
    <x v="9"/>
    <n v="310"/>
    <s v="00291014380"/>
    <s v="De: 00099021001 A:00291014380 Transferencia de recursos a solicitud de la Administradora Boliviana de Carreteras mediante nota CITE: ABC/GNA/SAF/ATE/2025-0220 (operación bimonetaria), para pagos a beneficiarios (TC 6,86) H.R 2025-04773-R."/>
    <m/>
    <m/>
    <m/>
    <m/>
    <m/>
    <m/>
    <n v="0"/>
    <n v="1804214.3"/>
    <n v="1804214.3"/>
  </r>
  <r>
    <x v="2"/>
    <n v="2"/>
    <x v="2"/>
    <x v="9"/>
    <n v="312"/>
    <s v="00099021001"/>
    <s v="De: 00099021001 A:00291014369 Transferencia de recursos a solicitud de la Administradora Boliviana de Carreteras mediante nota CITE: ABC/GNA/SAF/ATE/2025-0188 (operación bimonetaria), para pagos a beneficiarios (TC 6,86) H.R 2025-04210-R."/>
    <m/>
    <m/>
    <m/>
    <m/>
    <m/>
    <m/>
    <n v="20580000"/>
    <n v="0"/>
    <n v="20580000"/>
  </r>
  <r>
    <x v="4"/>
    <n v="1"/>
    <x v="4"/>
    <x v="9"/>
    <n v="312"/>
    <s v="00291014369"/>
    <s v="De: 00099021001 A:00291014369 Transferencia de recursos a solicitud de la Administradora Boliviana de Carreteras mediante nota CITE: ABC/GNA/SAF/ATE/2025-0188 (operación bimonetaria), para pagos a beneficiarios (TC 6,86) H.R 2025-04210-R."/>
    <m/>
    <m/>
    <m/>
    <m/>
    <m/>
    <m/>
    <n v="0"/>
    <n v="20580000"/>
    <n v="20580000"/>
  </r>
  <r>
    <x v="2"/>
    <n v="2"/>
    <x v="2"/>
    <x v="9"/>
    <n v="313"/>
    <s v="00099021001"/>
    <s v="De: 00099021001 A:00291034306 Transferencia de recursos a solicitud de la Administradora Boliviana de Carreteras mediante nota CITE: ABC/GNA/SAF/ATE/2025-0188 (operación bimonetaria), para pagos a beneficiarios (TC 6,86) H.R 2025-04210-R."/>
    <m/>
    <m/>
    <m/>
    <m/>
    <m/>
    <m/>
    <n v="68600000"/>
    <n v="0"/>
    <n v="68600000"/>
  </r>
  <r>
    <x v="4"/>
    <n v="3"/>
    <x v="4"/>
    <x v="9"/>
    <n v="313"/>
    <s v="00291034306"/>
    <s v="De: 00099021001 A:00291034306 Transferencia de recursos a solicitud de la Administradora Boliviana de Carreteras mediante nota CITE: ABC/GNA/SAF/ATE/2025-0188 (operación bimonetaria), para pagos a beneficiarios (TC 6,86) H.R 2025-04210-R."/>
    <m/>
    <m/>
    <m/>
    <m/>
    <m/>
    <m/>
    <n v="0"/>
    <n v="68600000"/>
    <n v="68600000"/>
  </r>
  <r>
    <x v="2"/>
    <n v="2"/>
    <x v="2"/>
    <x v="10"/>
    <n v="328"/>
    <s v="00099021001"/>
    <s v="De: 00099021001 A:00206044301 Transferencia de recursos a solicitud del Instituto Nacional de Estadística mediante nota CITE: INE-JNAP-CPV Nº 0264/2025 (operación bimonetaria), para actividades previas al Censo Agropecuario Experimental re"/>
    <m/>
    <m/>
    <m/>
    <m/>
    <m/>
    <m/>
    <n v="10290000"/>
    <n v="0"/>
    <n v="10290000"/>
  </r>
  <r>
    <x v="9"/>
    <n v="4"/>
    <x v="9"/>
    <x v="10"/>
    <n v="328"/>
    <s v="00206044301"/>
    <s v="De: 00099021001 A:00206044301 Transferencia de recursos a solicitud del Instituto Nacional de Estadística mediante nota CITE: INE-JNAP-CPV Nº 0264/2025 (operación bimonetaria), para actividades previas al Censo Agropecuario Experimental re"/>
    <m/>
    <m/>
    <m/>
    <m/>
    <m/>
    <m/>
    <n v="0"/>
    <n v="10290000"/>
    <n v="10290000"/>
  </r>
  <r>
    <x v="2"/>
    <n v="2"/>
    <x v="2"/>
    <x v="10"/>
    <n v="330"/>
    <s v="00099021001"/>
    <s v="De: 00099021001 A:00291084302 Transferencia de recursos a solicitud de la Administradora Boliviana de Carreteras mediante nota CITE: ABC/GNA/SAF/ATE/2025-0231 (operación bimonetaria), para pagos a beneficiarios (TC 6,86) H.R 2025-05424-R."/>
    <m/>
    <m/>
    <m/>
    <m/>
    <m/>
    <m/>
    <n v="6860000"/>
    <n v="0"/>
    <n v="6860000"/>
  </r>
  <r>
    <x v="4"/>
    <n v="8"/>
    <x v="4"/>
    <x v="10"/>
    <n v="330"/>
    <s v="00291084302"/>
    <s v="De: 00099021001 A:00291084302 Transferencia de recursos a solicitud de la Administradora Boliviana de Carreteras mediante nota CITE: ABC/GNA/SAF/ATE/2025-0231 (operación bimonetaria), para pagos a beneficiarios (TC 6,86) H.R 2025-05424-R."/>
    <m/>
    <m/>
    <m/>
    <m/>
    <m/>
    <m/>
    <n v="0"/>
    <n v="6860000"/>
    <n v="6860000"/>
  </r>
  <r>
    <x v="2"/>
    <n v="2"/>
    <x v="2"/>
    <x v="10"/>
    <n v="332"/>
    <s v="00099021001"/>
    <s v="De: 00099021001 A:00291014372 Transferencia de recursos a solicitud de la Administradora Boliviana de Carreteras mediante nota CITE: ABC/GNA/SAF/ATE/2025-0231 (operación bimonetaria), para pagos a beneficiarios (TC 6,86) H.R 2025-05424-R."/>
    <m/>
    <m/>
    <m/>
    <m/>
    <m/>
    <m/>
    <n v="9862084.3800000008"/>
    <n v="0"/>
    <n v="9862084.3800000008"/>
  </r>
  <r>
    <x v="4"/>
    <n v="1"/>
    <x v="4"/>
    <x v="10"/>
    <n v="332"/>
    <s v="00291014372"/>
    <s v="De: 00099021001 A:00291014372 Transferencia de recursos a solicitud de la Administradora Boliviana de Carreteras mediante nota CITE: ABC/GNA/SAF/ATE/2025-0231 (operación bimonetaria), para pagos a beneficiarios (TC 6,86) H.R 2025-05424-R."/>
    <m/>
    <m/>
    <m/>
    <m/>
    <m/>
    <m/>
    <n v="0"/>
    <n v="9862084.3800000008"/>
    <n v="9862084.3800000008"/>
  </r>
  <r>
    <x v="2"/>
    <n v="2"/>
    <x v="2"/>
    <x v="11"/>
    <n v="344"/>
    <s v="00099021001"/>
    <s v="De: 00099021001 A:00291014380 Transferencia de recursos a solicitud de la Administradora Boliviana de Carreteras mediante nota CITE: ABC/GNA/SAF/ATE/2025-0235 (operación bimonetaria), para pagos a beneficiarios (TC 6,86) H.R 2025-05652-R."/>
    <m/>
    <m/>
    <m/>
    <m/>
    <m/>
    <m/>
    <n v="3239037.97"/>
    <n v="0"/>
    <n v="3239037.97"/>
  </r>
  <r>
    <x v="4"/>
    <n v="1"/>
    <x v="4"/>
    <x v="11"/>
    <n v="344"/>
    <s v="00291014380"/>
    <s v="De: 00099021001 A:00291014380 Transferencia de recursos a solicitud de la Administradora Boliviana de Carreteras mediante nota CITE: ABC/GNA/SAF/ATE/2025-0235 (operación bimonetaria), para pagos a beneficiarios (TC 6,86) H.R 2025-05652-R."/>
    <m/>
    <m/>
    <m/>
    <m/>
    <m/>
    <m/>
    <n v="0"/>
    <n v="3239037.97"/>
    <n v="3239037.97"/>
  </r>
  <r>
    <x v="10"/>
    <n v="1"/>
    <x v="2"/>
    <x v="12"/>
    <n v="391"/>
    <s v="00099014102"/>
    <s v="De: 00099014102 A:00190012002 Transferencia de recursos a solicitud de la Unidad de Administración e Información Salarial mediante nota CITE: MEFP/VTCP/DGPOT/UAIS/No. 002/2025 para atender la solicitud de la Autoridad Jurisdiccional Adminis"/>
    <m/>
    <m/>
    <m/>
    <m/>
    <m/>
    <m/>
    <n v="3389.16"/>
    <n v="0"/>
    <n v="3389.16"/>
  </r>
  <r>
    <x v="11"/>
    <n v="1"/>
    <x v="10"/>
    <x v="12"/>
    <n v="391"/>
    <s v="00190012002"/>
    <s v="De: 00099014102 A:00190012002 Transferencia de recursos a solicitud de la Unidad de Administración e Información Salarial mediante nota CITE: MEFP/VTCP/DGPOT/UAIS/No. 002/2025 para atender la solicitud de la Autoridad Jurisdiccional Adminis"/>
    <m/>
    <m/>
    <m/>
    <m/>
    <m/>
    <m/>
    <n v="0"/>
    <n v="3389.16"/>
    <n v="3389.16"/>
  </r>
  <r>
    <x v="2"/>
    <n v="2"/>
    <x v="2"/>
    <x v="13"/>
    <n v="404"/>
    <s v="00099021001"/>
    <s v="De: 00099021001 A:00291014369 Transferencia de recursos a solicitud de la Administradora Boliviana de Carreteras mediante nota CITE: ABC/GNA/SAF/ATE/2025-0279 (operación bimonetaria), para pagos a beneficiarios (TC 6,86) H.R 2025-06977-R."/>
    <m/>
    <m/>
    <m/>
    <m/>
    <m/>
    <m/>
    <n v="20580000"/>
    <n v="0"/>
    <n v="20580000"/>
  </r>
  <r>
    <x v="4"/>
    <n v="1"/>
    <x v="4"/>
    <x v="13"/>
    <n v="404"/>
    <s v="00291014369"/>
    <s v="De: 00099021001 A:00291014369 Transferencia de recursos a solicitud de la Administradora Boliviana de Carreteras mediante nota CITE: ABC/GNA/SAF/ATE/2025-0279 (operación bimonetaria), para pagos a beneficiarios (TC 6,86) H.R 2025-06977-R."/>
    <m/>
    <m/>
    <m/>
    <m/>
    <m/>
    <m/>
    <n v="0"/>
    <n v="20580000"/>
    <n v="20580000"/>
  </r>
  <r>
    <x v="4"/>
    <n v="1"/>
    <x v="4"/>
    <x v="13"/>
    <n v="405"/>
    <s v="00291012009"/>
    <s v="De: 00291012009 A:00099021001 De: 00291012009 A:00099021001 Transferencia a solicitud de la Dirección General de Crédito Público mediante nota CITE: MEFP/VTCP/DGCP/UODP/N°013/2025 en cumplimiento a lo establecido en el parágrafo III de la D"/>
    <m/>
    <m/>
    <m/>
    <m/>
    <m/>
    <m/>
    <n v="1396231.37"/>
    <n v="0"/>
    <n v="1396231.37"/>
  </r>
  <r>
    <x v="2"/>
    <n v="2"/>
    <x v="2"/>
    <x v="13"/>
    <n v="405"/>
    <s v="00099021001"/>
    <s v="De: 00291012009 A:00099021001 De: 00291012009 A:00099021001 Transferencia a solicitud de la Dirección General de Crédito Público mediante nota CITE: MEFP/VTCP/DGCP/UODP/N°013/2025 en cumplimiento a lo establecido en el parágrafo III de la D"/>
    <m/>
    <m/>
    <m/>
    <m/>
    <m/>
    <m/>
    <n v="0"/>
    <n v="1396231.37"/>
    <n v="1396231.37"/>
  </r>
  <r>
    <x v="5"/>
    <n v="2"/>
    <x v="5"/>
    <x v="13"/>
    <n v="406"/>
    <s v="00046021109"/>
    <s v="De: 00046021109 A:00099021001 De: 00046021109 A:00099021001 Transferencia a solicitud de la Dirección General de Crédito Público mediante nota CITE: MEFP/VTCP/DGCP/UODP/N°013/2025 en cumplimiento a lo establecido en el parágrafo III de la D"/>
    <m/>
    <m/>
    <m/>
    <m/>
    <m/>
    <m/>
    <n v="55735.51"/>
    <n v="0"/>
    <n v="55735.51"/>
  </r>
  <r>
    <x v="2"/>
    <n v="2"/>
    <x v="2"/>
    <x v="13"/>
    <n v="406"/>
    <s v="00099021001"/>
    <s v="De: 00046021109 A:00099021001 De: 00046021109 A:00099021001 Transferencia a solicitud de la Dirección General de Crédito Público mediante nota CITE: MEFP/VTCP/DGCP/UODP/N°013/2025 en cumplimiento a lo establecido en el parágrafo III de la D"/>
    <m/>
    <m/>
    <m/>
    <m/>
    <m/>
    <m/>
    <n v="0"/>
    <n v="55735.51"/>
    <n v="55735.51"/>
  </r>
  <r>
    <x v="2"/>
    <n v="2"/>
    <x v="2"/>
    <x v="14"/>
    <n v="422"/>
    <s v="00099021001"/>
    <s v="De: 00099021001 A:00046057009 Transferencia de recursos a solicitud del Ministerio de Salud y Deportes mediante nota CITE: MSyD/DGP/UGESPRO/FRISDP/CE/7/2025 (operación bimonetaria), para la ejecución del Programa Mejora en la Accesibilidad"/>
    <m/>
    <m/>
    <m/>
    <m/>
    <m/>
    <m/>
    <n v="556540.96"/>
    <n v="0"/>
    <n v="556540.96"/>
  </r>
  <r>
    <x v="5"/>
    <n v="5"/>
    <x v="5"/>
    <x v="14"/>
    <n v="422"/>
    <s v="00046057009"/>
    <s v="De: 00099021001 A:00046057009 Transferencia de recursos a solicitud del Ministerio de Salud y Deportes mediante nota CITE: MSyD/DGP/UGESPRO/FRISDP/CE/7/2025 (operación bimonetaria), para la ejecución del Programa Mejora en la Accesibilidad"/>
    <m/>
    <m/>
    <m/>
    <m/>
    <m/>
    <m/>
    <n v="0"/>
    <n v="556540.96"/>
    <n v="556540.96"/>
  </r>
  <r>
    <x v="12"/>
    <n v="12"/>
    <x v="11"/>
    <x v="14"/>
    <n v="423"/>
    <s v="00081127004"/>
    <s v="De: 00081127004 A:00066047003 Transferencia de recursos a solicitud del Ministerio de Obras Públicas, Servicios y Vivienda mediante nota CITE: CAR/MOPSV/VMT/DGTA/UTA N°0022/2025 cierre Proyecto Mejoramiento y Ampliación del Aeropuerto de Gu"/>
    <m/>
    <m/>
    <m/>
    <m/>
    <m/>
    <m/>
    <n v="0.01"/>
    <n v="0"/>
    <n v="0.01"/>
  </r>
  <r>
    <x v="6"/>
    <n v="4"/>
    <x v="6"/>
    <x v="14"/>
    <n v="423"/>
    <s v="00066047003"/>
    <s v="De: 00081127004 A:00066047003 Transferencia de recursos a solicitud del Ministerio de Obras Públicas, Servicios y Vivienda mediante nota CITE: CAR/MOPSV/VMT/DGTA/UTA N°0022/2025 cierre Proyecto Mejoramiento y Ampliación del Aeropuerto de Gu"/>
    <m/>
    <m/>
    <m/>
    <m/>
    <m/>
    <m/>
    <n v="0"/>
    <n v="0.01"/>
    <n v="0.01"/>
  </r>
  <r>
    <x v="2"/>
    <n v="2"/>
    <x v="2"/>
    <x v="15"/>
    <n v="441"/>
    <s v="00099021001"/>
    <s v="De: 00389012001 A:00099021001 Transferencia de recursos a solicitud de la Dirección General de Administración y Finanzas Territoriales mediante nota interna CITE: MEFP/VTCP/DGAFT/USCFT/N°51/2025, por concepto de recuperaciones de la deuda e"/>
    <m/>
    <m/>
    <m/>
    <m/>
    <m/>
    <m/>
    <n v="0"/>
    <n v="164512.82"/>
    <n v="164512.82"/>
  </r>
  <r>
    <x v="2"/>
    <n v="2"/>
    <x v="2"/>
    <x v="16"/>
    <n v="518"/>
    <s v="00099021001"/>
    <s v="De: 00099021001 A:00086057002 Transferencia de Recursos a solicitud del Programa de Gestión Integral de los Residuos Sólidos en Bolivia dependiente del Ministerio de Medio Ambiente y Agua mediante nota CITE: UCPPAAP-CAF-0145-CAR/25 (operaci"/>
    <m/>
    <m/>
    <m/>
    <m/>
    <m/>
    <m/>
    <n v="13720000"/>
    <n v="0"/>
    <n v="13720000"/>
  </r>
  <r>
    <x v="3"/>
    <n v="5"/>
    <x v="3"/>
    <x v="16"/>
    <n v="518"/>
    <s v="00086057002"/>
    <s v="De: 00099021001 A:00086057002 Transferencia de Recursos a solicitud del Programa de Gestión Integral de los Residuos Sólidos en Bolivia dependiente del Ministerio de Medio Ambiente y Agua mediante nota CITE: UCPPAAP-CAF-0145-CAR/25 (operaci"/>
    <m/>
    <m/>
    <m/>
    <m/>
    <m/>
    <m/>
    <n v="0"/>
    <n v="13720000"/>
    <n v="13720000"/>
  </r>
  <r>
    <x v="2"/>
    <n v="2"/>
    <x v="2"/>
    <x v="17"/>
    <n v="532"/>
    <s v="00099021001"/>
    <s v="De: 00099021001 A:00206044302 Transferencia de recursos a solicitud del Instituto Nacional de Estadística mediante nota CITE: INE-PFSEEPB-UEP-JNAP Nº 0441/2025 (operación bimonetaria), para el Programa Fortalecimiento del Sistema Estadísti"/>
    <m/>
    <m/>
    <m/>
    <m/>
    <m/>
    <m/>
    <n v="6860000"/>
    <n v="0"/>
    <n v="6860000"/>
  </r>
  <r>
    <x v="9"/>
    <n v="4"/>
    <x v="9"/>
    <x v="17"/>
    <n v="532"/>
    <s v="00206044302"/>
    <s v="De: 00099021001 A:00206044302 Transferencia de recursos a solicitud del Instituto Nacional de Estadística mediante nota CITE: INE-PFSEEPB-UEP-JNAP Nº 0441/2025 (operación bimonetaria), para el Programa Fortalecimiento del Sistema Estadísti"/>
    <m/>
    <m/>
    <m/>
    <m/>
    <m/>
    <m/>
    <n v="0"/>
    <n v="6860000"/>
    <n v="6860000"/>
  </r>
  <r>
    <x v="2"/>
    <n v="2"/>
    <x v="2"/>
    <x v="17"/>
    <n v="543"/>
    <s v="00099021001"/>
    <s v="De: 00099021001 A:00086047008 Transferencia de Recursos a solicitud de la Unidad de Coordinación y Ejecución del Programa Más Inversión para Riego UCEP MI RIEGO dependiente del Ministerio de Medio Ambiente y Agua mediante nota CITE: UCEP-M"/>
    <m/>
    <m/>
    <m/>
    <m/>
    <m/>
    <m/>
    <n v="1514634.84"/>
    <n v="0"/>
    <n v="1514634.84"/>
  </r>
  <r>
    <x v="3"/>
    <n v="4"/>
    <x v="3"/>
    <x v="17"/>
    <n v="543"/>
    <s v="00086047008"/>
    <s v="De: 00099021001 A:00086047008 Transferencia de Recursos a solicitud de la Unidad de Coordinación y Ejecución del Programa Más Inversión para Riego UCEP MI RIEGO dependiente del Ministerio de Medio Ambiente y Agua mediante nota CITE: UCEP-M"/>
    <m/>
    <m/>
    <m/>
    <m/>
    <m/>
    <m/>
    <n v="0"/>
    <n v="1514634.84"/>
    <n v="1514634.84"/>
  </r>
  <r>
    <x v="2"/>
    <n v="2"/>
    <x v="2"/>
    <x v="18"/>
    <n v="551"/>
    <s v="00099021001"/>
    <s v="De: 00099021001 A:00291084302 Transferencia de recursos a solicitud de la Administradora Boliviana de Carreteras mediante nota CITE: ABC/GNA/SAF/ATE/2025-0379 (operación bimonetaria), para pagos a beneficiarios (TC 6,86) H.R 2025-09064-R."/>
    <m/>
    <m/>
    <m/>
    <m/>
    <m/>
    <m/>
    <n v="11662000"/>
    <n v="0"/>
    <n v="11662000"/>
  </r>
  <r>
    <x v="4"/>
    <n v="8"/>
    <x v="4"/>
    <x v="18"/>
    <n v="551"/>
    <s v="00291084302"/>
    <s v="De: 00099021001 A:00291084302 Transferencia de recursos a solicitud de la Administradora Boliviana de Carreteras mediante nota CITE: ABC/GNA/SAF/ATE/2025-0379 (operación bimonetaria), para pagos a beneficiarios (TC 6,86) H.R 2025-09064-R."/>
    <m/>
    <m/>
    <m/>
    <m/>
    <m/>
    <m/>
    <n v="0"/>
    <n v="11662000"/>
    <n v="11662000"/>
  </r>
  <r>
    <x v="2"/>
    <n v="2"/>
    <x v="2"/>
    <x v="18"/>
    <n v="553"/>
    <s v="00099021001"/>
    <s v="De: 00099021001 A:00291014380 Transferencia de recursos a solicitud de la Administradora Boliviana de Carreteras mediante nota CITE: ABC/GNA/SAF/ATE/2025-0379 (operación bimonetaria), para pagos a beneficiarios (TC 6,86) H.R 2025-09064-R."/>
    <m/>
    <m/>
    <m/>
    <m/>
    <m/>
    <m/>
    <n v="8681504.4499999993"/>
    <n v="0"/>
    <n v="8681504.4499999993"/>
  </r>
  <r>
    <x v="4"/>
    <n v="1"/>
    <x v="4"/>
    <x v="18"/>
    <n v="553"/>
    <s v="00291014380"/>
    <s v="De: 00099021001 A:00291014380 Transferencia de recursos a solicitud de la Administradora Boliviana de Carreteras mediante nota CITE: ABC/GNA/SAF/ATE/2025-0379 (operación bimonetaria), para pagos a beneficiarios (TC 6,86) H.R 2025-09064-R."/>
    <m/>
    <m/>
    <m/>
    <m/>
    <m/>
    <m/>
    <n v="0"/>
    <n v="8681504.4499999993"/>
    <n v="8681504.4499999993"/>
  </r>
  <r>
    <x v="4"/>
    <n v="1"/>
    <x v="4"/>
    <x v="18"/>
    <n v="554"/>
    <s v="00291012009"/>
    <s v="De: 00291012009 A:00099021001 Transferencia de recursos a solicitud de la Dirección General de Crédito Público mediante nota CITE: MEFP/VTCP/DGCP/UODP/N°111/2025 en cumplimiento a lo establecido en el parágrafo III de la Disposición Adicion"/>
    <m/>
    <m/>
    <m/>
    <m/>
    <m/>
    <m/>
    <n v="5253790.47"/>
    <n v="0"/>
    <n v="5253790.47"/>
  </r>
  <r>
    <x v="2"/>
    <n v="2"/>
    <x v="2"/>
    <x v="18"/>
    <n v="554"/>
    <s v="00099021001"/>
    <s v="De: 00291012009 A:00099021001 Transferencia de recursos a solicitud de la Dirección General de Crédito Público mediante nota CITE: MEFP/VTCP/DGCP/UODP/N°111/2025 en cumplimiento a lo establecido en el parágrafo III de la Disposición Adicion"/>
    <m/>
    <m/>
    <m/>
    <m/>
    <m/>
    <m/>
    <n v="0"/>
    <n v="5253790.47"/>
    <n v="5253790.47"/>
  </r>
  <r>
    <x v="3"/>
    <n v="1"/>
    <x v="3"/>
    <x v="18"/>
    <n v="555"/>
    <s v="00086011101"/>
    <s v="De: 00086011101 A:00099021001 Transferencia de recursos a solicitud de la Dirección General de Crédito Público mediante nota CITE: MEFP/VTCP/DGCP/UODP/N°111/2025 en cumplimiento a lo establecido en el parágrafo III de la Disposición Adicion"/>
    <m/>
    <m/>
    <m/>
    <m/>
    <m/>
    <m/>
    <n v="322249.19"/>
    <n v="0"/>
    <n v="322249.19"/>
  </r>
  <r>
    <x v="2"/>
    <n v="2"/>
    <x v="2"/>
    <x v="18"/>
    <n v="555"/>
    <s v="00099021001"/>
    <s v="De: 00086011101 A:00099021001 Transferencia de recursos a solicitud de la Dirección General de Crédito Público mediante nota CITE: MEFP/VTCP/DGCP/UODP/N°111/2025 en cumplimiento a lo establecido en el parágrafo III de la Disposición Adicion"/>
    <m/>
    <m/>
    <m/>
    <m/>
    <m/>
    <m/>
    <n v="0"/>
    <n v="322249.19"/>
    <n v="322249.19"/>
  </r>
  <r>
    <x v="13"/>
    <n v="8"/>
    <x v="12"/>
    <x v="18"/>
    <n v="556"/>
    <s v="00047081101"/>
    <s v="De: 00047081101 A:00099021001 Transferencia de recursos a solicitud de la Dirección General de Crédito Público mediante nota CITE: MEFP/VTCP/DGCP/UODP/N°111/2025 en cumplimiento a lo establecido en el parágrafo III de la Disposición Adicion"/>
    <m/>
    <m/>
    <m/>
    <m/>
    <m/>
    <m/>
    <n v="16363.64"/>
    <n v="0"/>
    <n v="16363.64"/>
  </r>
  <r>
    <x v="2"/>
    <n v="2"/>
    <x v="2"/>
    <x v="18"/>
    <n v="556"/>
    <s v="00099021001"/>
    <s v="De: 00047081101 A:00099021001 Transferencia de recursos a solicitud de la Dirección General de Crédito Público mediante nota CITE: MEFP/VTCP/DGCP/UODP/N°111/2025 en cumplimiento a lo establecido en el parágrafo III de la Disposición Adicion"/>
    <m/>
    <m/>
    <m/>
    <m/>
    <m/>
    <m/>
    <n v="0"/>
    <n v="16363.64"/>
    <n v="16363.64"/>
  </r>
  <r>
    <x v="14"/>
    <n v="1"/>
    <x v="13"/>
    <x v="18"/>
    <n v="557"/>
    <s v="00253014115"/>
    <s v="De: 00253014115 A:00099021001 Transferencia de recursos a solicitud de la Dirección General de Crédito Público mediante nota CITE: MEFP/VTCP/DGCP/UODP/N°111/2025 en cumplimiento a lo establecido en el parágrafo III de la Disposición Adicion"/>
    <m/>
    <m/>
    <m/>
    <m/>
    <m/>
    <m/>
    <n v="66186.720000000001"/>
    <n v="0"/>
    <n v="66186.720000000001"/>
  </r>
  <r>
    <x v="2"/>
    <n v="2"/>
    <x v="2"/>
    <x v="18"/>
    <n v="557"/>
    <s v="00099021001"/>
    <s v="De: 00253014115 A:00099021001 Transferencia de recursos a solicitud de la Dirección General de Crédito Público mediante nota CITE: MEFP/VTCP/DGCP/UODP/N°111/2025 en cumplimiento a lo establecido en el parágrafo III de la Disposición Adicion"/>
    <m/>
    <m/>
    <m/>
    <m/>
    <m/>
    <m/>
    <n v="0"/>
    <n v="66186.720000000001"/>
    <n v="66186.72000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x v="0"/>
    <n v="2"/>
    <x v="0"/>
    <x v="0"/>
    <n v="6"/>
    <s v="00099021001"/>
    <s v="De: 00086107002 A:00099021001 Transferencia de Recursos a solicitud de la Unidad de Coordinación de Programa Piloto de Resiliencia Climática dependiente del Ministerio de Medio Ambiente y Agua mediante nota CITE: UCP-PPRC-UADM-0001-CAR/25 ("/>
    <m/>
    <m/>
    <m/>
    <m/>
    <n v="0"/>
    <n v="3944599.12"/>
    <n v="0"/>
    <n v="27059949.963200003"/>
    <n v="27059949.963200003"/>
    <m/>
  </r>
  <r>
    <x v="1"/>
    <n v="3"/>
    <x v="1"/>
    <x v="1"/>
    <n v="120"/>
    <s v="00291034301"/>
    <s v="De: 00291034301 A:00099021001 Transferencia de recursos a solicitud de la Administradora Boliviana de Carreteras mediante nota CITE: ABC/GNA/SAF/ATE/2025-0066 (operación bimonetaria), para el pago a beneficiarios (TC 6,86) H.R 2025-02056-R."/>
    <m/>
    <m/>
    <m/>
    <m/>
    <n v="600000"/>
    <n v="0"/>
    <n v="4116000"/>
    <n v="0"/>
    <n v="4116000"/>
    <m/>
  </r>
  <r>
    <x v="0"/>
    <n v="2"/>
    <x v="0"/>
    <x v="1"/>
    <n v="120"/>
    <s v="00099021001"/>
    <s v="De: 00291034301 A:00099021001 Transferencia de recursos a solicitud de la Administradora Boliviana de Carreteras mediante nota CITE: ABC/GNA/SAF/ATE/2025-0066 (operación bimonetaria), para el pago a beneficiarios (TC 6,86) H.R 2025-02056-R."/>
    <m/>
    <m/>
    <m/>
    <m/>
    <n v="0"/>
    <n v="600000"/>
    <n v="0"/>
    <n v="4116000"/>
    <n v="4116000"/>
    <m/>
  </r>
  <r>
    <x v="1"/>
    <n v="3"/>
    <x v="1"/>
    <x v="1"/>
    <n v="121"/>
    <s v="00291034304"/>
    <s v="De: 00291034304 A:00099021001 Transferencia de recursos a solicitud de la Administradora Boliviana de Carreteras mediante nota CITE: ABC/GNA/SAF/ATE/2025-0066 (operación bimonetaria), para el pago a beneficiarios (TC 6,86) H.R 2025-02056-R."/>
    <m/>
    <m/>
    <m/>
    <m/>
    <n v="1500000"/>
    <n v="0"/>
    <n v="10290000"/>
    <n v="0"/>
    <n v="10290000"/>
    <m/>
  </r>
  <r>
    <x v="0"/>
    <n v="2"/>
    <x v="0"/>
    <x v="1"/>
    <n v="121"/>
    <s v="00099021001"/>
    <s v="De: 00291034304 A:00099021001 Transferencia de recursos a solicitud de la Administradora Boliviana de Carreteras mediante nota CITE: ABC/GNA/SAF/ATE/2025-0066 (operación bimonetaria), para el pago a beneficiarios (TC 6,86) H.R 2025-02056-R."/>
    <m/>
    <m/>
    <m/>
    <m/>
    <n v="0"/>
    <n v="1500000"/>
    <n v="0"/>
    <n v="10290000"/>
    <n v="10290000"/>
    <m/>
  </r>
  <r>
    <x v="1"/>
    <n v="3"/>
    <x v="1"/>
    <x v="1"/>
    <n v="122"/>
    <s v="00291034302"/>
    <s v="De: 00291034302 A:00099021001 Transferencia de recursos a solicitud de la Administradora Boliviana de Carreteras mediante nota CITE: ABC/GNA/SAF/ATE/2025-0066 (operación bimonetaria), para el pago a beneficiarios (TC 6,86) H.R 2025-02056-R."/>
    <m/>
    <m/>
    <m/>
    <m/>
    <n v="3000000"/>
    <n v="0"/>
    <n v="20580000"/>
    <n v="0"/>
    <n v="20580000"/>
    <m/>
  </r>
  <r>
    <x v="0"/>
    <n v="2"/>
    <x v="0"/>
    <x v="1"/>
    <n v="122"/>
    <s v="00099021001"/>
    <s v="De: 00291034302 A:00099021001 Transferencia de recursos a solicitud de la Administradora Boliviana de Carreteras mediante nota CITE: ABC/GNA/SAF/ATE/2025-0066 (operación bimonetaria), para el pago a beneficiarios (TC 6,86) H.R 2025-02056-R."/>
    <m/>
    <m/>
    <m/>
    <m/>
    <n v="0"/>
    <n v="3000000"/>
    <n v="0"/>
    <n v="20580000"/>
    <n v="20580000"/>
    <m/>
  </r>
  <r>
    <x v="2"/>
    <n v="4"/>
    <x v="2"/>
    <x v="2"/>
    <n v="209"/>
    <s v="00066047001"/>
    <s v="De: 00066047001 A:00099021001 Transferencia de recursos a solicitud del Ministerio de Planificación del Desarrollo mediante nota CITE: MPD/VIPFE/DGPP/UP-NE 0140/2025 (operación bimonetaria) destinados al financiamiento de Estudios de Diseño"/>
    <m/>
    <m/>
    <m/>
    <m/>
    <n v="93408.55"/>
    <n v="0"/>
    <n v="640782.65300000005"/>
    <n v="0"/>
    <n v="640782.65300000005"/>
    <m/>
  </r>
  <r>
    <x v="0"/>
    <n v="2"/>
    <x v="0"/>
    <x v="2"/>
    <n v="209"/>
    <s v="00099021001"/>
    <s v="De: 00066047001 A:00099021001 Transferencia de recursos a solicitud del Ministerio de Planificación del Desarrollo mediante nota CITE: MPD/VIPFE/DGPP/UP-NE 0140/2025 (operación bimonetaria) destinados al financiamiento de Estudios de Diseño"/>
    <m/>
    <m/>
    <m/>
    <m/>
    <n v="0"/>
    <n v="93408.55"/>
    <n v="0"/>
    <n v="640782.65300000005"/>
    <n v="640782.65300000005"/>
    <m/>
  </r>
  <r>
    <x v="3"/>
    <n v="1"/>
    <x v="3"/>
    <x v="2"/>
    <n v="211"/>
    <s v="00348018001"/>
    <s v="De: 00348018001 A:00099021001 Transferencia de recursos a solicitud de la Autoridad Plurinacional de la Madre Tierra dependiente del Ministerio de Medio Ambiente y Agua mediante nota CITE: APMT/DAF/CAR/0034/25 (operación bimonetaria), para"/>
    <m/>
    <m/>
    <m/>
    <m/>
    <n v="39991.25"/>
    <n v="0"/>
    <n v="274339.97500000003"/>
    <n v="0"/>
    <n v="274339.97500000003"/>
    <m/>
  </r>
  <r>
    <x v="0"/>
    <n v="2"/>
    <x v="0"/>
    <x v="2"/>
    <n v="211"/>
    <s v="00099021001"/>
    <s v="De: 00348018001 A:00099021001 Transferencia de recursos a solicitud de la Autoridad Plurinacional de la Madre Tierra dependiente del Ministerio de Medio Ambiente y Agua mediante nota CITE: APMT/DAF/CAR/0034/25 (operación bimonetaria), para"/>
    <m/>
    <m/>
    <m/>
    <m/>
    <n v="0"/>
    <n v="39991.25"/>
    <n v="0"/>
    <n v="274339.97500000003"/>
    <n v="274339.97500000003"/>
    <m/>
  </r>
  <r>
    <x v="1"/>
    <n v="1"/>
    <x v="1"/>
    <x v="3"/>
    <n v="303"/>
    <s v="00291014344"/>
    <s v="De: 00291014344 A:00099021001 Transferencia de recursos a solicitud de la Administradora Boliviana de Carreteras mediante nota CITE: ABC/GNA/SAF/ATE/2025-0226 (operación bimonetaria), para pagos a beneficiarios (TC 6,86) H.R 2025-04962-R."/>
    <m/>
    <m/>
    <m/>
    <m/>
    <n v="3199434.92"/>
    <n v="0"/>
    <n v="21948123.551199999"/>
    <n v="0"/>
    <n v="21948123.551199999"/>
    <m/>
  </r>
  <r>
    <x v="0"/>
    <n v="2"/>
    <x v="0"/>
    <x v="3"/>
    <n v="303"/>
    <s v="00099021001"/>
    <s v="De: 00291014344 A:00099021001 Transferencia de recursos a solicitud de la Administradora Boliviana de Carreteras mediante nota CITE: ABC/GNA/SAF/ATE/2025-0226 (operación bimonetaria), para pagos a beneficiarios (TC 6,86) H.R 2025-04962-R."/>
    <m/>
    <m/>
    <m/>
    <m/>
    <n v="0"/>
    <n v="3199434.92"/>
    <n v="0"/>
    <n v="21948123.551199999"/>
    <n v="21948123.551199999"/>
    <m/>
  </r>
  <r>
    <x v="1"/>
    <n v="1"/>
    <x v="1"/>
    <x v="3"/>
    <n v="305"/>
    <s v="00291014380"/>
    <s v="De: 00291014380 A:00099021001 Transferencia de recursos a solicitud de la Administradora Boliviana de Carreteras mediante nota CITE: ABC/GNA/SAF/ATE/2025-0226 (operación bimonetaria), para pagos a beneficiarios (TC 6,86) H.R 2025-04962-R."/>
    <m/>
    <m/>
    <m/>
    <m/>
    <n v="1500000"/>
    <n v="0"/>
    <n v="10290000"/>
    <n v="0"/>
    <n v="10290000"/>
    <m/>
  </r>
  <r>
    <x v="0"/>
    <n v="2"/>
    <x v="0"/>
    <x v="3"/>
    <n v="305"/>
    <s v="00099021001"/>
    <s v="De: 00291014380 A:00099021001 Transferencia de recursos a solicitud de la Administradora Boliviana de Carreteras mediante nota CITE: ABC/GNA/SAF/ATE/2025-0226 (operación bimonetaria), para pagos a beneficiarios (TC 6,86) H.R 2025-04962-R."/>
    <m/>
    <m/>
    <m/>
    <m/>
    <n v="0"/>
    <n v="1500000"/>
    <n v="0"/>
    <n v="10290000"/>
    <n v="10290000"/>
    <m/>
  </r>
  <r>
    <x v="1"/>
    <n v="1"/>
    <x v="1"/>
    <x v="3"/>
    <n v="307"/>
    <s v="00291014379"/>
    <s v="De: 00291014379 A:00099021001 Transferencia de recursos a solicitud de la Administradora Boliviana de Carreteras mediante nota CITE: ABC/GNA/SAF/ATE/2025-0220 (operación bimonetaria), para pagos a beneficiarios (TC 6,86) H.R 2025-04773-R."/>
    <m/>
    <m/>
    <m/>
    <m/>
    <n v="263005"/>
    <n v="0"/>
    <n v="1804214.3"/>
    <n v="0"/>
    <n v="1804214.3"/>
    <m/>
  </r>
  <r>
    <x v="0"/>
    <n v="2"/>
    <x v="0"/>
    <x v="3"/>
    <n v="307"/>
    <s v="00099021001"/>
    <s v="De: 00291014379 A:00099021001 Transferencia de recursos a solicitud de la Administradora Boliviana de Carreteras mediante nota CITE: ABC/GNA/SAF/ATE/2025-0220 (operación bimonetaria), para pagos a beneficiarios (TC 6,86) H.R 2025-04773-R."/>
    <m/>
    <m/>
    <m/>
    <m/>
    <n v="0"/>
    <n v="263005"/>
    <n v="0"/>
    <n v="1804214.3"/>
    <n v="1804214.3"/>
    <m/>
  </r>
  <r>
    <x v="1"/>
    <n v="8"/>
    <x v="1"/>
    <x v="3"/>
    <n v="308"/>
    <s v="00291084302"/>
    <s v="De: 00291084302 A:00099021001 Transferencia de recursos a solicitud de la Administradora Boliviana de Carreteras mediante nota CITE: ABC/GNA/SAF/ATE/2025-0220 (operación bimonetaria), para pagos a beneficiarios (TC 6,86) H.R 2025-04773-R."/>
    <m/>
    <m/>
    <m/>
    <m/>
    <n v="1200000"/>
    <n v="0"/>
    <n v="8232000"/>
    <n v="0"/>
    <n v="8232000"/>
    <m/>
  </r>
  <r>
    <x v="0"/>
    <n v="2"/>
    <x v="0"/>
    <x v="3"/>
    <n v="308"/>
    <s v="00099021001"/>
    <s v="De: 00291084302 A:00099021001 Transferencia de recursos a solicitud de la Administradora Boliviana de Carreteras mediante nota CITE: ABC/GNA/SAF/ATE/2025-0220 (operación bimonetaria), para pagos a beneficiarios (TC 6,86) H.R 2025-04773-R."/>
    <m/>
    <m/>
    <m/>
    <m/>
    <n v="0"/>
    <n v="1200000"/>
    <n v="0"/>
    <n v="8232000"/>
    <n v="8232000"/>
    <m/>
  </r>
  <r>
    <x v="1"/>
    <n v="3"/>
    <x v="1"/>
    <x v="3"/>
    <n v="314"/>
    <s v="00291034305"/>
    <s v="De: 00291034305 A:00099021001 Transferencia de recursos a solicitud de la Administradora Boliviana de Carreteras mediante nota CITE: ABC/GNA/SAF/ATE/2025-0188 (operación bimonetaria), para pagos a beneficiarios (TC 6,86) H.R 2025-04210-R."/>
    <m/>
    <m/>
    <m/>
    <m/>
    <n v="10000000"/>
    <n v="0"/>
    <n v="68600000"/>
    <n v="0"/>
    <n v="68600000"/>
    <m/>
  </r>
  <r>
    <x v="0"/>
    <n v="2"/>
    <x v="0"/>
    <x v="3"/>
    <n v="314"/>
    <s v="00099021001"/>
    <s v="De: 00291034305 A:00099021001 Transferencia de recursos a solicitud de la Administradora Boliviana de Carreteras mediante nota CITE: ABC/GNA/SAF/ATE/2025-0188 (operación bimonetaria), para pagos a beneficiarios (TC 6,86) H.R 2025-04210-R."/>
    <m/>
    <m/>
    <m/>
    <m/>
    <n v="0"/>
    <n v="10000000"/>
    <n v="0"/>
    <n v="68600000"/>
    <n v="68600000"/>
    <m/>
  </r>
  <r>
    <x v="1"/>
    <n v="1"/>
    <x v="1"/>
    <x v="3"/>
    <n v="315"/>
    <s v="00291014362"/>
    <s v="De: 00291014362 A:00099021001 Transferencia de recursos a solicitud de la Administradora Boliviana de Carreteras mediante nota CITE: ABC/GNA/SAF/ATE/2025-0188 (operación bimonetaria), para pagos a beneficiarios (TC 6,86) H.R 2025-04210-R."/>
    <m/>
    <m/>
    <m/>
    <m/>
    <n v="3000000"/>
    <n v="0"/>
    <n v="20580000"/>
    <n v="0"/>
    <n v="20580000"/>
    <m/>
  </r>
  <r>
    <x v="0"/>
    <n v="2"/>
    <x v="0"/>
    <x v="3"/>
    <n v="315"/>
    <s v="00099021001"/>
    <s v="De: 00291014362 A:00099021001 Transferencia de recursos a solicitud de la Administradora Boliviana de Carreteras mediante nota CITE: ABC/GNA/SAF/ATE/2025-0188 (operación bimonetaria), para pagos a beneficiarios (TC 6,86) H.R 2025-04210-R."/>
    <m/>
    <m/>
    <m/>
    <m/>
    <n v="0"/>
    <n v="3000000"/>
    <n v="0"/>
    <n v="20580000"/>
    <n v="20580000"/>
    <m/>
  </r>
  <r>
    <x v="4"/>
    <n v="4"/>
    <x v="4"/>
    <x v="4"/>
    <n v="327"/>
    <s v="00206044301"/>
    <s v="De: 00206044301 A:00099021001 Transferencia de recursos a solicitud del Instituto Nacional de Estadística mediante nota CITE: INE-JNAP-CPV Nº 0264/2025 (operación bimonetaria), para actividades previas al Censo Agropecuario Experimental re"/>
    <m/>
    <m/>
    <m/>
    <m/>
    <n v="1500000"/>
    <n v="0"/>
    <n v="10290000"/>
    <n v="0"/>
    <n v="10290000"/>
    <m/>
  </r>
  <r>
    <x v="0"/>
    <n v="2"/>
    <x v="0"/>
    <x v="4"/>
    <n v="327"/>
    <s v="00099021001"/>
    <s v="De: 00206044301 A:00099021001 Transferencia de recursos a solicitud del Instituto Nacional de Estadística mediante nota CITE: INE-JNAP-CPV Nº 0264/2025 (operación bimonetaria), para actividades previas al Censo Agropecuario Experimental re"/>
    <m/>
    <m/>
    <m/>
    <m/>
    <n v="0"/>
    <n v="1500000"/>
    <n v="0"/>
    <n v="10290000"/>
    <n v="10290000"/>
    <m/>
  </r>
  <r>
    <x v="1"/>
    <n v="8"/>
    <x v="1"/>
    <x v="4"/>
    <n v="329"/>
    <s v="00291084302"/>
    <s v="De: 00291084302 A:00099021001 Transferencia de recursos a solicitud de la Administradora Boliviana de Carreteras mediante nota CITE: ABC/GNA/SAF/ATE/2025-0231 (operación bimonetaria), para pagos a beneficiarios (TC 6,86) H.R 2025-05424-R."/>
    <m/>
    <m/>
    <m/>
    <m/>
    <n v="1000000"/>
    <n v="0"/>
    <n v="6860000"/>
    <n v="0"/>
    <n v="6860000"/>
    <m/>
  </r>
  <r>
    <x v="0"/>
    <n v="2"/>
    <x v="0"/>
    <x v="4"/>
    <n v="329"/>
    <s v="00099021001"/>
    <s v="De: 00291084302 A:00099021001 Transferencia de recursos a solicitud de la Administradora Boliviana de Carreteras mediante nota CITE: ABC/GNA/SAF/ATE/2025-0231 (operación bimonetaria), para pagos a beneficiarios (TC 6,86) H.R 2025-05424-R."/>
    <m/>
    <m/>
    <m/>
    <m/>
    <n v="0"/>
    <n v="1000000"/>
    <n v="0"/>
    <n v="6860000"/>
    <n v="6860000"/>
    <m/>
  </r>
  <r>
    <x v="1"/>
    <n v="1"/>
    <x v="1"/>
    <x v="4"/>
    <n v="331"/>
    <s v="00291014371"/>
    <s v="De: 00291014371 A:00099021001 Transferencia de recursos a solicitud de la Administradora Boliviana de Carreteras mediante nota CITE: ABC/GNA/SAF/ATE/2025-0231 (operación bimonetaria), para pagos a beneficiarios (TC 6,86) H.R 2025-05424-R."/>
    <m/>
    <m/>
    <m/>
    <m/>
    <n v="1437621.63"/>
    <n v="0"/>
    <n v="9862084.3817999996"/>
    <n v="0"/>
    <n v="9862084.3817999996"/>
    <m/>
  </r>
  <r>
    <x v="0"/>
    <n v="2"/>
    <x v="0"/>
    <x v="4"/>
    <n v="331"/>
    <s v="00099021001"/>
    <s v="De: 00291014371 A:00099021001 Transferencia de recursos a solicitud de la Administradora Boliviana de Carreteras mediante nota CITE: ABC/GNA/SAF/ATE/2025-0231 (operación bimonetaria), para pagos a beneficiarios (TC 6,86) H.R 2025-05424-R."/>
    <m/>
    <m/>
    <m/>
    <m/>
    <n v="0"/>
    <n v="1437621.63"/>
    <n v="0"/>
    <n v="9862084.3817999996"/>
    <n v="9862084.3817999996"/>
    <m/>
  </r>
  <r>
    <x v="1"/>
    <n v="1"/>
    <x v="1"/>
    <x v="5"/>
    <n v="343"/>
    <s v="00291014379"/>
    <s v="De: 00291014379 A:00099021001 Transferencia de recursos a solicitud de la Administradora Boliviana de Carreteras mediante nota CITE: ABC/GNA/SAF/ATE/2025-0235 (operación bimonetaria), para pagos a beneficiarios (TC 6,86) H.R 2025-05652-R."/>
    <m/>
    <m/>
    <m/>
    <m/>
    <n v="472162.97"/>
    <n v="0"/>
    <n v="3239037.9742000001"/>
    <n v="0"/>
    <n v="3239037.9742000001"/>
    <m/>
  </r>
  <r>
    <x v="0"/>
    <n v="2"/>
    <x v="0"/>
    <x v="5"/>
    <n v="343"/>
    <s v="00099021001"/>
    <s v="De: 00291014379 A:00099021001 Transferencia de recursos a solicitud de la Administradora Boliviana de Carreteras mediante nota CITE: ABC/GNA/SAF/ATE/2025-0235 (operación bimonetaria), para pagos a beneficiarios (TC 6,86) H.R 2025-05652-R."/>
    <m/>
    <m/>
    <m/>
    <m/>
    <n v="0"/>
    <n v="472162.97"/>
    <n v="0"/>
    <n v="3239037.9742000001"/>
    <n v="3239037.9742000001"/>
    <m/>
  </r>
  <r>
    <x v="1"/>
    <n v="1"/>
    <x v="1"/>
    <x v="6"/>
    <n v="403"/>
    <s v="00291014362"/>
    <s v="De: 00291014362 A:00099021001 Transferencia de recursos a solicitud de la Administradora Boliviana de Carreteras mediante nota CITE: ABC/GNA/SAF/ATE/2025-0279 (operación bimonetaria), para pagos a beneficiarios (TC 6,86) H.R 2025-06977-R."/>
    <m/>
    <m/>
    <m/>
    <m/>
    <n v="3000000"/>
    <n v="0"/>
    <n v="20580000"/>
    <n v="0"/>
    <n v="20580000"/>
    <m/>
  </r>
  <r>
    <x v="0"/>
    <n v="2"/>
    <x v="0"/>
    <x v="6"/>
    <n v="403"/>
    <s v="00099021001"/>
    <s v="De: 00291014362 A:00099021001 Transferencia de recursos a solicitud de la Administradora Boliviana de Carreteras mediante nota CITE: ABC/GNA/SAF/ATE/2025-0279 (operación bimonetaria), para pagos a beneficiarios (TC 6,86) H.R 2025-06977-R."/>
    <m/>
    <m/>
    <m/>
    <m/>
    <n v="0"/>
    <n v="3000000"/>
    <n v="0"/>
    <n v="20580000"/>
    <n v="20580000"/>
    <m/>
  </r>
  <r>
    <x v="5"/>
    <n v="5"/>
    <x v="5"/>
    <x v="7"/>
    <n v="421"/>
    <s v="00046057009"/>
    <s v="De: 00046057009 A:00099021001 Transferencia de recursos a solicitud del Ministerio de Salud y Deportes mediante nota CITE: MSyD/DGP/UGESPRO/FRISDP/CE/7/2025 (operación bimonetaria), para la ejecución del Programa Mejora en la Accesibilidad"/>
    <m/>
    <m/>
    <m/>
    <m/>
    <n v="81128.42"/>
    <n v="0"/>
    <n v="556540.96120000002"/>
    <n v="0"/>
    <n v="556540.96120000002"/>
    <m/>
  </r>
  <r>
    <x v="0"/>
    <n v="2"/>
    <x v="0"/>
    <x v="7"/>
    <n v="421"/>
    <s v="00099021001"/>
    <s v="De: 00046057009 A:00099021001 Transferencia de recursos a solicitud del Ministerio de Salud y Deportes mediante nota CITE: MSyD/DGP/UGESPRO/FRISDP/CE/7/2025 (operación bimonetaria), para la ejecución del Programa Mejora en la Accesibilidad"/>
    <m/>
    <m/>
    <m/>
    <m/>
    <n v="0"/>
    <n v="81128.42"/>
    <n v="0"/>
    <n v="556540.96120000002"/>
    <n v="556540.96120000002"/>
    <m/>
  </r>
  <r>
    <x v="6"/>
    <n v="5"/>
    <x v="6"/>
    <x v="8"/>
    <n v="517"/>
    <s v="00086057002"/>
    <s v="De: 00086057002 A:00099021001 Transferencia de Recursos a solicitud del Programa de Gestión Integral de los Residuos Sólidos en Bolivia dependiente del Ministerio de Medio Ambiente y Agua mediante nota CITE: UCPPAAP-CAF-0145-CAR/25 (operaci"/>
    <m/>
    <m/>
    <m/>
    <m/>
    <n v="2000000"/>
    <n v="0"/>
    <n v="13720000"/>
    <n v="0"/>
    <n v="13720000"/>
    <m/>
  </r>
  <r>
    <x v="0"/>
    <n v="2"/>
    <x v="0"/>
    <x v="8"/>
    <n v="517"/>
    <s v="00099021001"/>
    <s v="De: 00086057002 A:00099021001 Transferencia de Recursos a solicitud del Programa de Gestión Integral de los Residuos Sólidos en Bolivia dependiente del Ministerio de Medio Ambiente y Agua mediante nota CITE: UCPPAAP-CAF-0145-CAR/25 (operaci"/>
    <m/>
    <m/>
    <m/>
    <m/>
    <n v="0"/>
    <n v="2000000"/>
    <n v="0"/>
    <n v="13720000"/>
    <n v="13720000"/>
    <m/>
  </r>
  <r>
    <x v="4"/>
    <n v="4"/>
    <x v="4"/>
    <x v="9"/>
    <n v="531"/>
    <s v="00206044302"/>
    <s v="De: 00206044302 A:00099021001 Transferencia de recursos a solicitud del Instituto Nacional de Estadística mediante nota CITE: INE-PFSEEPB-UEP-JNAP Nº 0441/2025 (operación bimonetaria), para el Programa Fortalecimiento del Sistema Estadísti"/>
    <m/>
    <m/>
    <m/>
    <m/>
    <n v="1000000"/>
    <n v="0"/>
    <n v="6860000"/>
    <n v="0"/>
    <n v="6860000"/>
    <m/>
  </r>
  <r>
    <x v="0"/>
    <n v="2"/>
    <x v="0"/>
    <x v="9"/>
    <n v="531"/>
    <s v="00099021001"/>
    <s v="De: 00206044302 A:00099021001 Transferencia de recursos a solicitud del Instituto Nacional de Estadística mediante nota CITE: INE-PFSEEPB-UEP-JNAP Nº 0441/2025 (operación bimonetaria), para el Programa Fortalecimiento del Sistema Estadísti"/>
    <m/>
    <m/>
    <m/>
    <m/>
    <n v="0"/>
    <n v="1000000"/>
    <n v="0"/>
    <n v="6860000"/>
    <n v="6860000"/>
    <m/>
  </r>
  <r>
    <x v="6"/>
    <n v="4"/>
    <x v="6"/>
    <x v="9"/>
    <n v="542"/>
    <s v="00086047007"/>
    <s v="De: 00086047007 A:00099021001 Transferencia de Recursos a solicitud de la Unidad de Coordinación y Ejecución del Programa Más Inversión para Riego UCEP MI RIEGO dependiente del Ministerio de Medio Ambiente y Agua mediante nota CITE: UCEP-M"/>
    <m/>
    <m/>
    <m/>
    <m/>
    <n v="220792.25"/>
    <n v="0"/>
    <n v="1514634.835"/>
    <n v="0"/>
    <n v="1514634.835"/>
    <m/>
  </r>
  <r>
    <x v="0"/>
    <n v="2"/>
    <x v="0"/>
    <x v="9"/>
    <n v="542"/>
    <s v="00099021001"/>
    <s v="De: 00086047007 A:00099021001 Transferencia de Recursos a solicitud de la Unidad de Coordinación y Ejecución del Programa Más Inversión para Riego UCEP MI RIEGO dependiente del Ministerio de Medio Ambiente y Agua mediante nota CITE: UCEP-M"/>
    <m/>
    <m/>
    <m/>
    <m/>
    <n v="0"/>
    <n v="220792.25"/>
    <n v="0"/>
    <n v="1514634.835"/>
    <n v="1514634.835"/>
    <m/>
  </r>
  <r>
    <x v="1"/>
    <n v="8"/>
    <x v="1"/>
    <x v="10"/>
    <n v="550"/>
    <s v="00291084302"/>
    <s v="De: 00291084302 A:00099021001 Transferencia de recursos a solicitud de la Administradora Boliviana de Carreteras mediante nota CITE: ABC/GNA/SAF/ATE/2025-0379 (operación bimonetaria), para pagos a beneficiarios (TC 6,86) H.R 2025-09064-R."/>
    <m/>
    <m/>
    <m/>
    <m/>
    <n v="1700000"/>
    <n v="0"/>
    <n v="11662000"/>
    <n v="0"/>
    <n v="11662000"/>
    <m/>
  </r>
  <r>
    <x v="0"/>
    <n v="2"/>
    <x v="0"/>
    <x v="10"/>
    <n v="550"/>
    <s v="00099021001"/>
    <s v="De: 00291084302 A:00099021001 Transferencia de recursos a solicitud de la Administradora Boliviana de Carreteras mediante nota CITE: ABC/GNA/SAF/ATE/2025-0379 (operación bimonetaria), para pagos a beneficiarios (TC 6,86) H.R 2025-09064-R."/>
    <m/>
    <m/>
    <m/>
    <m/>
    <n v="0"/>
    <n v="1700000"/>
    <n v="0"/>
    <n v="11662000"/>
    <n v="11662000"/>
    <m/>
  </r>
  <r>
    <x v="1"/>
    <n v="1"/>
    <x v="1"/>
    <x v="10"/>
    <n v="552"/>
    <s v="00291014379"/>
    <s v="De: 00291014379 A:00099021001 Transferencia de recursos a solicitud de la Administradora Boliviana de Carreteras mediante nota CITE: ABC/GNA/SAF/ATE/2025-0379 (operación bimonetaria), para pagos a beneficiarios (TC 6,86) H.R 2025-09064-R."/>
    <m/>
    <m/>
    <m/>
    <m/>
    <n v="1265525.43"/>
    <n v="0"/>
    <n v="8681504.4497999996"/>
    <n v="0"/>
    <n v="8681504.4497999996"/>
    <m/>
  </r>
  <r>
    <x v="0"/>
    <n v="2"/>
    <x v="0"/>
    <x v="10"/>
    <n v="552"/>
    <s v="00099021001"/>
    <s v="De: 00291014379 A:00099021001 Transferencia de recursos a solicitud de la Administradora Boliviana de Carreteras mediante nota CITE: ABC/GNA/SAF/ATE/2025-0379 (operación bimonetaria), para pagos a beneficiarios (TC 6,86) H.R 2025-09064-R."/>
    <m/>
    <m/>
    <m/>
    <m/>
    <n v="0"/>
    <n v="1265525.43"/>
    <n v="0"/>
    <n v="8681504.4497999996"/>
    <n v="8681504.4497999996"/>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
  <r>
    <x v="0"/>
    <n v="1"/>
    <x v="0"/>
    <n v="0"/>
    <n v="0"/>
    <n v="1182658.24"/>
    <n v="0"/>
    <n v="1182658.24"/>
  </r>
  <r>
    <x v="1"/>
    <n v="4"/>
    <x v="1"/>
    <n v="3919985.41"/>
    <n v="0"/>
    <n v="0"/>
    <n v="0"/>
    <n v="3919985.41"/>
  </r>
  <r>
    <x v="2"/>
    <n v="2"/>
    <x v="2"/>
    <n v="22454537.780000001"/>
    <n v="0"/>
    <n v="387297.66"/>
    <n v="0"/>
    <n v="22841835.440000001"/>
  </r>
  <r>
    <x v="3"/>
    <n v="26"/>
    <x v="3"/>
    <n v="0"/>
    <n v="0"/>
    <n v="144422.49"/>
    <n v="0"/>
    <n v="144422.49"/>
  </r>
  <r>
    <x v="4"/>
    <n v="3"/>
    <x v="4"/>
    <n v="13295106.92"/>
    <n v="0"/>
    <n v="2612.0299999999997"/>
    <n v="0"/>
    <n v="13297718.949999999"/>
  </r>
  <r>
    <x v="5"/>
    <n v="16"/>
    <x v="5"/>
    <n v="0"/>
    <n v="0"/>
    <n v="31760"/>
    <n v="0"/>
    <n v="31760"/>
  </r>
  <r>
    <x v="5"/>
    <n v="19"/>
    <x v="5"/>
    <n v="0"/>
    <n v="0"/>
    <n v="4436"/>
    <n v="0"/>
    <n v="4436"/>
  </r>
  <r>
    <x v="6"/>
    <n v="2"/>
    <x v="6"/>
    <n v="19626828.91"/>
    <n v="0"/>
    <n v="0"/>
    <n v="0"/>
    <n v="19626828.91"/>
  </r>
  <r>
    <x v="7"/>
    <n v="1"/>
    <x v="7"/>
    <n v="0"/>
    <n v="0"/>
    <n v="0"/>
    <n v="1233045.6000000001"/>
    <n v="1233045.6000000001"/>
  </r>
  <r>
    <x v="8"/>
    <n v="1"/>
    <x v="8"/>
    <n v="0"/>
    <n v="0"/>
    <n v="0"/>
    <n v="4546705.3500000006"/>
    <n v="4546705.3500000006"/>
  </r>
  <r>
    <x v="9"/>
    <n v="1"/>
    <x v="9"/>
    <n v="0"/>
    <n v="0"/>
    <n v="0"/>
    <n v="90000"/>
    <n v="90000"/>
  </r>
  <r>
    <x v="9"/>
    <n v="7"/>
    <x v="9"/>
    <n v="0"/>
    <n v="0"/>
    <n v="0"/>
    <n v="12531.3"/>
    <n v="12531.3"/>
  </r>
  <r>
    <x v="9"/>
    <n v="11"/>
    <x v="9"/>
    <n v="9176302.0199999996"/>
    <n v="0"/>
    <n v="0"/>
    <n v="0"/>
    <n v="9176302.0199999996"/>
  </r>
  <r>
    <x v="9"/>
    <n v="14"/>
    <x v="9"/>
    <n v="0"/>
    <n v="0"/>
    <n v="0"/>
    <n v="2592406.6500000004"/>
    <n v="2592406.6500000004"/>
  </r>
  <r>
    <x v="10"/>
    <n v="1"/>
    <x v="10"/>
    <n v="0"/>
    <n v="0"/>
    <n v="0"/>
    <n v="1533373.5400000003"/>
    <n v="1533373.5400000003"/>
  </r>
  <r>
    <x v="11"/>
    <n v="1"/>
    <x v="11"/>
    <n v="0"/>
    <n v="0"/>
    <n v="0"/>
    <n v="41240344.280000001"/>
    <n v="41240344.280000001"/>
  </r>
  <r>
    <x v="12"/>
    <n v="1"/>
    <x v="12"/>
    <n v="920103.23"/>
    <n v="0"/>
    <n v="0"/>
    <n v="0"/>
    <n v="920103.23"/>
  </r>
  <r>
    <x v="13"/>
    <n v="1"/>
    <x v="13"/>
    <n v="0"/>
    <n v="0"/>
    <n v="0"/>
    <n v="184297.69999999995"/>
    <n v="184297.69999999995"/>
  </r>
  <r>
    <x v="13"/>
    <n v="2"/>
    <x v="13"/>
    <n v="0"/>
    <n v="0"/>
    <n v="0"/>
    <n v="49257.73"/>
    <n v="49257.73"/>
  </r>
  <r>
    <x v="13"/>
    <n v="3"/>
    <x v="13"/>
    <n v="0"/>
    <n v="0"/>
    <n v="0"/>
    <n v="2726844.4700000011"/>
    <n v="2726844.4700000011"/>
  </r>
  <r>
    <x v="13"/>
    <n v="4"/>
    <x v="13"/>
    <n v="0"/>
    <n v="0"/>
    <n v="0"/>
    <n v="175956.55"/>
    <n v="175956.55"/>
  </r>
  <r>
    <x v="13"/>
    <n v="6"/>
    <x v="13"/>
    <n v="0"/>
    <n v="0"/>
    <n v="0"/>
    <n v="16341.359999999999"/>
    <n v="16341.359999999999"/>
  </r>
  <r>
    <x v="14"/>
    <n v="1"/>
    <x v="14"/>
    <n v="0"/>
    <n v="0"/>
    <n v="0"/>
    <n v="830087"/>
    <n v="830087"/>
  </r>
  <r>
    <x v="15"/>
    <n v="1"/>
    <x v="15"/>
    <n v="0"/>
    <n v="0"/>
    <n v="0"/>
    <n v="800518"/>
    <n v="800518"/>
  </r>
  <r>
    <x v="16"/>
    <n v="1"/>
    <x v="16"/>
    <n v="851877.12"/>
    <n v="0"/>
    <n v="0"/>
    <n v="0"/>
    <n v="851877.12"/>
  </r>
  <r>
    <x v="17"/>
    <n v="1"/>
    <x v="17"/>
    <n v="0"/>
    <n v="0"/>
    <n v="0"/>
    <n v="108878.84000000001"/>
    <n v="108878.84000000001"/>
  </r>
  <r>
    <x v="18"/>
    <n v="2"/>
    <x v="18"/>
    <n v="0"/>
    <n v="0"/>
    <n v="0"/>
    <n v="217048"/>
    <n v="217048"/>
  </r>
  <r>
    <x v="19"/>
    <n v="1"/>
    <x v="19"/>
    <n v="1721015.88"/>
    <n v="0"/>
    <n v="0"/>
    <n v="15619709"/>
    <n v="17340724.879999999"/>
  </r>
  <r>
    <x v="20"/>
    <n v="1"/>
    <x v="20"/>
    <n v="0"/>
    <n v="0"/>
    <n v="0"/>
    <n v="11333.27"/>
    <n v="11333.27"/>
  </r>
  <r>
    <x v="20"/>
    <n v="4"/>
    <x v="20"/>
    <n v="0"/>
    <n v="0"/>
    <n v="0"/>
    <n v="2835"/>
    <n v="2835"/>
  </r>
  <r>
    <x v="21"/>
    <n v="1"/>
    <x v="21"/>
    <n v="0"/>
    <n v="0"/>
    <n v="0"/>
    <n v="500806"/>
    <n v="500806"/>
  </r>
  <r>
    <x v="22"/>
    <n v="1"/>
    <x v="22"/>
    <n v="0"/>
    <n v="0"/>
    <n v="0"/>
    <n v="480"/>
    <n v="480"/>
  </r>
  <r>
    <x v="23"/>
    <n v="1"/>
    <x v="23"/>
    <n v="0"/>
    <n v="0"/>
    <n v="0"/>
    <n v="40011"/>
    <n v="40011"/>
  </r>
  <r>
    <x v="24"/>
    <n v="1"/>
    <x v="24"/>
    <n v="948196.02999999991"/>
    <n v="0"/>
    <n v="0"/>
    <n v="1534313.6599999997"/>
    <n v="2482509.6899999995"/>
  </r>
  <r>
    <x v="25"/>
    <n v="1"/>
    <x v="25"/>
    <n v="0"/>
    <n v="0"/>
    <n v="0"/>
    <n v="17784903.45000001"/>
    <n v="17784903.45000001"/>
  </r>
  <r>
    <x v="26"/>
    <n v="1"/>
    <x v="26"/>
    <n v="563294.26"/>
    <n v="0"/>
    <n v="0"/>
    <n v="0"/>
    <n v="563294.26"/>
  </r>
  <r>
    <x v="27"/>
    <n v="1"/>
    <x v="27"/>
    <n v="0"/>
    <n v="0"/>
    <n v="0"/>
    <n v="34263"/>
    <n v="34263"/>
  </r>
  <r>
    <x v="28"/>
    <n v="1"/>
    <x v="28"/>
    <n v="0"/>
    <n v="0"/>
    <n v="0"/>
    <n v="390"/>
    <n v="390"/>
  </r>
  <r>
    <x v="29"/>
    <n v="1"/>
    <x v="29"/>
    <n v="0"/>
    <n v="0"/>
    <n v="0"/>
    <n v="959385.5"/>
    <n v="959385.5"/>
  </r>
  <r>
    <x v="30"/>
    <n v="1"/>
    <x v="30"/>
    <n v="160385.44"/>
    <n v="0"/>
    <n v="0"/>
    <n v="0"/>
    <n v="160385.44"/>
  </r>
  <r>
    <x v="31"/>
    <n v="1"/>
    <x v="31"/>
    <n v="8375058.75"/>
    <n v="0"/>
    <n v="0"/>
    <n v="15238.68"/>
    <n v="8390297.4299999997"/>
  </r>
  <r>
    <x v="32"/>
    <n v="1"/>
    <x v="32"/>
    <n v="0"/>
    <n v="0"/>
    <n v="0"/>
    <n v="3323835.6300000008"/>
    <n v="3323835.6300000008"/>
  </r>
  <r>
    <x v="32"/>
    <n v="2"/>
    <x v="32"/>
    <n v="0"/>
    <n v="0"/>
    <n v="0"/>
    <n v="1714111.0599999989"/>
    <n v="1714111.0599999989"/>
  </r>
  <r>
    <x v="32"/>
    <n v="3"/>
    <x v="32"/>
    <n v="0"/>
    <n v="0"/>
    <n v="0"/>
    <n v="321984.32000000007"/>
    <n v="321984.32000000007"/>
  </r>
  <r>
    <x v="32"/>
    <n v="4"/>
    <x v="32"/>
    <n v="0"/>
    <n v="0"/>
    <n v="0"/>
    <n v="1845627.47"/>
    <n v="1845627.47"/>
  </r>
  <r>
    <x v="32"/>
    <n v="5"/>
    <x v="32"/>
    <n v="0"/>
    <n v="0"/>
    <n v="0"/>
    <n v="4148.0600000000022"/>
    <n v="4148.0600000000022"/>
  </r>
  <r>
    <x v="33"/>
    <n v="1"/>
    <x v="33"/>
    <n v="0"/>
    <n v="0"/>
    <n v="0"/>
    <n v="3177201.6"/>
    <n v="3177201.6"/>
  </r>
  <r>
    <x v="34"/>
    <n v="1"/>
    <x v="34"/>
    <n v="2530031.04"/>
    <n v="0"/>
    <n v="0"/>
    <n v="0"/>
    <n v="2530031.04"/>
  </r>
  <r>
    <x v="35"/>
    <n v="1"/>
    <x v="35"/>
    <n v="0"/>
    <n v="0"/>
    <n v="0"/>
    <n v="31763.42"/>
    <n v="31763.42"/>
  </r>
  <r>
    <x v="35"/>
    <n v="2"/>
    <x v="35"/>
    <n v="0"/>
    <n v="0"/>
    <n v="0"/>
    <n v="378822.04"/>
    <n v="378822.04"/>
  </r>
  <r>
    <x v="35"/>
    <n v="11"/>
    <x v="35"/>
    <n v="0"/>
    <n v="0"/>
    <n v="0"/>
    <n v="30600"/>
    <n v="30600"/>
  </r>
  <r>
    <x v="35"/>
    <n v="13"/>
    <x v="35"/>
    <n v="0"/>
    <n v="0"/>
    <n v="0"/>
    <n v="2450"/>
    <n v="2450"/>
  </r>
  <r>
    <x v="36"/>
    <n v="1"/>
    <x v="36"/>
    <n v="8652719.2699999996"/>
    <n v="0"/>
    <n v="0"/>
    <n v="0"/>
    <n v="8652719.2699999996"/>
  </r>
  <r>
    <x v="37"/>
    <n v="1"/>
    <x v="37"/>
    <n v="0"/>
    <n v="0"/>
    <n v="0"/>
    <n v="1410850.7699999998"/>
    <n v="1410850.7699999998"/>
  </r>
  <r>
    <x v="38"/>
    <n v="1"/>
    <x v="38"/>
    <n v="0"/>
    <n v="0"/>
    <n v="0"/>
    <n v="20678348.420000002"/>
    <n v="20678348.420000002"/>
  </r>
  <r>
    <x v="39"/>
    <n v="1"/>
    <x v="39"/>
    <n v="0"/>
    <n v="0"/>
    <n v="0"/>
    <n v="6442720.5"/>
    <n v="6442720.5"/>
  </r>
  <r>
    <x v="40"/>
    <n v="1"/>
    <x v="40"/>
    <n v="0"/>
    <n v="0"/>
    <n v="0"/>
    <n v="8491653.0600000005"/>
    <n v="8491653.0600000005"/>
  </r>
  <r>
    <x v="41"/>
    <n v="1"/>
    <x v="41"/>
    <n v="560514.85"/>
    <n v="0"/>
    <n v="0"/>
    <n v="0"/>
    <n v="560514.85"/>
  </r>
  <r>
    <x v="41"/>
    <n v="3"/>
    <x v="41"/>
    <n v="5840995.5"/>
    <n v="0"/>
    <n v="0"/>
    <n v="0"/>
    <n v="5840995.5"/>
  </r>
  <r>
    <x v="42"/>
    <n v="1"/>
    <x v="42"/>
    <n v="0"/>
    <n v="0"/>
    <n v="0"/>
    <n v="407169.45999999996"/>
    <n v="407169.45999999996"/>
  </r>
  <r>
    <x v="43"/>
    <n v="1"/>
    <x v="43"/>
    <n v="0"/>
    <n v="0"/>
    <n v="0"/>
    <n v="2031687.93"/>
    <n v="2031687.93"/>
  </r>
  <r>
    <x v="44"/>
    <n v="1"/>
    <x v="44"/>
    <n v="10000"/>
    <n v="0"/>
    <n v="0"/>
    <n v="30599683.870000001"/>
    <n v="30609683.870000001"/>
  </r>
  <r>
    <x v="45"/>
    <n v="1"/>
    <x v="45"/>
    <n v="0"/>
    <n v="0"/>
    <n v="0"/>
    <n v="12528"/>
    <n v="12528"/>
  </r>
  <r>
    <x v="46"/>
    <n v="1"/>
    <x v="46"/>
    <n v="0"/>
    <n v="0"/>
    <n v="0"/>
    <n v="1537476.5"/>
    <n v="1537476.5"/>
  </r>
  <r>
    <x v="47"/>
    <n v="1"/>
    <x v="47"/>
    <n v="0"/>
    <n v="0"/>
    <n v="0"/>
    <n v="5309780.5"/>
    <n v="5309780.5"/>
  </r>
  <r>
    <x v="48"/>
    <n v="1"/>
    <x v="48"/>
    <n v="0"/>
    <n v="0"/>
    <n v="0"/>
    <n v="4962"/>
    <n v="4962"/>
  </r>
  <r>
    <x v="49"/>
    <n v="1"/>
    <x v="49"/>
    <n v="21322438.18"/>
    <n v="0"/>
    <n v="0"/>
    <n v="0"/>
    <n v="21322438.1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3">
  <r>
    <x v="0"/>
    <m/>
    <x v="0"/>
    <x v="0"/>
    <s v="O22473910002"/>
    <s v="BOD"/>
    <n v="2247391"/>
    <m/>
    <s v="00099021001 DEPOSITO DE EFECTIVO, DEPOSITANTE: SONIA ELDER VILDOZO VDA DE TARQUI, CONCEPTO: COBRO INDEBIDO, CUENTA DE DEPOSITO: CUENTA UNICA DEL TESORO"/>
    <m/>
    <m/>
    <m/>
    <m/>
    <m/>
    <m/>
    <n v="0"/>
    <n v="2097.7600000000002"/>
    <s v="NO_CONCILIADO"/>
  </r>
  <r>
    <x v="1"/>
    <m/>
    <x v="1"/>
    <x v="0"/>
    <s v="O22474920002"/>
    <s v="BOD"/>
    <n v="2247492"/>
    <m/>
    <s v="00099021001 DEPOSITO DE EFECTIVO, DEPOSITANTE: JULIO FELIX PATTY CHURA, CONCEPTO: DEVOLUCION DE VIATICOS, CUENTA DE DEPOSITO: CUENTA UNICA DEL TESORO/DJBR"/>
    <m/>
    <m/>
    <m/>
    <m/>
    <m/>
    <m/>
    <n v="0"/>
    <n v="66.599999999999994"/>
    <s v="NO_CONCILIADO"/>
  </r>
  <r>
    <x v="2"/>
    <m/>
    <x v="2"/>
    <x v="0"/>
    <s v="O22475160002"/>
    <s v="BOD"/>
    <n v="2247516"/>
    <m/>
    <s v="00081011101 DEPOSITO DE EFECTIVO, DEPOSITANTE: LIZETH MORAIMA MONJE HIROSE, CONCEPTO: POR EXTRAVIO DE CREDENCIAL, CUENTA DE DEPOSITO: CUENTA UNICA DEL TESORO"/>
    <m/>
    <m/>
    <m/>
    <m/>
    <m/>
    <m/>
    <n v="0"/>
    <n v="25"/>
    <s v="NO_CONCILIADO"/>
  </r>
  <r>
    <x v="3"/>
    <m/>
    <x v="3"/>
    <x v="0"/>
    <s v="B22473400002"/>
    <s v="BOD"/>
    <n v="2247340"/>
    <m/>
    <s v="00587012013 DEP.DE CHEQ.AJENOS,RET.DE CAM.,CONCEPTO: MUYUPAMPA-PLAN 97,DEP.: EBC , PROCEDENCIA: BANCO UNION S.A., CHEQUE: 2334, FECHA DE EMISION:31/12/2024"/>
    <m/>
    <m/>
    <m/>
    <m/>
    <m/>
    <m/>
    <n v="0"/>
    <n v="2381932.23"/>
    <s v="NO_CONCILIADO"/>
  </r>
  <r>
    <x v="4"/>
    <m/>
    <x v="4"/>
    <x v="0"/>
    <s v="B22473740002"/>
    <s v="BOD"/>
    <n v="2247374"/>
    <m/>
    <s v="00020011103 DEP.DE CHEQ.AJENOS,RET.DE CAM.,CONCEPTO: TRANSFERENCIA DE RECURSOS POR RECLUTAMIENTO DE SERVICIO PREMILITAR 2024-2025 FUENTE 11,DEP.: MINISTERIO DE DEFENSA , PROCEDENCIA: BANCO UNION S.A., CHEQUE: 16187, FECHA DE EMISION:30/12/2024"/>
    <m/>
    <m/>
    <m/>
    <m/>
    <m/>
    <m/>
    <n v="0"/>
    <n v="9468329"/>
    <s v="NO_CONCILIADO"/>
  </r>
  <r>
    <x v="0"/>
    <m/>
    <x v="0"/>
    <x v="0"/>
    <s v="B22474050002"/>
    <s v="BOD"/>
    <n v="2247405"/>
    <m/>
    <s v="00099021001 DEP.DE CHEQ.AJENOS,RET.DE CAM.,CONCEPTO: SALDOS,DEP.: GAMT , PROCEDENCIA: BANCO UNION S.A., CHEQUE: 6480, FECHA DE EMISION:31/12/2024"/>
    <m/>
    <m/>
    <m/>
    <m/>
    <m/>
    <m/>
    <n v="0"/>
    <n v="2.4900000000000002"/>
    <s v="NO_CONCILIADO"/>
  </r>
  <r>
    <x v="5"/>
    <m/>
    <x v="5"/>
    <x v="0"/>
    <s v="O22475260002"/>
    <s v="BOD"/>
    <n v="2247526"/>
    <m/>
    <s v="00099021001 DEPOSITO DE EFECTIVO, DEPOSITANTE: DANIEL QUISPE COLQUE, CONCEPTO: DEPÓSITO, CUENTA DE DEPOSITO: CUENTA UNICA DEL TESORO/DJBR"/>
    <m/>
    <m/>
    <m/>
    <m/>
    <m/>
    <m/>
    <n v="0"/>
    <n v="1246"/>
    <s v="NO_CONCILIADO"/>
  </r>
  <r>
    <x v="6"/>
    <m/>
    <x v="6"/>
    <x v="0"/>
    <s v="Q21468420002"/>
    <s v="CRV"/>
    <n v="2146842"/>
    <m/>
    <s v="NUMERO DE LIBRETA CUT: 00099021001 OPERACIÓN E75 TRANSFERENCIA DE LA CUENTA FISCAL BUN A LA CUT EN MN TRANSF.FDOS.AL.BCB GOBIERNO AUTONOMO MUNICIPAL DE SAPAHAQUI CITE: GAMS/MAE/DAF/096/2024 CUENTA CUT 3987 LIBRETA NÂ° 00099021001"/>
    <m/>
    <m/>
    <m/>
    <m/>
    <m/>
    <m/>
    <n v="0"/>
    <n v="708174.95"/>
    <s v="NO_CONCILIADO"/>
  </r>
  <r>
    <x v="6"/>
    <m/>
    <x v="6"/>
    <x v="0"/>
    <s v="Q21468430002"/>
    <s v="CRV"/>
    <n v="2146843"/>
    <m/>
    <s v="NUMERO DE LIBRETA CUT: 00099021001 OPERACIÓN E75 TRANSFERENCIA DE LA CUENTA FISCAL BUN A LA CUT EN MN TRANSF.FDOS.AL.BCB GOBIERNO AUTONOMO MUNICIPAL TARIJA, CITE: GAMT/SMAEF/DF/TES NÂ° 001/2025 CUENTA CUT 3987 LIBRETA NÂ° 00099021001"/>
    <m/>
    <m/>
    <m/>
    <m/>
    <m/>
    <m/>
    <n v="0"/>
    <n v="339601.51"/>
    <s v="NO_CONCILIADO"/>
  </r>
  <r>
    <x v="7"/>
    <m/>
    <x v="7"/>
    <x v="0"/>
    <s v="S11156140003"/>
    <s v="COB"/>
    <n v="1115614"/>
    <m/>
    <s v="||TRANSFERENCIA DE FONDOS S/G MENSAJES SWIFT NROS. 46 Y 17 DE LA FECHA Y NOTA CITE DGAC/10571/2024 DE F.14.03.2024 (HRE-TGL-4549) DE LA DIRECCION GENERAL DE AERONAUTICA CIVIL (SECTOR PÚBLICO). DEBITO DE LA LIBRETA 00117012001 DGAC, REPOSICIÓN DE ÚTILES DE ESCRITORIO."/>
    <m/>
    <m/>
    <m/>
    <m/>
    <m/>
    <m/>
    <n v="60"/>
    <n v="0"/>
    <s v="NO_CONCILIADO"/>
  </r>
  <r>
    <x v="0"/>
    <m/>
    <x v="0"/>
    <x v="1"/>
    <s v="O22477270002"/>
    <s v="BOD"/>
    <n v="2247727"/>
    <m/>
    <s v="00099021001 DEPOSITO DE EFECTIVO, DEPOSITANTE: ELIZABETH VERONICA VERA JIMENEZ, CONCEPTO: DEV. DUODECIMA DE AGUINALDO, CUENTA DE DEPOSITO: CUENTA UNICA DEL TESORO"/>
    <m/>
    <m/>
    <m/>
    <m/>
    <m/>
    <m/>
    <n v="0"/>
    <n v="411.67"/>
    <s v="NO_CONCILIADO"/>
  </r>
  <r>
    <x v="8"/>
    <m/>
    <x v="8"/>
    <x v="1"/>
    <s v="O22478130002"/>
    <s v="BOD"/>
    <n v="2247813"/>
    <m/>
    <s v="00099021001 DEPOSITO DE EFECTIVO, DEPOSITANTE: JUAN ANGEL CORONEL SARDON, CONCEPTO: COACTIVO SOCIAL DEVOLUCION SENASIR, CUENTA DE DEPOSITO: CUENTA UNICA DEL TESORO"/>
    <m/>
    <m/>
    <m/>
    <m/>
    <m/>
    <m/>
    <n v="0"/>
    <n v="3513.93"/>
    <s v="NO_CONCILIADO"/>
  </r>
  <r>
    <x v="0"/>
    <m/>
    <x v="0"/>
    <x v="1"/>
    <s v="O22478190002"/>
    <s v="BOD"/>
    <n v="2247819"/>
    <m/>
    <s v="00099021001 DEPOSITO DE EFECTIVO, DEPOSITANTE: GERTRUDES RAMIREZ MEJIA, CONCEPTO: DEVOLUCION DE AGUINALDO 2024, CUENTA DE DEPOSITO: CUENTA UNICA DEL TESORO"/>
    <m/>
    <m/>
    <m/>
    <m/>
    <m/>
    <m/>
    <n v="0"/>
    <n v="4957.58"/>
    <s v="NO_CONCILIADO"/>
  </r>
  <r>
    <x v="9"/>
    <m/>
    <x v="9"/>
    <x v="1"/>
    <s v="O22478410002"/>
    <s v="BOD"/>
    <n v="2247841"/>
    <m/>
    <s v="00086107004 DEPOSITO DE EFECTIVO, DEPOSITANTE: PABLO CHOQUE CUSI, CONCEPTO: REGULARIZACION, CUENTA DE DEPOSITO: CUENTA UNICA DEL TESORO"/>
    <m/>
    <m/>
    <m/>
    <m/>
    <m/>
    <m/>
    <n v="0"/>
    <n v="0.02"/>
    <s v="NO_CONCILIADO"/>
  </r>
  <r>
    <x v="10"/>
    <m/>
    <x v="10"/>
    <x v="1"/>
    <s v="O22478570002"/>
    <s v="BOD"/>
    <n v="2247857"/>
    <m/>
    <s v="00383012001 DEPOSITO DE EFECTIVO, DEPOSITANTE: AGENCIA BOLIVIANA DE CORREOS, CONCEPTO: REGIONAL SUCRE 9-14/12/2024, CUENTA DE DEPOSITO: CUENTA UNICA DEL TESORO"/>
    <m/>
    <m/>
    <m/>
    <m/>
    <m/>
    <m/>
    <n v="0"/>
    <n v="3998"/>
    <s v="NO_CONCILIADO"/>
  </r>
  <r>
    <x v="10"/>
    <m/>
    <x v="10"/>
    <x v="1"/>
    <s v="O22478580002"/>
    <s v="BOD"/>
    <n v="2247858"/>
    <m/>
    <s v="00383012001 DEPOSITO DE EFECTIVO, DEPOSITANTE: AGENCIA BOLIVIANA DE CORREOS, CONCEPTO: REGIONAL TARIJA 9-14/12/2024, CUENTA DE DEPOSITO: CUENTA UNICA DEL TESORO"/>
    <m/>
    <m/>
    <m/>
    <m/>
    <m/>
    <m/>
    <n v="0"/>
    <n v="1378"/>
    <s v="NO_CONCILIADO"/>
  </r>
  <r>
    <x v="10"/>
    <m/>
    <x v="10"/>
    <x v="1"/>
    <s v="O22478590002"/>
    <s v="BOD"/>
    <n v="2247859"/>
    <m/>
    <s v="00383012001 DEPOSITO DE EFECTIVO, DEPOSITANTE: AGENCIA BOLIVIANA DE CORREOS, CONCEPTO: EMPRESA PUBLICA QUIPUS, CUENTA DE DEPOSITO: CUENTA UNICA DEL TESORO"/>
    <m/>
    <m/>
    <m/>
    <m/>
    <m/>
    <m/>
    <n v="0"/>
    <n v="6"/>
    <s v="NO_CONCILIADO"/>
  </r>
  <r>
    <x v="10"/>
    <m/>
    <x v="10"/>
    <x v="1"/>
    <s v="O22478600002"/>
    <s v="BOD"/>
    <n v="2247860"/>
    <m/>
    <s v="00383012001 DEPOSITO DE EFECTIVO, DEPOSITANTE: AGENCIA BOLIVIANA DE CORREOS, CONCEPTO: REGIONAL TARIJA 16-21/12/2024, CUENTA DE DEPOSITO: CUENTA UNICA DEL TESORO"/>
    <m/>
    <m/>
    <m/>
    <m/>
    <m/>
    <m/>
    <n v="0"/>
    <n v="2142"/>
    <s v="NO_CONCILIADO"/>
  </r>
  <r>
    <x v="10"/>
    <m/>
    <x v="10"/>
    <x v="1"/>
    <s v="O22478610002"/>
    <s v="BOD"/>
    <n v="2247861"/>
    <m/>
    <s v="00383012001 DEPOSITO DE EFECTIVO, DEPOSITANTE: AGENCIA BOLIVIANA DE CORREOS, CONCEPTO: REGIONAL SUCRE 16-21/12/2024, CUENTA DE DEPOSITO: CUENTA UNICA DEL TESORO"/>
    <m/>
    <m/>
    <m/>
    <m/>
    <m/>
    <m/>
    <n v="0"/>
    <n v="7275"/>
    <s v="NO_CONCILIADO"/>
  </r>
  <r>
    <x v="0"/>
    <m/>
    <x v="0"/>
    <x v="1"/>
    <s v="B22477100002"/>
    <s v="BOD"/>
    <n v="2247710"/>
    <m/>
    <s v="00099021001 DEP.DE CHEQ.AJENOS,RET.DE CAM.,CONCEPTO: DEVOLUCION DE PASAJES NACIONALES,DEP.: BOA , PROCEDENCIA: BANCO UNION S.A., CHEQUE: 19186, FECHA DE EMISION:20/12/2024"/>
    <m/>
    <m/>
    <m/>
    <m/>
    <m/>
    <m/>
    <n v="0"/>
    <n v="4062"/>
    <s v="NO_CONCILIADO"/>
  </r>
  <r>
    <x v="0"/>
    <m/>
    <x v="0"/>
    <x v="1"/>
    <s v="B22477590002"/>
    <s v="BOD"/>
    <n v="2247759"/>
    <m/>
    <s v="00099021001 DEP.DE CHEQ.AJENOS,RET.DE CAM.,CONCEPTO: DEPÓSITO,DEP.: MARIA TERESA QUINTEROS IRIARTE , PROCEDENCIA: BANCO UNION S.A., CHEQUE: 211553, FECHA DE EMISION:03/01/2025"/>
    <m/>
    <m/>
    <m/>
    <m/>
    <m/>
    <m/>
    <n v="0"/>
    <n v="1200"/>
    <s v="NO_CONCILIADO"/>
  </r>
  <r>
    <x v="11"/>
    <m/>
    <x v="11"/>
    <x v="1"/>
    <s v="B22477610002"/>
    <s v="BOD"/>
    <n v="2247761"/>
    <m/>
    <s v="00291012008 DEP.DE CHEQ.AJENOS,RET.DE CAM.,CONCEPTO: DEPÓSITO,DEP.: VIVIANA AGUERO JUSTINIANO , PROCEDENCIA: BANCO UNION S.A., CHEQUE: 211554, FECHA DE EMISION:03/01/2025"/>
    <m/>
    <m/>
    <m/>
    <m/>
    <m/>
    <m/>
    <n v="0"/>
    <n v="15141.54"/>
    <s v="NO_CONCILIADO"/>
  </r>
  <r>
    <x v="10"/>
    <m/>
    <x v="10"/>
    <x v="1"/>
    <s v="O22478630002"/>
    <s v="BOD"/>
    <n v="2247863"/>
    <m/>
    <s v="00383012001 DEPOSITO DE EFECTIVO, DEPOSITANTE: AGENCIA BOLIVIANA DE CORREOS, CONCEPTO: REGIONAL LA PAZ 28/04/2023, CUENTA DE DEPOSITO: CUENTA UNICA DEL TESORO"/>
    <m/>
    <m/>
    <m/>
    <m/>
    <m/>
    <m/>
    <n v="0"/>
    <n v="318"/>
    <s v="NO_CONCILIADO"/>
  </r>
  <r>
    <x v="10"/>
    <m/>
    <x v="10"/>
    <x v="1"/>
    <s v="O22478640002"/>
    <s v="BOD"/>
    <n v="2247864"/>
    <m/>
    <s v="00383012001 DEPOSITO DE EFECTIVO, DEPOSITANTE: AGENCIA BOLIVIANA DE CORREOS, CONCEPTO: REGIONAL SUCRE 23-28/12/2024, CUENTA DE DEPOSITO: CUENTA UNICA DEL TESORO"/>
    <m/>
    <m/>
    <m/>
    <m/>
    <m/>
    <m/>
    <n v="0"/>
    <n v="2605"/>
    <s v="NO_CONCILIADO"/>
  </r>
  <r>
    <x v="10"/>
    <m/>
    <x v="10"/>
    <x v="1"/>
    <s v="O22478650002"/>
    <s v="BOD"/>
    <n v="2247865"/>
    <m/>
    <s v="00383012001 DEPOSITO DE EFECTIVO, DEPOSITANTE: AGENCIA BOLIVIANA DE CORREOS, CONCEPTO: REGIONAL BENI 19,23,24,26 Y 30/12/2024, CUENTA DE DEPOSITO: CUENTA UNICA DEL TESORO"/>
    <m/>
    <m/>
    <m/>
    <m/>
    <m/>
    <m/>
    <n v="0"/>
    <n v="450"/>
    <s v="NO_CONCILIADO"/>
  </r>
  <r>
    <x v="6"/>
    <m/>
    <x v="6"/>
    <x v="1"/>
    <s v="Q21477090002"/>
    <s v="CRV"/>
    <n v="2147709"/>
    <m/>
    <s v="NUMERO DE LIBRETA CUT: 00099021001 OPERACIÓN E75 TRANSFERENCIA DE LA CUENTA FISCAL BUN A LA CUT EN MN TRANSF.FDOS.AL.BCB GOBIERNO AUTONOMO MUNICIPAL DE CHACARILLA CITE: GAMCH/MAE/HTA/NÂ°377/2024 CUENTA CUT 3987 LIBRETA NÂ° 00099021001"/>
    <m/>
    <m/>
    <m/>
    <m/>
    <m/>
    <m/>
    <n v="0"/>
    <n v="507949.6"/>
    <s v="NO_CONCILIADO"/>
  </r>
  <r>
    <x v="6"/>
    <m/>
    <x v="6"/>
    <x v="1"/>
    <s v="Q21477100002"/>
    <s v="CRV"/>
    <n v="2147710"/>
    <m/>
    <s v="NUMERO DE LIBRETA CUT: 00099021001 OPERACIÓN E75 TRANSFERENCIA DE LA CUENTA FISCAL BUN A LA CUT EN MN TRANSF.FDOS.AL.BCB GOBIERNO AUTONOMO MUNICIPAL PADCAYA, CITE: G.A.M.P./CITE DESPACHO - MAE/W.G.Q./M.R./NÂ°001/2025 CUENTA CUT 3987 LIBRETA NÂ° 00099021001"/>
    <m/>
    <m/>
    <m/>
    <m/>
    <m/>
    <m/>
    <n v="0"/>
    <n v="229112.7"/>
    <s v="NO_CONCILIADO"/>
  </r>
  <r>
    <x v="6"/>
    <m/>
    <x v="6"/>
    <x v="1"/>
    <s v="Q21477120002"/>
    <s v="CRV"/>
    <n v="2147712"/>
    <m/>
    <s v="NUMERO DE LIBRETA CUT: 00099021001 OPERACIÓN E75 TRANSFERENCIA DE LA CUENTA FISCAL BUN A LA CUT EN MN TRANSF.FDOS.AL.BCB GOBIERNO AUTONOMO MUNICIPAL DE COLQUIRI CITE: DESP/MAE/CITE NÂ°566/2025 CUENTA CUT 3987 LIBRETA NÂ° 00099021001"/>
    <m/>
    <m/>
    <m/>
    <m/>
    <m/>
    <m/>
    <n v="0"/>
    <n v="321.74"/>
    <s v="NO_CONCILIADO"/>
  </r>
  <r>
    <x v="12"/>
    <m/>
    <x v="12"/>
    <x v="1"/>
    <s v="S11156570001"/>
    <s v="PTV"/>
    <n v="1115657"/>
    <m/>
    <s v="||TRANSFERENCIA DE FONDOS POR PARTE DEL TGN, PARA PAGOS DE VALORES C EN M/N, CON FECHA DE VENCIMIENTO 03-01-2025, SEGÚN NOTA MEFP/VTCP/DGCP/UODP/N° 002/2025 DE FECHA 03-01-2025 DEL MINISTERIO DE ECONOMÍA Y FINANZAS PÚBLICAS, LIBRETA 00099021001 TGN - RECURSOS ORDINARIOS  MONEDA NACIONAL LIBRETA 00099021001 TGN - RECURSOS ORDINARIOS  MONEDA NACIONAL"/>
    <m/>
    <m/>
    <m/>
    <m/>
    <m/>
    <m/>
    <n v="52272466.109999999"/>
    <n v="0"/>
    <s v="NO_CONCILIADO"/>
  </r>
  <r>
    <x v="7"/>
    <m/>
    <x v="7"/>
    <x v="1"/>
    <s v="S11156580003"/>
    <s v="COB"/>
    <n v="1115658"/>
    <m/>
    <s v="||TRANSFERENCIA DE FONDOS SEGÚN MENSAJE SWIFT N°104,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
    <s v="S11156660003"/>
    <s v="COB"/>
    <n v="1115666"/>
    <m/>
    <s v="||TRANSFERENCIA DE FONDOS S/G MENSAJES SWIFTS NROS. 91-123 EN ATENCIÓN A NOTA: DGAC/10571/2024 DE F.14/3/2024 (HRE-TGL-4549) ENVIADO POR LA DIRECCIÓN GENERAL DE AERONÁUTICA CIVIL (SECTOR PÚBLICO). DEBITO DE LA LIBRETA 00117012001 DGAC, REPOSICIÓN ÚTILES DE ESCRITORIO."/>
    <m/>
    <m/>
    <m/>
    <m/>
    <m/>
    <m/>
    <n v="60"/>
    <n v="0"/>
    <s v="NO_CONCILIADO"/>
  </r>
  <r>
    <x v="13"/>
    <m/>
    <x v="13"/>
    <x v="1"/>
    <s v="S11156550002"/>
    <s v="CRV"/>
    <n v="1115655"/>
    <m/>
    <s v="||DIFERENCIAL CAMBIARIO SOL.053409-22318 TRANSFERENCIA DE FONDOS AL EXTERIOR PAGO A FAVOR DE GALILEO TRADING DMCC EUR 6.814.481,61 EQUIV. A USD 6.989.641,60 EN COMPLEMENTO A COMPROBANTE S-1115654 DE LA FECHA LIB.00513012004 LBP-YPFB-UNICOMERCIAL (4030005415/1-2188907) DEVOLUCION DIF T/C"/>
    <m/>
    <m/>
    <m/>
    <m/>
    <m/>
    <m/>
    <n v="0"/>
    <n v="72094.460000000006"/>
    <s v="NO_CONCILIADO"/>
  </r>
  <r>
    <x v="13"/>
    <m/>
    <x v="13"/>
    <x v="1"/>
    <s v="S11156510002"/>
    <s v="CRV"/>
    <n v="1115651"/>
    <m/>
    <s v="||DIFERENCIAL CAMBIARIO SOL.053410-22317 TRANSFERENCIA DE FONDOS AL EXTERIOR PAGO A FAVOR DE GALILEO TRADING DMCC EUR 4.867.486,87 EQUIV. A USD 4.992.601,15 EN COMPLEMENTO A COMPROBANTE S-1115648 DE LA FECHA LIB.00099021001 TGN-RECURSOS ORDINARIOS (DEVOLUCION DIF T/C)"/>
    <m/>
    <m/>
    <m/>
    <m/>
    <m/>
    <m/>
    <n v="0"/>
    <n v="51496"/>
    <s v="NO_CONCILIADO"/>
  </r>
  <r>
    <x v="13"/>
    <m/>
    <x v="13"/>
    <x v="1"/>
    <s v="S11156540004"/>
    <s v="COB"/>
    <n v="1115654"/>
    <m/>
    <s v="||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
    <m/>
    <m/>
    <m/>
    <m/>
    <m/>
    <m/>
    <n v="96257.86"/>
    <n v="0"/>
    <s v="NO_CONCILIADO"/>
  </r>
  <r>
    <x v="13"/>
    <m/>
    <x v="13"/>
    <x v="1"/>
    <s v="S11156480004"/>
    <s v="COB"/>
    <n v="1115648"/>
    <m/>
    <s v="||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
    <m/>
    <m/>
    <m/>
    <m/>
    <m/>
    <m/>
    <n v="68858.47"/>
    <n v="0"/>
    <s v="NO_CONCILIADO"/>
  </r>
  <r>
    <x v="7"/>
    <m/>
    <x v="7"/>
    <x v="1"/>
    <s v="S11157020003"/>
    <s v="COB"/>
    <n v="1115702"/>
    <m/>
    <s v="||REGULARIZACIÓN DE NUESTRA OPERACIÓN N°1115689 DE LA FECHA EN ATENCIÓN A NOTA DGAC/10571/2024 (HRE-TSO-4549), CORREOS ELECTRÓNICOS ENVIADOS POR LA DGAC Y NAABOL (ORIGINAL CURSA EN COMP. N°11115701) (SECTOR PÚBLICO). DEBITO DE LA LIBRETA 00117012001 DGAC, REPOSICIÓN DE ÚTILES DE ESCRITORIO."/>
    <m/>
    <m/>
    <m/>
    <m/>
    <m/>
    <m/>
    <n v="60"/>
    <n v="0"/>
    <s v="NO_CONCILIADO"/>
  </r>
  <r>
    <x v="0"/>
    <m/>
    <x v="0"/>
    <x v="2"/>
    <s v="O22480400002"/>
    <s v="BOD"/>
    <n v="2248040"/>
    <m/>
    <s v="00099021001 DEPOSITO DE EFECTIVO, DEPOSITANTE: JORGE NINA BERNAL, CONCEPTO: DEVOLUCION, CUENTA DE DEPOSITO: CUENTA UNICA DEL TESORO"/>
    <m/>
    <m/>
    <m/>
    <m/>
    <m/>
    <m/>
    <n v="0"/>
    <n v="900"/>
    <s v="NO_CONCILIADO"/>
  </r>
  <r>
    <x v="0"/>
    <m/>
    <x v="0"/>
    <x v="2"/>
    <s v="O22480450002"/>
    <s v="BOD"/>
    <n v="2248045"/>
    <m/>
    <s v="00099021001 DEPOSITO DE EFECTIVO, DEPOSITANTE: HECTOR FAJARDO FERNANDEZ, CONCEPTO: DEVOLUCION, CUENTA DE DEPOSITO: CUENTA UNICA DEL TESORO"/>
    <m/>
    <m/>
    <m/>
    <m/>
    <m/>
    <m/>
    <n v="0"/>
    <n v="11025.64"/>
    <s v="NO_CONCILIADO"/>
  </r>
  <r>
    <x v="5"/>
    <m/>
    <x v="5"/>
    <x v="2"/>
    <s v="O22481690002"/>
    <s v="BOD"/>
    <n v="2248169"/>
    <m/>
    <s v="00099021001 DEPOSITO DE EFECTIVO, DEPOSITANTE: ESPERANZA AGUILAR ZEBALLOS, CONCEPTO: DEVOLUCION HABERES POR SOBREPASAR LETRA A POLICIA BOLIVIANA, CUENTA DE DEPOSITO: CUENTA UNICA DEL TESORO/DJBR"/>
    <m/>
    <m/>
    <m/>
    <m/>
    <m/>
    <m/>
    <n v="0"/>
    <n v="10000"/>
    <s v="NO_CONCILIADO"/>
  </r>
  <r>
    <x v="14"/>
    <m/>
    <x v="14"/>
    <x v="2"/>
    <s v="B22481220002"/>
    <s v="BOD"/>
    <n v="2248122"/>
    <m/>
    <s v="00099021001 DEP.DE CHEQ.AJENOS,RET.DE CAM.,CONCEPTO: DEVOLUCION DE CC SEPTIEMBRE 2024,DEP.: LA VITALICIA SEGUROS Y REASEGUROS DE VIDA S.A. , PROCEDENCIA: BANCO BISA S.A., CHEQUE: 80818, FECHA DE EMISION:06/01/2025"/>
    <m/>
    <m/>
    <m/>
    <m/>
    <m/>
    <m/>
    <n v="0"/>
    <n v="7735.3"/>
    <s v="NO_CONCILIADO"/>
  </r>
  <r>
    <x v="11"/>
    <m/>
    <x v="11"/>
    <x v="2"/>
    <s v="B22480750002"/>
    <s v="BOD"/>
    <n v="2248075"/>
    <m/>
    <s v="00291012008 DEP.DE CHEQ.AJENOS,RET.DE CAM.,CONCEPTO: DEPÓSITO,DEP.: VIVIANA AGUERO JUSTINIANO , PROCEDENCIA: BANCO UNION S.A., CHEQUE: 211555, FECHA DE EMISION:06/01/2025"/>
    <m/>
    <m/>
    <m/>
    <m/>
    <m/>
    <m/>
    <n v="0"/>
    <n v="16810.3"/>
    <s v="NO_CONCILIADO"/>
  </r>
  <r>
    <x v="15"/>
    <m/>
    <x v="15"/>
    <x v="2"/>
    <s v="B22480410002"/>
    <s v="BOD"/>
    <n v="2248041"/>
    <m/>
    <s v="00099021001 DEP.DE CHEQ.AJENOS,RET.DE CAM.,CONCEPTO: INCAPACIDADES,DEP.: CAJA NACIONAL DE SALUD, PROCEDENCIA: BANCO UNION S.A., CHEQUE: 37948, FECHA DE EMISION:30/12/2024_x000a_DT - 010 - P - 3193"/>
    <m/>
    <m/>
    <m/>
    <m/>
    <m/>
    <m/>
    <n v="0"/>
    <n v="6981.21"/>
    <s v="CONCILIADO_PARCIAL"/>
  </r>
  <r>
    <x v="15"/>
    <m/>
    <x v="15"/>
    <x v="2"/>
    <s v="B22480410002"/>
    <s v="BOD"/>
    <n v="2248041"/>
    <m/>
    <s v="00099021001 DEP.DE CHEQ.AJENOS,RET.DE CAM.,CONCEPTO: INCAPACIDADES,DEP.: CAJA NACIONAL DE SALUD, PROCEDENCIA: BANCO UNION S.A., CHEQUE: 37948, FECHA DE EMISION:30/12/2024_x000a_DT - 010 - P - 3193"/>
    <m/>
    <m/>
    <m/>
    <m/>
    <m/>
    <m/>
    <n v="0"/>
    <n v="1363.95"/>
    <s v="CONCILIADO_PARCIAL"/>
  </r>
  <r>
    <x v="14"/>
    <m/>
    <x v="14"/>
    <x v="2"/>
    <s v="B22481260002"/>
    <s v="BOD"/>
    <n v="2248126"/>
    <m/>
    <s v="00099021001 DEP.DE CHEQ.AJENOS,RET.DE CAM.,CONCEPTO: DEVOLUCION DE CC SEPTIEMBRE 2024,DEP.: LA VITALICIA SEGUROS Y REASEGUROS DE VIDA S.A. , PROCEDENCIA: BANCO BISA S.A., CHEQUE: 1869265, FECHA DE EMISION:06/01/2025"/>
    <m/>
    <m/>
    <m/>
    <m/>
    <m/>
    <m/>
    <n v="0"/>
    <n v="9347.94"/>
    <s v="NO_CONCILIADO"/>
  </r>
  <r>
    <x v="12"/>
    <m/>
    <x v="12"/>
    <x v="2"/>
    <s v="G29811360003"/>
    <s v="COB"/>
    <n v="19592"/>
    <m/>
    <s v="PAGO A BID PRÉSTAMO 3487/BL-BO VCTO. 06-01-2025 POR CUENTA DE TGN , NTI. 019592 VALOR 06-01-2025 CAPITAL USD 2.327.020,41 INTERESES USD 1.832.360,56 CTA. 3987 CUENTA UNICA DEL TESORO LIB. 00099021001 REF.: COMISIONES BANCARIAS"/>
    <m/>
    <m/>
    <m/>
    <m/>
    <m/>
    <m/>
    <n v="28893.35"/>
    <n v="0"/>
    <s v="NO_CONCILIADO"/>
  </r>
  <r>
    <x v="6"/>
    <m/>
    <x v="6"/>
    <x v="2"/>
    <s v="Q21488260002"/>
    <s v="CRV"/>
    <n v="2148826"/>
    <m/>
    <s v="NUMERO DE LIBRETA CUT: 00099021001 OPERACIÓN E75 TRANSFERENCIA DE LA CUENTA FISCAL BUN A LA CUT EN MN TRANSF.FDOS.AL.BCB GOBIERNO AUTONOMO MUNICIPAL DE SORACACHI, CITE: G.A.M.S/ NÂ° 002/2025 CUENTA CUT 3987 LIBRETA NÂ° 00099021001"/>
    <m/>
    <m/>
    <m/>
    <m/>
    <m/>
    <m/>
    <n v="0"/>
    <n v="3402995.88"/>
    <s v="NO_CONCILIADO"/>
  </r>
  <r>
    <x v="6"/>
    <m/>
    <x v="6"/>
    <x v="2"/>
    <s v="Q21488270002"/>
    <s v="CRV"/>
    <n v="2148827"/>
    <m/>
    <s v="NUMERO DE LIBRETA CUT: 00099021001 OPERACIÓN E75 TRANSFERENCIA DE LA CUENTA FISCAL BUN A LA CUT EN MN TRANSF.FDOS.AL.BCB GOBIERNO AUTONOMO MUNICIPAL DE ESCOMA CITE: GAME/MAE/COAY/N.001/2025 CUENTA CUT 3987 LIBRETA NÂ° 00099021001"/>
    <m/>
    <m/>
    <m/>
    <m/>
    <m/>
    <m/>
    <n v="0"/>
    <n v="504561.02"/>
    <s v="NO_CONCILIADO"/>
  </r>
  <r>
    <x v="6"/>
    <m/>
    <x v="6"/>
    <x v="2"/>
    <s v="Q21488290002"/>
    <s v="CRV"/>
    <n v="2148829"/>
    <m/>
    <s v="NUMERO DE LIBRETA CUT: 00099021001 OPERACIÓN E75 TRANSFERENCIA DE LA CUENTA FISCAL BUN A LA CUT EN MN TRANSF.FDOS.AL.BCB GOBIERNO AUTONOMO MUNICIPAL DE ESCOMA CITE: GAME/MAE/COAY/N.002/2025 CUENTA CUT 3987 LIBRETA NÂ° 00099021001"/>
    <m/>
    <m/>
    <m/>
    <m/>
    <m/>
    <m/>
    <n v="0"/>
    <n v="658768.18000000005"/>
    <s v="NO_CONCILIADO"/>
  </r>
  <r>
    <x v="6"/>
    <m/>
    <x v="6"/>
    <x v="2"/>
    <s v="Q21488300002"/>
    <s v="CRV"/>
    <n v="2148830"/>
    <m/>
    <s v="NUMERO DE LIBRETA CUT: 00099021001 OPERACIÓN E75 TRANSFERENCIA DE LA CUENTA FISCAL BUN A LA CUT EN MN TRANSF.FDOS.AL.BCB GOBIERNO AUTONOMO MUNICIPAL DE HUMANATA CITE: GAMH/MAE/V.CH.M./001/2025 CUENTA CUT 3987 LIBRETA NÂ° 00099021001"/>
    <m/>
    <m/>
    <m/>
    <m/>
    <m/>
    <m/>
    <n v="0"/>
    <n v="593970.37"/>
    <s v="NO_CONCILIADO"/>
  </r>
  <r>
    <x v="12"/>
    <m/>
    <x v="12"/>
    <x v="2"/>
    <s v="G29817330001"/>
    <s v="NTI"/>
    <n v="19599"/>
    <m/>
    <s v="PAGO PRÉSTAMO VAR.ACRE.BILAT. VARIOS CLUB DE PARIS VCTO. 04-01-2025 POR CUENTA DE TGN, SEGÚN NOTA MEFP/VTCP/DGCP/UODP/No 001/2025 DE 03-01-2025, VALOR 06-01-2025 CAPITAL UFV 13.312.330,76 INTERESES UFV 1.147.717,22 CTA. 3987 CUENTA UNICA DEL TESORO LIB. 00099021001"/>
    <m/>
    <m/>
    <m/>
    <m/>
    <m/>
    <m/>
    <n v="37337434.490000002"/>
    <n v="0"/>
    <s v="NO_CONCILIADO"/>
  </r>
  <r>
    <x v="12"/>
    <m/>
    <x v="12"/>
    <x v="2"/>
    <s v="G29817330003"/>
    <s v="COB"/>
    <n v="19599"/>
    <m/>
    <s v="PAGO PRÉSTAMO VAR.ACRE.BILAT. VARIOS CLUB DE PARIS VCTO. 04-01-2025 POR CUENTA DE TGN, SEGÚN NOTA MEFP/VTCP/DGCP/UODP/No 001/2025 DE 03-01-2025, VALOR 06-01-2025 CAPITAL UFV 13.312.330,76 INTERESES UFV 1.147.717,22 CTA. 3987 CUENTA UNICA DEL TESORO LIB. 00099021001 REF.: COMISIONES BANCARIAS"/>
    <m/>
    <m/>
    <m/>
    <m/>
    <m/>
    <m/>
    <n v="37397.43"/>
    <n v="0"/>
    <s v="NO_CONCILIADO"/>
  </r>
  <r>
    <x v="16"/>
    <m/>
    <x v="16"/>
    <x v="2"/>
    <s v="S11157260002"/>
    <s v="CRV"/>
    <n v="1115726"/>
    <m/>
    <s v="||TRANSFERENCIA DE FONDOS S/G MENSAJES SWIFT NROS. 217 Y 216 DE LA FECHA. Y NOTA CITE ABE-DGE 166/2024 DE LA AGENCIA BOLIVIANA DE CORREOS DE F.6.03.2024 (SECTOR PÚBLICO) A LA LIBRETA 585012001 - AGENCIA BOLIVIANA ESPACIAL-ABE ; P/CTA DE IKO MEDIA GROUP AG"/>
    <m/>
    <m/>
    <m/>
    <m/>
    <m/>
    <m/>
    <n v="0"/>
    <n v="68428.5"/>
    <s v="NO_CONCILIADO"/>
  </r>
  <r>
    <x v="7"/>
    <m/>
    <x v="7"/>
    <x v="2"/>
    <s v="S11157410003"/>
    <s v="COB"/>
    <n v="1115741"/>
    <m/>
    <s v="||REGULARIZACIÓN DE NUESTRA OPERACIÓN NRO.1115720 DE LA FECHA SEGÚN DOCUMENTACIÓN ADJUNTA Y NOTA DGAC/10571/2024 (HRE-TSO-4549), ENVIADA POR LA DIRECCIÓN GENERAL DE AERONÁUTICA CIVIL DEBITO DE LA LIBRETA 00117012001 DGAC, REPOSICIÓN DE ÚTILES DE ESCRITORIO."/>
    <m/>
    <m/>
    <m/>
    <m/>
    <m/>
    <m/>
    <n v="60"/>
    <n v="0"/>
    <s v="NO_CONCILIADO"/>
  </r>
  <r>
    <x v="7"/>
    <m/>
    <x v="7"/>
    <x v="2"/>
    <s v="S11157460003"/>
    <s v="COB"/>
    <n v="1115746"/>
    <m/>
    <s v="||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
    <m/>
    <m/>
    <m/>
    <m/>
    <m/>
    <m/>
    <n v="60"/>
    <n v="0"/>
    <s v="NO_CONCILIADO"/>
  </r>
  <r>
    <x v="11"/>
    <m/>
    <x v="11"/>
    <x v="3"/>
    <s v="O22485090002"/>
    <s v="BOD"/>
    <n v="2248509"/>
    <m/>
    <s v="00099021001 DEPOSITO DE EFECTIVO, DEPOSITANTE: ADMINISTRADORA BOLIVIANA DE CARRETERAS-ABC, CONCEPTO: INCAPACIDAD TEMPORAL (JULIO CESAR BARRIONUEVO), CUENTA DE DEPOSITO: CUENTA UNICA DEL TESORO"/>
    <m/>
    <m/>
    <m/>
    <m/>
    <m/>
    <m/>
    <n v="0"/>
    <n v="2097.4499999999998"/>
    <s v="NO_CONCILIADO"/>
  </r>
  <r>
    <x v="17"/>
    <m/>
    <x v="17"/>
    <x v="3"/>
    <s v="O22485600002"/>
    <s v="BOD"/>
    <n v="2248560"/>
    <m/>
    <s v="00046041101 DEPOSITO DE EFECTIVO, DEPOSITANTE: SANDRA YAKELIN PACO VALLEJOS, CONCEPTO: DEV. VIATICOS, CUENTA DE DEPOSITO: CUENTA UNICA DEL TESORO"/>
    <m/>
    <m/>
    <m/>
    <m/>
    <m/>
    <m/>
    <n v="0"/>
    <n v="222"/>
    <s v="NO_CONCILIADO"/>
  </r>
  <r>
    <x v="18"/>
    <m/>
    <x v="18"/>
    <x v="3"/>
    <s v="B22484210002"/>
    <s v="BOD"/>
    <n v="2248421"/>
    <m/>
    <s v="00099021001 DEP.DE CHEQ.AJENOS,RET.DE CAM.,CONCEPTO: POR FALTAS DEL PERSONAL MES 11/2024 PLANILLA N°63,DEP.: ANH , PROCEDENCIA: BANCO UNION S.A., CHEQUE: 7825, FECHA DE EMISION:03/01/2025"/>
    <m/>
    <m/>
    <m/>
    <m/>
    <m/>
    <m/>
    <n v="0"/>
    <n v="8161.9"/>
    <s v="NO_CONCILIADO"/>
  </r>
  <r>
    <x v="18"/>
    <m/>
    <x v="18"/>
    <x v="3"/>
    <s v="B22484220002"/>
    <s v="BOD"/>
    <n v="2248422"/>
    <m/>
    <s v="00099021001 DEP.DE CHEQ.AJENOS,RET.DE CAM.,CONCEPTO: POR FALTAS DE CONSULTORES DE LINEA MES 08/2024 PLANILLA N°60,DEP.: ANH , PROCEDENCIA: BANCO UNION S.A., CHEQUE: 7824, FECHA DE EMISION:03/01/2025"/>
    <m/>
    <m/>
    <m/>
    <m/>
    <m/>
    <m/>
    <n v="0"/>
    <n v="859.43"/>
    <s v="NO_CONCILIADO"/>
  </r>
  <r>
    <x v="6"/>
    <m/>
    <x v="6"/>
    <x v="3"/>
    <s v="B22484290002"/>
    <s v="BOD"/>
    <n v="2248429"/>
    <m/>
    <s v="00099021001 DEP.DE CHEQ.AJENOS,RET.DE CAM.,CONCEPTO: DEVOLUCION DE RECURSOS NO EJECUTADOS,DEP.: GAM COMBAYA , PROCEDENCIA: BANCO UNION S.A., CHEQUE: 4439, FECHA DE EMISION:31/12/2024"/>
    <m/>
    <m/>
    <m/>
    <m/>
    <m/>
    <m/>
    <n v="0"/>
    <n v="8193.4500000000007"/>
    <s v="NO_CONCILIADO"/>
  </r>
  <r>
    <x v="9"/>
    <m/>
    <x v="9"/>
    <x v="3"/>
    <s v="G29825390004"/>
    <s v="DVD"/>
    <n v="22384"/>
    <m/>
    <s v="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
    <m/>
    <m/>
    <m/>
    <m/>
    <m/>
    <m/>
    <n v="191824"/>
    <n v="0"/>
    <s v="NO_CONCILIADO"/>
  </r>
  <r>
    <x v="12"/>
    <m/>
    <x v="12"/>
    <x v="3"/>
    <s v="G29828020003"/>
    <s v="COB"/>
    <n v="19562"/>
    <m/>
    <s v="PAGO A CAF PRÉSTAMO CFA012050 VCTO. 07-01-2025 POR CUENTA DE TGN , NTI. 019562 VALOR 07-01-2025 INTERESES USD 472.288,45 COMISIONES USD 56.037,45 CTA. 3987 CUENTA UNICA DEL TESORO LIB. 00099021001 REF.: COMISIONES BANCARIAS"/>
    <m/>
    <m/>
    <m/>
    <m/>
    <m/>
    <m/>
    <n v="3984.34"/>
    <n v="0"/>
    <s v="NO_CONCILIADO"/>
  </r>
  <r>
    <x v="6"/>
    <m/>
    <x v="6"/>
    <x v="3"/>
    <s v="Q21495450002"/>
    <s v="CRV"/>
    <n v="2149545"/>
    <m/>
    <s v="NUMERO DE LIBRETA CUT: 00099021001 OPERACIÓN E75 TRANSFERENCIA DE LA CUENTA FISCAL BUN A LA CUT EN MN TRANSF.FDOS.AL.BCB UNIVERSIDAD AMAZONICA DE PANDO CITE DAF/TESORERIA NÂ° 004/2025 CUENTA CUT 3987 LIBRETA NÂ° 00099021001"/>
    <m/>
    <m/>
    <m/>
    <m/>
    <m/>
    <m/>
    <n v="0"/>
    <n v="1417067.77"/>
    <s v="NO_CONCILIADO"/>
  </r>
  <r>
    <x v="6"/>
    <m/>
    <x v="6"/>
    <x v="3"/>
    <s v="Q21495460002"/>
    <s v="CRV"/>
    <n v="2149546"/>
    <m/>
    <s v="NUMERO DE LIBRETA CUT: 00099021001 OPERACIÓN E75 TRANSFERENCIA DE LA CUENTA FISCAL BUN A LA CUT EN MN TRANSF.FDOS.AL.BCB GOBIERNO AUTONOMO MUNICIPAL DE COLLANA CITE: G.A.M.C./MAE.E./RJPE/NRO 001/2025 CUENTA CUT 3987 LIBRETA NÂ° 00099021001"/>
    <m/>
    <m/>
    <m/>
    <m/>
    <m/>
    <m/>
    <n v="0"/>
    <n v="1545243.2"/>
    <s v="NO_CONCILIADO"/>
  </r>
  <r>
    <x v="19"/>
    <m/>
    <x v="19"/>
    <x v="3"/>
    <s v="Q21496800002"/>
    <s v="CRV"/>
    <n v="2149680"/>
    <m/>
    <s v="NUMERO DE LIBRETA CUT: 00010011101 OPERACIÓN E18 TRANSFERENCIA DEL SISTEMA FINANCIERO POR CUENTA DE TERCEROS A LA CUT SOL. ESC. DE DHL SRL"/>
    <m/>
    <m/>
    <m/>
    <m/>
    <m/>
    <m/>
    <n v="0"/>
    <n v="283.55"/>
    <s v="NO_CONCILIADO"/>
  </r>
  <r>
    <x v="7"/>
    <m/>
    <x v="7"/>
    <x v="3"/>
    <s v="S11158270003"/>
    <s v="COB"/>
    <n v="1115827"/>
    <m/>
    <s v="||TRANSFERENCIA DE FONDOS S/G MENSAJES SWIFT NROS. 281 Y 249 DE LA FECHA Y NOTA CITE DGAC/10571/2024 DE F.14.03.2024 (HRE-TGL-4549) DE LA DIRECCION GENERAL DE AERONAUTICA CIVIL (SECTOR PÚBLICO). DEBITO DE LA LIBRETA 00117012001 DGAC, REPOSICIÓN DE ÚTILES DE ESCRITORIO."/>
    <m/>
    <m/>
    <m/>
    <m/>
    <m/>
    <m/>
    <n v="60"/>
    <n v="0"/>
    <s v="NO_CONCILIADO"/>
  </r>
  <r>
    <x v="12"/>
    <m/>
    <x v="12"/>
    <x v="3"/>
    <s v="S11158460001"/>
    <s v="COB"/>
    <n v="1115846"/>
    <m/>
    <s v="||TRANSFERENCIA DE FONDOS POR PARTE DEL TGN, PARA PAGO DE COMISIÓN POR ADMINISTRACIÓN DE TÍTULOS DEL TESORO CORRESPONDIENTE A DICIEMBRE, SEGÚN NOTA MEFP/VTCP/DGCP/UODP/N° 012/2025 DE FECHA 07-01-2025 DEL MEFP, LIBRETA 00099021001 TGN - RECURSOS ORDINARIOS  MONEDA NACIONAL LIBRETA 00099021001 TGN - RECURSOS ORDINARIOS  MONEDA NACIONAL"/>
    <m/>
    <m/>
    <m/>
    <m/>
    <m/>
    <m/>
    <n v="1146000"/>
    <n v="0"/>
    <s v="NO_CONCILIADO"/>
  </r>
  <r>
    <x v="6"/>
    <m/>
    <x v="6"/>
    <x v="4"/>
    <s v="B22487820002"/>
    <s v="BOD"/>
    <n v="2248782"/>
    <m/>
    <s v="00099021001 DEP.DE CHEQ.AJENOS,RET.DE CAM.,CONCEPTO: DEVOLUCION DE SALDO NO EJECUTADO,DEP.: GOB. AUTONOMO MCPAL. COROCORO , PROCEDENCIA: BANCO UNION S.A., CHEQUE: 5691, FECHA DE EMISION:31/12/2024"/>
    <m/>
    <m/>
    <m/>
    <m/>
    <m/>
    <m/>
    <n v="0"/>
    <n v="453296.7"/>
    <s v="NO_CONCILIADO"/>
  </r>
  <r>
    <x v="11"/>
    <m/>
    <x v="11"/>
    <x v="4"/>
    <s v="B22487910002"/>
    <s v="BOD"/>
    <n v="2248791"/>
    <m/>
    <s v="00291012008 DEP.DE CHEQ.AJENOS,RET.DE CAM.,CONCEPTO: DEPÓSITO,DEP.: CARMEN CRESPO HERRERA , PROCEDENCIA: BANCO UNION S.A., CHEQUE: 211556, FECHA DE EMISION:08/01/2025"/>
    <m/>
    <m/>
    <m/>
    <m/>
    <m/>
    <m/>
    <n v="0"/>
    <n v="22812.65"/>
    <s v="NO_CONCILIADO"/>
  </r>
  <r>
    <x v="0"/>
    <m/>
    <x v="0"/>
    <x v="4"/>
    <s v="B22487920002"/>
    <s v="BOD"/>
    <n v="2248792"/>
    <m/>
    <s v="00099021001 DEP.DE CHEQ.AJENOS,RET.DE CAM.,CONCEPTO: DEVOLUCION,DEP.: HEINAR GUDY SALAZAR OJEDA , PROCEDENCIA: BANCO UNION S.A., CHEQUE: 211557, FECHA DE EMISION:08/01/2025"/>
    <m/>
    <m/>
    <m/>
    <m/>
    <m/>
    <m/>
    <n v="0"/>
    <n v="9333.52"/>
    <s v="NO_CONCILIADO"/>
  </r>
  <r>
    <x v="6"/>
    <m/>
    <x v="6"/>
    <x v="4"/>
    <s v="O22489150002"/>
    <s v="BOD"/>
    <n v="2248915"/>
    <m/>
    <s v="00099021001 DEPOSITO DE EFECTIVO, DEPOSITANTE: ANDREE SOLIZ REYNALDO MOISES, CONCEPTO: DEVOLUCION DE PAGO ABRIL 2024, CUENTA DE DEPOSITO: CUENTA UNICA DEL TESORO/DJBR"/>
    <m/>
    <m/>
    <m/>
    <m/>
    <m/>
    <m/>
    <n v="0"/>
    <n v="7379.55"/>
    <s v="NO_CONCILIADO"/>
  </r>
  <r>
    <x v="6"/>
    <m/>
    <x v="6"/>
    <x v="4"/>
    <s v="O22489170002"/>
    <s v="BOD"/>
    <n v="2248917"/>
    <m/>
    <s v="00099021001 DEPOSITO DE EFECTIVO, DEPOSITANTE: ANDREE SOLIZ REYNALDO MOISES, CONCEPTO: DEVOLUCION DE PAGO RETROACTIVO 2024, CUENTA DE DEPOSITO: CUENTA UNICA DEL TESORO/DJBR"/>
    <m/>
    <m/>
    <m/>
    <m/>
    <m/>
    <m/>
    <n v="0"/>
    <n v="128.16999999999999"/>
    <s v="NO_CONCILIADO"/>
  </r>
  <r>
    <x v="6"/>
    <m/>
    <x v="6"/>
    <x v="4"/>
    <s v="O22489180002"/>
    <s v="BOD"/>
    <n v="2248918"/>
    <m/>
    <s v="00099021001 DEPOSITO DE EFECTIVO, DEPOSITANTE: ANDREE SOLIZ REYNALDO MOISES, CONCEPTO: DEVOLUCION DE PAGO MAYO 2024, CUENTA DE DEPOSITO: CUENTA UNICA DEL TESORO/DJBR"/>
    <m/>
    <m/>
    <m/>
    <m/>
    <m/>
    <m/>
    <n v="0"/>
    <n v="7507.01"/>
    <s v="NO_CONCILIADO"/>
  </r>
  <r>
    <x v="6"/>
    <m/>
    <x v="6"/>
    <x v="4"/>
    <s v="O22489190002"/>
    <s v="BOD"/>
    <n v="2248919"/>
    <m/>
    <s v="00099021001 DEPOSITO DE EFECTIVO, DEPOSITANTE: ANDREE SOLIZ REYNALDO MOISES, CONCEPTO: DEVOLUCION DE PAGO JUNIO 2024, CUENTA DE DEPOSITO: CUENTA UNICA DEL TESORO/DJBR"/>
    <m/>
    <m/>
    <m/>
    <m/>
    <m/>
    <m/>
    <n v="0"/>
    <n v="7507.01"/>
    <s v="NO_CONCILIADO"/>
  </r>
  <r>
    <x v="6"/>
    <m/>
    <x v="6"/>
    <x v="4"/>
    <s v="O22489200002"/>
    <s v="BOD"/>
    <n v="2248920"/>
    <m/>
    <s v="00099021001 DEPOSITO DE EFECTIVO, DEPOSITANTE: ANDREE SOLIZ REYNALDO MOISES, CONCEPTO: DEVOLUCION DE PAGO JULIO 2024, CUENTA DE DEPOSITO: CUENTA UNICA DEL TESORO/DJBR"/>
    <m/>
    <m/>
    <m/>
    <m/>
    <m/>
    <m/>
    <n v="0"/>
    <n v="7507.01"/>
    <s v="NO_CONCILIADO"/>
  </r>
  <r>
    <x v="6"/>
    <m/>
    <x v="6"/>
    <x v="4"/>
    <s v="Q21500020002"/>
    <s v="CRV"/>
    <n v="2150002"/>
    <m/>
    <s v="NUMERO DE LIBRETA CUT: 00099021001 OPERACIÓN E75 TRANSFERENCIA DE LA CUENTA FISCAL BUN A LA CUT EN MN TRANSF.FDOS.AL.BCB GOB. AUTONOMO MCPAL. DE COLOMI CITE: GAMC / 004/2025 CUENTA CUT 3987069001 LIBRETA NÂ° 00099021001"/>
    <m/>
    <m/>
    <m/>
    <m/>
    <m/>
    <m/>
    <n v="0"/>
    <n v="346112.28"/>
    <s v="NO_CONCILIADO"/>
  </r>
  <r>
    <x v="7"/>
    <m/>
    <x v="7"/>
    <x v="4"/>
    <s v="S11159240003"/>
    <s v="COB"/>
    <n v="1115924"/>
    <m/>
    <s v="||TRANSFERENCIA DE FONDOS S/G MENSAJES SWIFTS NROS. 374-380 EN ATENCIÓN A NOTA: DGAC/10571/2024 DE F.14/3/2024 (HRE-TGL-4549) ENVIADO POR LA DIRECCIÓN GENERAL DE AERONÁUTICA CIVIL (SECTOR PÚBLICO). DEBITO DE LA LIBRETA 00117012001 DGAC, REPOSICIÓN ÚTILES DE ESCRITORIO."/>
    <m/>
    <m/>
    <m/>
    <m/>
    <m/>
    <m/>
    <n v="60"/>
    <n v="0"/>
    <s v="NO_CONCILIADO"/>
  </r>
  <r>
    <x v="7"/>
    <m/>
    <x v="7"/>
    <x v="4"/>
    <s v="S11159620003"/>
    <s v="COB"/>
    <n v="1115962"/>
    <m/>
    <s v="||REGULARIZACIÓN DE NUESTRA OPERACIÓN N°1115907 DE LA FECHA SEGÚN CORREO ELECTRONICO DE LA FECHA ENVIADO POR LA DIRECCION GENERAL DE AERONAUTICA CIVIL (SECTOR PÚBLICO). DEBITO DE LA LIBRETA 00117012001 DGAC, REPOSICIÓN DE ÚTILES DE ESCRITORIO."/>
    <m/>
    <m/>
    <m/>
    <m/>
    <m/>
    <m/>
    <n v="60"/>
    <n v="0"/>
    <s v="NO_CONCILIADO"/>
  </r>
  <r>
    <x v="0"/>
    <m/>
    <x v="0"/>
    <x v="5"/>
    <s v="O22491160002"/>
    <s v="BOD"/>
    <n v="2249116"/>
    <m/>
    <s v="00099021001 DEPOSITO DE EFECTIVO, DEPOSITANTE: LUIS ALBERTO SILES SEVERICH, CONCEPTO: REVERSION, CUENTA DE DEPOSITO: CUENTA UNICA DEL TESORO"/>
    <m/>
    <m/>
    <m/>
    <m/>
    <m/>
    <m/>
    <n v="0"/>
    <n v="43"/>
    <s v="NO_CONCILIADO"/>
  </r>
  <r>
    <x v="20"/>
    <m/>
    <x v="20"/>
    <x v="5"/>
    <s v="O22491340002"/>
    <s v="BOD"/>
    <n v="2249134"/>
    <m/>
    <s v="00099021001 DEPOSITO DE EFECTIVO, DEPOSITANTE: RAFAEL FELIX PINEDA PINEDA, CONCEPTO: DEVOLUCION DE RECURSOS POR EL PAGO DE REFRIGERIOS EN DEMASIA - DIC/2024, CUENTA DE DEPOSITO: CUENTA UNICA DEL TESORO/DJBR"/>
    <m/>
    <m/>
    <m/>
    <m/>
    <m/>
    <m/>
    <n v="0"/>
    <n v="18"/>
    <s v="NO_CONCILIADO"/>
  </r>
  <r>
    <x v="5"/>
    <m/>
    <x v="5"/>
    <x v="5"/>
    <s v="O22491410002"/>
    <s v="BOD"/>
    <n v="2249141"/>
    <m/>
    <s v="00099021001 DEPOSITO DE EFECTIVO, DEPOSITANTE: JIMMY VASQUEZ RODRIGUEZ-FAB, CONCEPTO: REVERSION COMBUSTIBLE PREV 4 PAGO 7 PART 34110 DGAJ/2024, CUENTA DE DEPOSITO: CUENTA UNICA DEL TESORO"/>
    <m/>
    <m/>
    <m/>
    <m/>
    <m/>
    <m/>
    <n v="0"/>
    <n v="149.6"/>
    <s v="NO_CONCILIADO"/>
  </r>
  <r>
    <x v="5"/>
    <m/>
    <x v="5"/>
    <x v="5"/>
    <s v="O22491420002"/>
    <s v="BOD"/>
    <n v="2249142"/>
    <m/>
    <s v="00099021001 DEPOSITO DE EFECTIVO, DEPOSITANTE: HERNAN ADHEMAR ALVAREZ ZELAYA-FAB, CONCEPTO: REVERSION COMBUSTIBLE PREV 4 PAGO 7 PART 34110 SECC TT.TT. MOTOR POOL/2024, CUENTA DE DEPOSITO: CUENTA UNICA DEL TESORO"/>
    <m/>
    <m/>
    <m/>
    <m/>
    <m/>
    <m/>
    <n v="0"/>
    <n v="74.8"/>
    <s v="NO_CONCILIADO"/>
  </r>
  <r>
    <x v="0"/>
    <m/>
    <x v="0"/>
    <x v="5"/>
    <s v="O22491830002"/>
    <s v="BOD"/>
    <n v="2249183"/>
    <m/>
    <s v="00099021001 DEPOSITO DE EFECTIVO, DEPOSITANTE: JOSEFINA TEODOSIA TORREZ DE CALLANCHO, CONCEPTO: DEVOLUCION DUODECIMA DE AGUINALDO, CUENTA DE DEPOSITO: CUENTA UNICA DEL TESORO"/>
    <m/>
    <m/>
    <m/>
    <m/>
    <m/>
    <m/>
    <n v="0"/>
    <n v="298.56"/>
    <s v="NO_CONCILIADO"/>
  </r>
  <r>
    <x v="20"/>
    <m/>
    <x v="20"/>
    <x v="5"/>
    <s v="O22491910002"/>
    <s v="BOD"/>
    <n v="2249191"/>
    <m/>
    <s v="00099021001 DEPOSITO DE EFECTIVO, DEPOSITANTE: CLAUDIO FANOR VALDIVIA VALDEZ, CONCEPTO: DEV. RECURSOS PAGO REFRIGERIO EN DEMASIA DIC/24, CUENTA DE DEPOSITO: CUENTA UNICA DEL TESORO/DJBR"/>
    <m/>
    <m/>
    <m/>
    <m/>
    <m/>
    <m/>
    <n v="0"/>
    <n v="18"/>
    <s v="NO_CONCILIADO"/>
  </r>
  <r>
    <x v="20"/>
    <m/>
    <x v="20"/>
    <x v="5"/>
    <s v="O22491920002"/>
    <s v="BOD"/>
    <n v="2249192"/>
    <m/>
    <s v="00099021001 DEPOSITO DE EFECTIVO, DEPOSITANTE: MARCO ANTONIO SANCHEZ VACA, CONCEPTO: DEV. RECURSOS PAGO REFRIGERIO EN DEMASIA DIC/24, CUENTA DE DEPOSITO: CUENTA UNICA DEL TESORO/DJBR"/>
    <m/>
    <m/>
    <m/>
    <m/>
    <m/>
    <m/>
    <n v="0"/>
    <n v="18"/>
    <s v="NO_CONCILIADO"/>
  </r>
  <r>
    <x v="20"/>
    <m/>
    <x v="20"/>
    <x v="5"/>
    <s v="O22491930002"/>
    <s v="BOD"/>
    <n v="2249193"/>
    <m/>
    <s v="00099021001 DEPOSITO DE EFECTIVO, DEPOSITANTE: GLORIA GLADYS AJPI CALLE, CONCEPTO: DEV. RECURSOS PAGO REFRIGERIO EN DEMASIA DIC/24, CUENTA DE DEPOSITO: CUENTA UNICA DEL TESORO/DJBR"/>
    <m/>
    <m/>
    <m/>
    <m/>
    <m/>
    <m/>
    <n v="0"/>
    <n v="18"/>
    <s v="NO_CONCILIADO"/>
  </r>
  <r>
    <x v="20"/>
    <m/>
    <x v="20"/>
    <x v="5"/>
    <s v="O22491940002"/>
    <s v="BOD"/>
    <n v="2249194"/>
    <m/>
    <s v="00099021001 DEPOSITO DE EFECTIVO, DEPOSITANTE: RICARDO RAMOS ZEBALLOS, CONCEPTO: DEV. RECURSOS PAGO REFRIGERIO EN DEMASIA DIC/24, CUENTA DE DEPOSITO: CUENTA UNICA DEL TESORO/DJBR"/>
    <m/>
    <m/>
    <m/>
    <m/>
    <m/>
    <m/>
    <n v="0"/>
    <n v="18"/>
    <s v="NO_CONCILIADO"/>
  </r>
  <r>
    <x v="20"/>
    <m/>
    <x v="20"/>
    <x v="5"/>
    <s v="O22491950002"/>
    <s v="BOD"/>
    <n v="2249195"/>
    <m/>
    <s v="00099021001 DEPOSITO DE EFECTIVO, DEPOSITANTE: EVELIN AVILES MALDONADO, CONCEPTO: DEV. RECURSOS PAGO REFRIGERIO EN DEMASIA DIC/24, CUENTA DE DEPOSITO: CUENTA UNICA DEL TESORO/DJBR"/>
    <m/>
    <m/>
    <m/>
    <m/>
    <m/>
    <m/>
    <n v="0"/>
    <n v="36"/>
    <s v="NO_CONCILIADO"/>
  </r>
  <r>
    <x v="0"/>
    <m/>
    <x v="0"/>
    <x v="5"/>
    <s v="O22492150002"/>
    <s v="BOD"/>
    <n v="2249215"/>
    <m/>
    <s v="00099021001 DEPOSITO DE EFECTIVO, DEPOSITANTE: OTILIA HORTENCIA CONDORI CUNO, CONCEPTO: POR COBRO INDEVIDO (SEGUNDAS NUPCIAS) DE LOLA CELESTINA CUNO CANASA Q.E.P.D., CUENTA DE DEPOSITO: CUENTA UNICA DEL TESORO"/>
    <m/>
    <m/>
    <m/>
    <m/>
    <m/>
    <m/>
    <n v="0"/>
    <n v="800"/>
    <s v="NO_CONCILIADO"/>
  </r>
  <r>
    <x v="0"/>
    <m/>
    <x v="0"/>
    <x v="5"/>
    <s v="O22492180002"/>
    <s v="BOD"/>
    <n v="2249218"/>
    <m/>
    <s v="00099021001 DEPOSITO DE EFECTIVO, DEPOSITANTE: PLACIDO CORDERO TURPO, CONCEPTO: DEVOLUCION DE SALARIOS 3 MESES (ABRIL, MAYO Y JUNIO 2024) PLACIDO CORDERO TURPO - CI. 3463623, CUENTA DE DEPOSITO: CUENTA UNICA DEL TESORO"/>
    <m/>
    <m/>
    <m/>
    <m/>
    <m/>
    <m/>
    <n v="0"/>
    <n v="30618.87"/>
    <s v="NO_CONCILIADO"/>
  </r>
  <r>
    <x v="0"/>
    <m/>
    <x v="0"/>
    <x v="5"/>
    <s v="O22492550002"/>
    <s v="BOD"/>
    <n v="2249255"/>
    <m/>
    <s v="00099021001 DEPOSITO DE EFECTIVO, DEPOSITANTE: MIGUEL LAURA TORREZ, CONCEPTO: DEVOLUCION PASAJE TERRESTRE, CUENTA DE DEPOSITO: CUENTA UNICA DEL TESORO"/>
    <m/>
    <m/>
    <m/>
    <m/>
    <m/>
    <m/>
    <n v="0"/>
    <n v="40"/>
    <s v="NO_CONCILIADO"/>
  </r>
  <r>
    <x v="21"/>
    <m/>
    <x v="21"/>
    <x v="5"/>
    <s v="O22493350002"/>
    <s v="BOD"/>
    <n v="2249335"/>
    <m/>
    <s v="00222018015 DEPOSITO DE EFECTIVO, DEPOSITANTE: DANIEL SALDAÑO CASTILLO, CONCEPTO: DEVOLUCION, CUENTA DE DEPOSITO: CUENTA UNICA DEL TESORO"/>
    <m/>
    <m/>
    <m/>
    <m/>
    <m/>
    <m/>
    <n v="0"/>
    <n v="32.97"/>
    <s v="NO_CONCILIADO"/>
  </r>
  <r>
    <x v="6"/>
    <m/>
    <x v="6"/>
    <x v="5"/>
    <s v="Q21509290002"/>
    <s v="CRV"/>
    <n v="2150929"/>
    <m/>
    <s v="NUMERO DE LIBRETA CUT: 00099021001 OPERACIÓN E75 TRANSFERENCIA DE LA CUENTA FISCAL BUN A LA CUT EN MN TRANSF.FDOS.AL.BCB GOBIERNO AUTONOMO MUNICIPAL DE SAN JULIAN SEGÃN CARTA CITE: GAMSJ-MAE.OF.EXT.NÂ°0004/2025 A LA CUENTA ÃNICA DEL TESORO 3987 LIBRETA NÂ° 00099021001"/>
    <m/>
    <m/>
    <m/>
    <m/>
    <m/>
    <m/>
    <n v="0"/>
    <n v="544197.18000000005"/>
    <s v="NO_CONCILIADO"/>
  </r>
  <r>
    <x v="22"/>
    <m/>
    <x v="22"/>
    <x v="5"/>
    <s v="Q21510480002"/>
    <s v="CRV"/>
    <n v="2151048"/>
    <m/>
    <s v="NUMERO DE LIBRETA CUT: 00590012001 OPERACIÓN E18 TRANSFERENCIA DEL SISTEMA FINANCIERO POR CUENTA DE TERCEROS A LA CUT DEVOLUCION DE GARANTIAS EN EFECTIVO POLIZA UAR-LP0201-8261-0 BENEFICIARIO EMPRESA PUBLICA QUIPUS"/>
    <m/>
    <m/>
    <m/>
    <m/>
    <m/>
    <m/>
    <n v="0"/>
    <n v="165856"/>
    <s v="NO_CONCILIADO"/>
  </r>
  <r>
    <x v="11"/>
    <m/>
    <x v="11"/>
    <x v="5"/>
    <s v="S11160390001"/>
    <s v="DEV"/>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m/>
    <m/>
    <m/>
    <m/>
    <m/>
    <m/>
    <n v="197.66"/>
    <n v="0"/>
    <s v="NO_CONCILIADO"/>
  </r>
  <r>
    <x v="11"/>
    <m/>
    <x v="11"/>
    <x v="5"/>
    <s v="S11160390004"/>
    <s v="COB"/>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
    <m/>
    <m/>
    <m/>
    <m/>
    <m/>
    <m/>
    <n v="60"/>
    <n v="0"/>
    <s v="NO_CONCILIADO"/>
  </r>
  <r>
    <x v="7"/>
    <m/>
    <x v="7"/>
    <x v="5"/>
    <s v="S11160780003"/>
    <s v="COB"/>
    <n v="1116078"/>
    <m/>
    <s v="||TRANSFERENCIA DE FONDOS S/G MENSAJE SWIFT NRO. 428 EN ATENCIÓN A CORREO ELECTRÓNICO Y NOTA: DGAC/10571/2024 DE F.14/3/2024 (HRE-TGL-4549) ENVIADO POR LA DIRECCIÓN GENERAL DE AERONÁUTICA CIVIL (SECTOR PÚBLICO). DEBITO DE LA LIBRETA 00117012001 DGAC, REPOSICIÓN ÚTILES DE ESCRITORIO."/>
    <m/>
    <m/>
    <m/>
    <m/>
    <m/>
    <m/>
    <n v="60"/>
    <n v="0"/>
    <s v="NO_CONCILIADO"/>
  </r>
  <r>
    <x v="0"/>
    <m/>
    <x v="0"/>
    <x v="6"/>
    <s v="O22495190002"/>
    <s v="BOD"/>
    <n v="2249519"/>
    <m/>
    <s v="00099021001 DEPOSITO DE EFECTIVO, DEPOSITANTE: HERLAN AMERICO DIAZ APAZA, CONCEPTO: SALDO NO EJECUTADO, CUENTA DE DEPOSITO: CUENTA UNICA DEL TESORO"/>
    <m/>
    <m/>
    <m/>
    <m/>
    <m/>
    <m/>
    <n v="0"/>
    <n v="813"/>
    <s v="NO_CONCILIADO"/>
  </r>
  <r>
    <x v="6"/>
    <m/>
    <x v="6"/>
    <x v="6"/>
    <s v="O22495920002"/>
    <s v="BOD"/>
    <n v="2249592"/>
    <m/>
    <s v="00099021001 DEPOSITO DE EFECTIVO, DEPOSITANTE: ANDREE SOLIZ REYNALDO MOISES, CONCEPTO: DEVOLUCION DE PAGO AGOSTO 2024, CUENTA DE DEPOSITO: CUENTA UNICA DEL TESORO/DJBR"/>
    <m/>
    <m/>
    <m/>
    <m/>
    <m/>
    <m/>
    <n v="0"/>
    <n v="7507.01"/>
    <s v="NO_CONCILIADO"/>
  </r>
  <r>
    <x v="20"/>
    <m/>
    <x v="20"/>
    <x v="6"/>
    <s v="O22496120002"/>
    <s v="BOD"/>
    <n v="2249612"/>
    <m/>
    <s v="00099021001 DEPOSITO DE EFECTIVO, DEPOSITANTE: MELISSA JOSELINE SANCHEZ GISBERT, CONCEPTO: DEV. RECURSOS PAGO REFRIGERIO EN DEMASIA -DIC/2024, CUENTA DE DEPOSITO: CUENTA UNICA DEL TESORO/DJBR"/>
    <m/>
    <m/>
    <m/>
    <m/>
    <m/>
    <m/>
    <n v="0"/>
    <n v="36"/>
    <s v="NO_CONCILIADO"/>
  </r>
  <r>
    <x v="23"/>
    <m/>
    <x v="23"/>
    <x v="6"/>
    <s v="O22496150002"/>
    <s v="BOD"/>
    <n v="2249615"/>
    <m/>
    <s v="00099021001 DEPOSITO DE EFECTIVO, DEPOSITANTE: GABRIELA COLOMO COSTAS, CONCEPTO: DEV. RECURSOS PAGO REFRIGERIO EN DEMASIA -DIC/2024, CUENTA DE DEPOSITO: CUENTA UNICA DEL TESORO/DJBR"/>
    <m/>
    <m/>
    <m/>
    <m/>
    <m/>
    <m/>
    <n v="0"/>
    <n v="18"/>
    <s v="NO_CONCILIADO"/>
  </r>
  <r>
    <x v="24"/>
    <m/>
    <x v="24"/>
    <x v="6"/>
    <s v="O22496250002"/>
    <s v="BOD"/>
    <n v="2249625"/>
    <m/>
    <s v="00526012001 DEPOSITO DE EFECTIVO, DEPOSITANTE: BOLIVA TV - SOFIA HEREDIA CHUCATANY, CONCEPTO: DEV. FONDOS NO UTILIZADOS HR 10452, CUENTA DE DEPOSITO: CUENTA UNICA DEL TESORO"/>
    <m/>
    <m/>
    <m/>
    <m/>
    <m/>
    <m/>
    <n v="0"/>
    <n v="11257.5"/>
    <s v="NO_CONCILIADO"/>
  </r>
  <r>
    <x v="5"/>
    <m/>
    <x v="5"/>
    <x v="6"/>
    <s v="O22496700002"/>
    <s v="BOD"/>
    <n v="2249670"/>
    <m/>
    <s v="00015011108 DEPOSITO DE EFECTIVO, DEPOSITANTE: ESPINOZA MEDRANO FERNANDO, CONCEPTO: DEVOLUCION DE PASAJE AEREO, CUENTA DE DEPOSITO: CUENTA UNICA DEL TESORO"/>
    <m/>
    <m/>
    <m/>
    <m/>
    <m/>
    <m/>
    <n v="0"/>
    <n v="284"/>
    <s v="NO_CONCILIADO"/>
  </r>
  <r>
    <x v="5"/>
    <m/>
    <x v="5"/>
    <x v="6"/>
    <s v="O22496730002"/>
    <s v="BOD"/>
    <n v="2249673"/>
    <m/>
    <s v="00015011108 DEPOSITO DE EFECTIVO, DEPOSITANTE: ESPINOZA MEDRANO FERNANDO, CONCEPTO: DEVOLUCION DE PASAJE AEREO, CUENTA DE DEPOSITO: CUENTA UNICA DEL TESORO"/>
    <m/>
    <m/>
    <m/>
    <m/>
    <m/>
    <m/>
    <n v="0"/>
    <n v="246"/>
    <s v="NO_CONCILIADO"/>
  </r>
  <r>
    <x v="5"/>
    <m/>
    <x v="5"/>
    <x v="6"/>
    <s v="O22496760002"/>
    <s v="BOD"/>
    <n v="2249676"/>
    <m/>
    <s v="00015011108 DEPOSITO DE EFECTIVO, DEPOSITANTE: ESPINOZA MEDRANO FERNANDO, CONCEPTO: DEVOLUCION DE PASAJE AEREO, CUENTA DE DEPOSITO: CUENTA UNICA DEL TESORO"/>
    <m/>
    <m/>
    <m/>
    <m/>
    <m/>
    <m/>
    <n v="0"/>
    <n v="246"/>
    <s v="NO_CONCILIADO"/>
  </r>
  <r>
    <x v="5"/>
    <m/>
    <x v="5"/>
    <x v="6"/>
    <s v="O22496790002"/>
    <s v="BOD"/>
    <n v="2249679"/>
    <m/>
    <s v="00015011108 DEPOSITO DE EFECTIVO, DEPOSITANTE: ESPINOZA MEDRANO FERNANDO, CONCEPTO: DEVOLUCION DE PASAJE AEREO, CUENTA DE DEPOSITO: CUENTA UNICA DEL TESORO"/>
    <m/>
    <m/>
    <m/>
    <m/>
    <m/>
    <m/>
    <n v="0"/>
    <n v="284"/>
    <s v="NO_CONCILIADO"/>
  </r>
  <r>
    <x v="5"/>
    <m/>
    <x v="5"/>
    <x v="6"/>
    <s v="O22496800002"/>
    <s v="BOD"/>
    <n v="2249680"/>
    <m/>
    <s v="00015011108 DEPOSITO DE EFECTIVO, DEPOSITANTE: CLAUDIA DANITZA BELLO RIVERO, CONCEPTO: DEVOLUCION DE PASAJE AEREO, CUENTA DE DEPOSITO: CUENTA UNICA DEL TESORO"/>
    <m/>
    <m/>
    <m/>
    <m/>
    <m/>
    <m/>
    <n v="0"/>
    <n v="699"/>
    <s v="NO_CONCILIADO"/>
  </r>
  <r>
    <x v="20"/>
    <m/>
    <x v="20"/>
    <x v="6"/>
    <s v="O22497070002"/>
    <s v="BOD"/>
    <n v="2249707"/>
    <m/>
    <s v="00099021001 DEPOSITO DE EFECTIVO, DEPOSITANTE: DANITZA FABIANET AGUAYO TORREZ, CONCEPTO: DEVOLUCION DE RECURSOS POR REFRIGERIO - DIC 2024, CUENTA DE DEPOSITO: CUENTA UNICA DEL TESORO/DJBR"/>
    <m/>
    <m/>
    <m/>
    <m/>
    <m/>
    <m/>
    <n v="0"/>
    <n v="18"/>
    <s v="NO_CONCILIADO"/>
  </r>
  <r>
    <x v="20"/>
    <m/>
    <x v="20"/>
    <x v="6"/>
    <s v="O22497150002"/>
    <s v="BOD"/>
    <n v="2249715"/>
    <m/>
    <s v="00099021001 DEPOSITO DE EFECTIVO, DEPOSITANTE: PATRICIA ELIZABETH MARTINEZ VILLA, CONCEPTO: DEVOLUCION DE RECURSOS POR EL PAGO DE REGRIGERIOS EN DEMASIA DIC/2024, CUENTA DE DEPOSITO: CUENTA UNICA DEL TESORO/DJBR"/>
    <m/>
    <m/>
    <m/>
    <m/>
    <m/>
    <m/>
    <n v="0"/>
    <n v="36"/>
    <s v="NO_CONCILIADO"/>
  </r>
  <r>
    <x v="11"/>
    <m/>
    <x v="11"/>
    <x v="6"/>
    <s v="O22497670002"/>
    <s v="BOD"/>
    <n v="2249767"/>
    <m/>
    <s v="00291012008 DEPOSITO DE EFECTIVO, DEPOSITANTE: VLADIMIR CHRISTIAN QUISPE PAYLLO, CONCEPTO: TRABAJO DE LABORATORIO, CUENTA DE DEPOSITO: CUENTA UNICA DEL TESORO"/>
    <m/>
    <m/>
    <m/>
    <m/>
    <m/>
    <m/>
    <n v="0"/>
    <n v="7343.74"/>
    <s v="NO_CONCILIADO"/>
  </r>
  <r>
    <x v="10"/>
    <m/>
    <x v="10"/>
    <x v="6"/>
    <s v="O22498030002"/>
    <s v="BOD"/>
    <n v="2249803"/>
    <m/>
    <s v="00383012001 DEPOSITO DE EFECTIVO, DEPOSITANTE: AGENCIA BOLIVIANA DE CORREOS, CONCEPTO: REGIONAL LA PAZ 20-21/03/2024, CUENTA DE DEPOSITO: CUENTA UNICA DEL TESORO"/>
    <m/>
    <m/>
    <m/>
    <m/>
    <m/>
    <m/>
    <n v="0"/>
    <n v="5400"/>
    <s v="NO_CONCILIADO"/>
  </r>
  <r>
    <x v="10"/>
    <m/>
    <x v="10"/>
    <x v="6"/>
    <s v="O22498040002"/>
    <s v="BOD"/>
    <n v="2249804"/>
    <m/>
    <s v="00383012001 DEPOSITO DE EFECTIVO, DEPOSITANTE: AGENCIA BOLIVIANA DE CORREOS, CONCEPTO: SAFI UNION S.A., CUENTA DE DEPOSITO: CUENTA UNICA DEL TESORO"/>
    <m/>
    <m/>
    <m/>
    <m/>
    <m/>
    <m/>
    <n v="0"/>
    <n v="28988.16"/>
    <s v="NO_CONCILIADO"/>
  </r>
  <r>
    <x v="10"/>
    <m/>
    <x v="10"/>
    <x v="6"/>
    <s v="O22498050002"/>
    <s v="BOD"/>
    <n v="2249805"/>
    <m/>
    <s v="00383012001 DEPOSITO DE EFECTIVO, DEPOSITANTE: AGENCIA BOLIVIANA DE CORREOS, CONCEPTO: REGIONAL LA PAZ 28/03/2024, CUENTA DE DEPOSITO: CUENTA UNICA DEL TESORO"/>
    <m/>
    <m/>
    <m/>
    <m/>
    <m/>
    <m/>
    <n v="0"/>
    <n v="4000"/>
    <s v="NO_CONCILIADO"/>
  </r>
  <r>
    <x v="10"/>
    <m/>
    <x v="10"/>
    <x v="6"/>
    <s v="O22498060002"/>
    <s v="BOD"/>
    <n v="2249806"/>
    <m/>
    <s v="00383012001 DEPOSITO DE EFECTIVO, DEPOSITANTE: AGENCIA BOLIVIANA DE CORREOS, CONCEPTO: REGIONAL TARIJA 23-31/12/2024, CUENTA DE DEPOSITO: CUENTA UNICA DEL TESORO"/>
    <m/>
    <m/>
    <m/>
    <m/>
    <m/>
    <m/>
    <n v="0"/>
    <n v="1726"/>
    <s v="NO_CONCILIADO"/>
  </r>
  <r>
    <x v="10"/>
    <m/>
    <x v="10"/>
    <x v="6"/>
    <s v="O22498070002"/>
    <s v="BOD"/>
    <n v="2249807"/>
    <m/>
    <s v="00383012001 DEPOSITO DE EFECTIVO, DEPOSITANTE: AGENCIA BOLIVIANA DE CORREOS, CONCEPTO: REGIONAL LA PAZ 2,3,10 Y 19/07/2024, CUENTA DE DEPOSITO: CUENTA UNICA DEL TESORO"/>
    <m/>
    <m/>
    <m/>
    <m/>
    <m/>
    <m/>
    <n v="0"/>
    <n v="2350"/>
    <s v="NO_CONCILIADO"/>
  </r>
  <r>
    <x v="10"/>
    <m/>
    <x v="10"/>
    <x v="6"/>
    <s v="O22498080002"/>
    <s v="BOD"/>
    <n v="2249808"/>
    <m/>
    <s v="00383012001 DEPOSITO DE EFECTIVO, DEPOSITANTE: AGENCIA BOLIVIANA DE CORREOS, CONCEPTO: REGIONAL LA PAZ 01/08/2024, CUENTA DE DEPOSITO: CUENTA UNICA DEL TESORO"/>
    <m/>
    <m/>
    <m/>
    <m/>
    <m/>
    <m/>
    <n v="0"/>
    <n v="2372"/>
    <s v="NO_CONCILIADO"/>
  </r>
  <r>
    <x v="10"/>
    <m/>
    <x v="10"/>
    <x v="6"/>
    <s v="O22498100002"/>
    <s v="BOD"/>
    <n v="2249810"/>
    <m/>
    <s v="00383012001 DEPOSITO DE EFECTIVO, DEPOSITANTE: AGENCIA BOLIVIANA DE CORREOS, CONCEPTO: REGIONAL ORURO 2-4/12/2024, CUENTA DE DEPOSITO: CUENTA UNICA DEL TESORO"/>
    <m/>
    <m/>
    <m/>
    <m/>
    <m/>
    <m/>
    <n v="0"/>
    <n v="1187"/>
    <s v="NO_CONCILIADO"/>
  </r>
  <r>
    <x v="10"/>
    <m/>
    <x v="10"/>
    <x v="6"/>
    <s v="O22498110002"/>
    <s v="BOD"/>
    <n v="2249811"/>
    <m/>
    <s v="00383012001 DEPOSITO DE EFECTIVO, DEPOSITANTE: AGENCIA BOLIVIANA DE CORREOS, CONCEPTO: REGIONAL LA PAZ 02/08/2024, CUENTA DE DEPOSITO: CUENTA UNICA DEL TESORO"/>
    <m/>
    <m/>
    <m/>
    <m/>
    <m/>
    <m/>
    <n v="0"/>
    <n v="6000"/>
    <s v="NO_CONCILIADO"/>
  </r>
  <r>
    <x v="10"/>
    <m/>
    <x v="10"/>
    <x v="6"/>
    <s v="O22498120002"/>
    <s v="BOD"/>
    <n v="2249812"/>
    <m/>
    <s v="00383012001 DEPOSITO DE EFECTIVO, DEPOSITANTE: AGENCIA BOLIVIANA DE CORREOS, CONCEPTO: REGIONAL ORURO 6-19/12/2024, CUENTA DE DEPOSITO: CUENTA UNICA DEL TESORO"/>
    <m/>
    <m/>
    <m/>
    <m/>
    <m/>
    <m/>
    <n v="0"/>
    <n v="3223"/>
    <s v="NO_CONCILIADO"/>
  </r>
  <r>
    <x v="10"/>
    <m/>
    <x v="10"/>
    <x v="6"/>
    <s v="O22498130002"/>
    <s v="BOD"/>
    <n v="2249813"/>
    <m/>
    <s v="00383012001 DEPOSITO DE EFECTIVO, DEPOSITANTE: AGENCIA BOLIVIANA DE CORREOS, CONCEPTO: REGIONAL LA PAZ 08/08/2024, CUENTA DE DEPOSITO: CUENTA UNICA DEL TESORO"/>
    <m/>
    <m/>
    <m/>
    <m/>
    <m/>
    <m/>
    <n v="0"/>
    <n v="1000"/>
    <s v="NO_CONCILIADO"/>
  </r>
  <r>
    <x v="10"/>
    <m/>
    <x v="10"/>
    <x v="6"/>
    <s v="O22498140002"/>
    <s v="BOD"/>
    <n v="2249814"/>
    <m/>
    <s v="00383012001 DEPOSITO DE EFECTIVO, DEPOSITANTE: AGENCIA BOLIVIANA DE CORREOS, CONCEPTO: REGIONAL ORURO 21-28/12/2024, CUENTA DE DEPOSITO: CUENTA UNICA DEL TESORO"/>
    <m/>
    <m/>
    <m/>
    <m/>
    <m/>
    <m/>
    <n v="0"/>
    <n v="934"/>
    <s v="NO_CONCILIADO"/>
  </r>
  <r>
    <x v="5"/>
    <m/>
    <x v="5"/>
    <x v="6"/>
    <s v="O22498180002"/>
    <s v="BOD"/>
    <n v="2249818"/>
    <m/>
    <s v="00099021001 DEPOSITO DE EFECTIVO, DEPOSITANTE: SIMON VENTURA CONDORI, CONCEPTO: DEVOLUCION DE SALARIOS, CUENTA DE DEPOSITO: CUENTA UNICA DEL TESORO/DJBR"/>
    <m/>
    <m/>
    <m/>
    <m/>
    <m/>
    <m/>
    <n v="0"/>
    <n v="2000"/>
    <s v="NO_CONCILIADO"/>
  </r>
  <r>
    <x v="6"/>
    <m/>
    <x v="6"/>
    <x v="6"/>
    <s v="B22495540002"/>
    <s v="BOD"/>
    <n v="2249554"/>
    <m/>
    <s v="00099021001 DEP.DE CHEQ.AJENOS,RET.DE CAM.,CONCEPTO: DEPÓSITO,DEP.: GOB. AUTONOMO MCPAL TIPUANI , PROCEDENCIA: BANCO UNION S.A., CHEQUE: 4777, FECHA DE EMISION:31/12/2024"/>
    <m/>
    <m/>
    <m/>
    <m/>
    <m/>
    <m/>
    <n v="0"/>
    <n v="798138.78"/>
    <s v="NO_CONCILIADO"/>
  </r>
  <r>
    <x v="0"/>
    <m/>
    <x v="0"/>
    <x v="6"/>
    <s v="B22496170002"/>
    <s v="BOD"/>
    <n v="2249617"/>
    <m/>
    <s v="00099021001 DEP.DE CHEQ.AJENOS,RET.DE CAM.,CONCEPTO: DEPÓSITO,DEP.: EDWIN GONZALO PORCEL ARANCIBIA , PROCEDENCIA: BANCO UNION S.A., CHEQUE: 211560, FECHA DE EMISION:10/01/2025"/>
    <m/>
    <m/>
    <m/>
    <m/>
    <m/>
    <m/>
    <n v="0"/>
    <n v="961"/>
    <s v="NO_CONCILIADO"/>
  </r>
  <r>
    <x v="11"/>
    <m/>
    <x v="11"/>
    <x v="6"/>
    <s v="B22496260002"/>
    <s v="BOD"/>
    <n v="2249626"/>
    <m/>
    <s v="00291012006 DEP.DE CHEQ.AJENOS,RET.DE CAM.,CONCEPTO: PAGO DE USO DE VIA,DEP.: GOBIERNO AUTONOMO DEPARTAMENTAL DE ORURO , PROCEDENCIA: BANCO UNION S.A., CHEQUE: 86070, FECHA DE EMISION:23/12/2024"/>
    <m/>
    <m/>
    <m/>
    <m/>
    <m/>
    <m/>
    <n v="0"/>
    <n v="2923.2"/>
    <s v="NO_CONCILIADO"/>
  </r>
  <r>
    <x v="0"/>
    <m/>
    <x v="0"/>
    <x v="7"/>
    <s v="O22500290002"/>
    <s v="BOD"/>
    <n v="2250029"/>
    <m/>
    <s v="00099021001 DEPOSITO DE EFECTIVO, DEPOSITANTE: LARISSA PEREZ, CONCEPTO: DEVOLUCION, CUENTA DE DEPOSITO: CUENTA UNICA DEL TESORO"/>
    <m/>
    <m/>
    <m/>
    <m/>
    <m/>
    <m/>
    <n v="0"/>
    <n v="186"/>
    <s v="NO_CONCILIADO"/>
  </r>
  <r>
    <x v="5"/>
    <m/>
    <x v="5"/>
    <x v="7"/>
    <s v="O22500820002"/>
    <s v="BOD"/>
    <n v="2250082"/>
    <m/>
    <s v="00015011114 DEPOSITO DE EFECTIVO, DEPOSITANTE: MONICA QUISPE MAMANI, CONCEPTO: DEVOLUCION POR PAGO DE DEMASIA DEL AGUA POTABLE (COSAALT) TARIJA, CUENTA DE DEPOSITO: CUENTA UNICA DEL TESORO"/>
    <m/>
    <m/>
    <m/>
    <m/>
    <m/>
    <m/>
    <n v="0"/>
    <n v="98.89"/>
    <s v="NO_CONCILIADO"/>
  </r>
  <r>
    <x v="7"/>
    <m/>
    <x v="7"/>
    <x v="7"/>
    <s v="O22501320002"/>
    <s v="BOD"/>
    <n v="2250132"/>
    <m/>
    <s v="00117012001 DEPOSITO DE EFECTIVO, DEPOSITANTE: PAULA MAMANI VASQUEZ CI 5960404, CONCEPTO: DEVOLUCION PAGO DEL AGUINALDO DE NAVIDAD 2024, CUENTA DE DEPOSITO: CUENTA UNICA DEL TESORO"/>
    <m/>
    <m/>
    <m/>
    <m/>
    <m/>
    <m/>
    <n v="0"/>
    <n v="3361.75"/>
    <s v="NO_CONCILIADO"/>
  </r>
  <r>
    <x v="0"/>
    <m/>
    <x v="0"/>
    <x v="7"/>
    <s v="B22500710002"/>
    <s v="BOD"/>
    <n v="2250071"/>
    <m/>
    <s v="00099021001 DEP.DE CHEQ.AJENOS,RET.DE CAM.,CONCEPTO: DEPÓSITO,DEP.: JORGE CARLOS ALIZARES ARIAS , PROCEDENCIA: BANCO UNION S.A., CHEQUE: 211561, FECHA DE EMISION:13/01/2025"/>
    <m/>
    <m/>
    <m/>
    <m/>
    <m/>
    <m/>
    <n v="0"/>
    <n v="4000"/>
    <s v="NO_CONCILIADO"/>
  </r>
  <r>
    <x v="6"/>
    <m/>
    <x v="6"/>
    <x v="7"/>
    <s v="Q21523790002"/>
    <s v="CRV"/>
    <n v="2152379"/>
    <m/>
    <s v="NUMERO DE LIBRETA CUT: 00099021001 OPERACIÓN E75 TRANSFERENCIA DE LA CUENTA FISCAL BUN A LA CUT EN MN TRANSF.FDOS.AL.BCB GOB. AUTONOMO MCPAL. DE BOLIVAR CITE: GAMB-MAE NO 005/2025 CUENTA CUT 3987069001 LIBRETA NÂ° 00099021001"/>
    <m/>
    <m/>
    <m/>
    <m/>
    <m/>
    <m/>
    <n v="0"/>
    <n v="119370.57"/>
    <s v="NO_CONCILIADO"/>
  </r>
  <r>
    <x v="25"/>
    <m/>
    <x v="25"/>
    <x v="7"/>
    <s v="Q21526460002"/>
    <s v="CRV"/>
    <n v="2152646"/>
    <m/>
    <s v="NUMERO DE LIBRETA CUT: 00223012002 OPERACIÓN E18 TRANSFERENCIA DEL SISTEMA FINANCIERO POR CUENTA DE TERCEROS A LA CUT TRANSFERENCIA DE LOS RENDIMIENTOS DE LA GESTION - FIDEICOMISO FONABOSQUE"/>
    <m/>
    <m/>
    <m/>
    <m/>
    <m/>
    <m/>
    <n v="0"/>
    <n v="3023661.15"/>
    <s v="NO_CONCILIADO"/>
  </r>
  <r>
    <x v="14"/>
    <m/>
    <x v="14"/>
    <x v="7"/>
    <s v="Q21526740002"/>
    <s v="CRV"/>
    <n v="2152674"/>
    <m/>
    <s v="NUMERO DE LIBRETA CUT: 00099021001 OPERACIÓN E18 TRANSFERENCIA DEL SISTEMA FINANCIERO POR CUENTA DE TERCEROS A LA CUT DEVOLUCION AL TGN POR CONCILIACION DE COMPENSACION DE FRACCION COMPLEMENTARIA - CONCILIACION ABRIL 2024"/>
    <m/>
    <m/>
    <m/>
    <m/>
    <m/>
    <m/>
    <n v="0"/>
    <n v="63938.98"/>
    <s v="NO_CONCILIADO"/>
  </r>
  <r>
    <x v="14"/>
    <m/>
    <x v="14"/>
    <x v="7"/>
    <s v="Q21526750002"/>
    <s v="CRV"/>
    <n v="2152675"/>
    <m/>
    <s v="NUMERO DE LIBRETA CUT: 00099021001 OPERACIÓN E18 TRANSFERENCIA DEL SISTEMA FINANCIERO POR CUENTA DE TERCEROS A LA CUT DEVOLUCION AL TGN POR CONCILIACION DE COTIZACIONES MENSUAL ABRIL 2024 DE LA GESTORA PUBLICA"/>
    <m/>
    <m/>
    <m/>
    <m/>
    <m/>
    <m/>
    <n v="0"/>
    <n v="1910259.51"/>
    <s v="NO_CONCILIADO"/>
  </r>
  <r>
    <x v="7"/>
    <m/>
    <x v="7"/>
    <x v="7"/>
    <s v="S11165510003"/>
    <s v="COB"/>
    <n v="1116551"/>
    <m/>
    <s v="||TRANSFERENCIA DE FONDOS S/G MENSAJES SWIFT NROS. 546 Y 544 DE LA FECHA Y NOTA CITE DGAC/10571/2024 DE F.14.03.2024 (HRE-TGL-4549) DE LA DIRECCION GENERAL DE AERONAUTICA CIVIL (SECTOR PÚBLICO). DEBITO DE LA LIBRETA 00117012001 DGAC, REPOSICIÓN DE ÚTILES DE ESCRITORIO."/>
    <m/>
    <m/>
    <m/>
    <m/>
    <m/>
    <m/>
    <n v="60"/>
    <n v="0"/>
    <s v="NO_CONCILIADO"/>
  </r>
  <r>
    <x v="20"/>
    <m/>
    <x v="20"/>
    <x v="8"/>
    <s v="O22503030002"/>
    <s v="BOD"/>
    <n v="2250303"/>
    <m/>
    <s v="00099021001 DEPOSITO DE EFECTIVO, DEPOSITANTE: MIGUEL ANGEL SORIA SOTO, CONCEPTO: DEVOLUCION RECURSOS PAGO REFRIGERIO EN DEMASIA DIC/24, CUENTA DE DEPOSITO: CUENTA UNICA DEL TESORO/DJBR"/>
    <m/>
    <m/>
    <m/>
    <m/>
    <m/>
    <m/>
    <n v="0"/>
    <n v="18"/>
    <s v="NO_CONCILIADO"/>
  </r>
  <r>
    <x v="20"/>
    <m/>
    <x v="20"/>
    <x v="8"/>
    <s v="O22503050002"/>
    <s v="BOD"/>
    <n v="2250305"/>
    <m/>
    <s v="00099021001 DEPOSITO DE EFECTIVO, DEPOSITANTE: AUREA MAGDALENA COSSIO ORDOÑEZ, CONCEPTO: DEVOLUCION RECURSOS PAGO REFRIGERIO EN DEMASIA DIC/24, CUENTA DE DEPOSITO: CUENTA UNICA DEL TESORO/DJBR"/>
    <m/>
    <m/>
    <m/>
    <m/>
    <m/>
    <m/>
    <n v="0"/>
    <n v="18"/>
    <s v="NO_CONCILIADO"/>
  </r>
  <r>
    <x v="26"/>
    <m/>
    <x v="26"/>
    <x v="8"/>
    <s v="O22503200002"/>
    <s v="BOD"/>
    <n v="2250320"/>
    <m/>
    <s v="00254014101 DEPOSITO DE EFECTIVO, DEPOSITANTE: INSTITUTO DEL SEGURO AGRARIO, CONCEPTO: DEVOLUCION DE VIATICOS C-31 1040/24 LUTHER QUISPE, CUENTA DE DEPOSITO: CUENTA UNICA DEL TESORO"/>
    <m/>
    <m/>
    <m/>
    <m/>
    <m/>
    <m/>
    <n v="0"/>
    <n v="750"/>
    <s v="NO_CONCILIADO"/>
  </r>
  <r>
    <x v="0"/>
    <m/>
    <x v="0"/>
    <x v="8"/>
    <s v="O22503270002"/>
    <s v="BOD"/>
    <n v="2250327"/>
    <m/>
    <s v="00099024113 DEPOSITO DE EFECTIVO, DEPOSITANTE: LINO SALOMON MEDINA SULLCA, CONCEPTO: DEVOLUCION PARTE DEL PAGO PLANILLA 4 - CONST. Y EQUIP. HOSP. SEGUNDO NIVEL ISAIAS - MUNC.ORURO, CUENTA DE DEPOSITO: CUENTA UNICA DEL TESORO"/>
    <m/>
    <m/>
    <m/>
    <m/>
    <m/>
    <m/>
    <n v="0"/>
    <n v="50"/>
    <s v="NO_CONCILIADO"/>
  </r>
  <r>
    <x v="0"/>
    <m/>
    <x v="0"/>
    <x v="8"/>
    <s v="O22503420002"/>
    <s v="BOD"/>
    <n v="2250342"/>
    <m/>
    <s v="00099021001 DEPOSITO DE EFECTIVO, DEPOSITANTE: FREDDY ASCENCIO RODRIGUEZ, CONCEPTO: REVERSION, CUENTA DE DEPOSITO: CUENTA UNICA DEL TESORO"/>
    <m/>
    <m/>
    <m/>
    <m/>
    <m/>
    <m/>
    <n v="0"/>
    <n v="7046.15"/>
    <s v="NO_CONCILIADO"/>
  </r>
  <r>
    <x v="0"/>
    <m/>
    <x v="0"/>
    <x v="8"/>
    <s v="O22503590002"/>
    <s v="BOD"/>
    <n v="2250359"/>
    <m/>
    <s v="00099021001 DEPOSITO DE EFECTIVO, DEPOSITANTE: JUSTA MENDOZA DE CARVAJAL, CONCEPTO: DEVOLUCION DE RETROACTIVO, CUENTA DE DEPOSITO: CUENTA UNICA DEL TESORO"/>
    <m/>
    <m/>
    <m/>
    <m/>
    <m/>
    <m/>
    <n v="0"/>
    <n v="700"/>
    <s v="NO_CONCILIADO"/>
  </r>
  <r>
    <x v="2"/>
    <m/>
    <x v="2"/>
    <x v="8"/>
    <s v="O22503630002"/>
    <s v="BOD"/>
    <n v="2250363"/>
    <m/>
    <s v="00081071102 DEPOSITO DE EFECTIVO, DEPOSITANTE: ALFREDO FLORIBE MELGAR, CONCEPTO: DEP. POR OMISION EN EL MARCADO DE FECHA 26/12/2024, CUENTA DE DEPOSITO: CUENTA UNICA DEL TESORO"/>
    <m/>
    <m/>
    <m/>
    <m/>
    <m/>
    <m/>
    <n v="0"/>
    <n v="211.62"/>
    <s v="NO_CONCILIADO"/>
  </r>
  <r>
    <x v="0"/>
    <m/>
    <x v="0"/>
    <x v="8"/>
    <s v="O22503680002"/>
    <s v="BOD"/>
    <n v="2250368"/>
    <m/>
    <s v="00099021001 DEPOSITO DE EFECTIVO, DEPOSITANTE: CHOQUE CONDORI JHONNY, CONCEPTO: DEVOLUCION, CUENTA DE DEPOSITO: CUENTA UNICA DEL TESORO"/>
    <m/>
    <m/>
    <m/>
    <m/>
    <m/>
    <m/>
    <n v="0"/>
    <n v="1846.06"/>
    <s v="NO_CONCILIADO"/>
  </r>
  <r>
    <x v="20"/>
    <m/>
    <x v="20"/>
    <x v="8"/>
    <s v="O22503860002"/>
    <s v="BOD"/>
    <n v="2250386"/>
    <m/>
    <s v="00099021001 DEPOSITO DE EFECTIVO, DEPOSITANTE: ELENA AURORA JAMACHI ALVAREZ, CONCEPTO: DEVOLUCION DE RECURSOS PAGO DE REFRIGERIO EN DEMASIA DIC/2024, CUENTA DE DEPOSITO: CUENTA UNICA DEL TESORO/DJBR"/>
    <m/>
    <m/>
    <m/>
    <m/>
    <m/>
    <m/>
    <n v="0"/>
    <n v="18"/>
    <s v="NO_CONCILIADO"/>
  </r>
  <r>
    <x v="5"/>
    <m/>
    <x v="5"/>
    <x v="8"/>
    <s v="O22503910002"/>
    <s v="BOD"/>
    <n v="2250391"/>
    <m/>
    <s v="00015011108 DEPOSITO DE EFECTIVO, DEPOSITANTE: ROLANDO FABIO ULAQUE ZEBALLOS, CONCEPTO: REMANENTE DEL SERVICIO DE ENERGIA ELECTRICA DE LA DISTRITAL DE MIGRACION PANDO DICIEMBRE/2024, CUENTA DE DEPOSITO: CUENTA UNICA DEL TESORO"/>
    <m/>
    <m/>
    <m/>
    <m/>
    <m/>
    <m/>
    <n v="0"/>
    <n v="349.37"/>
    <s v="NO_CONCILIADO"/>
  </r>
  <r>
    <x v="20"/>
    <m/>
    <x v="20"/>
    <x v="8"/>
    <s v="O22503930002"/>
    <s v="BOD"/>
    <n v="2250393"/>
    <m/>
    <s v="00099021001 DEPOSITO DE EFECTIVO, DEPOSITANTE: RENE WILSON MURILLO PAZ, CONCEPTO: DEVOLUCION DE RECURSOS POR PAGO DE REFRIGERIO EN DEMASIA DIC/2024, CUENTA DE DEPOSITO: CUENTA UNICA DEL TESORO/DJBR"/>
    <m/>
    <m/>
    <m/>
    <m/>
    <m/>
    <m/>
    <n v="0"/>
    <n v="18"/>
    <s v="NO_CONCILIADO"/>
  </r>
  <r>
    <x v="0"/>
    <m/>
    <x v="0"/>
    <x v="8"/>
    <s v="O22503960002"/>
    <s v="BOD"/>
    <n v="2250396"/>
    <m/>
    <s v="00099021001 DEPOSITO DE EFECTIVO, DEPOSITANTE: VICTOR MURICIO LLANOS FERNANDEZ, CONCEPTO: DEVOLUCION DE RECURSO DE REFRIGERIO, CUENTA DE DEPOSITO: CUENTA UNICA DEL TESORO"/>
    <m/>
    <m/>
    <m/>
    <m/>
    <m/>
    <m/>
    <n v="0"/>
    <n v="18"/>
    <s v="NO_CONCILIADO"/>
  </r>
  <r>
    <x v="20"/>
    <m/>
    <x v="20"/>
    <x v="8"/>
    <s v="O22503970002"/>
    <s v="BOD"/>
    <n v="2250397"/>
    <m/>
    <s v="00099021001 DEPOSITO DE EFECTIVO, DEPOSITANTE: CESAR AUGUSTO OLIVARES LOPEZ, CONCEPTO: DEVOLUCION POR CONCEPTO DE REFRIGERIO DIC/2024, CUENTA DE DEPOSITO: CUENTA UNICA DEL TESORO/DJBR"/>
    <m/>
    <m/>
    <m/>
    <m/>
    <m/>
    <m/>
    <n v="0"/>
    <n v="18"/>
    <s v="NO_CONCILIADO"/>
  </r>
  <r>
    <x v="20"/>
    <m/>
    <x v="20"/>
    <x v="8"/>
    <s v="O22503990002"/>
    <s v="BOD"/>
    <n v="2250399"/>
    <m/>
    <s v="00099021001 DEPOSITO DE EFECTIVO, DEPOSITANTE: SILVIO ADOLFO COPA GARCIA, CONCEPTO: DEVOLUCION DE RECURSOS POR PAGO DE REFRIGERIO EN DEMASIA DIC/2024, CUENTA DE DEPOSITO: CUENTA UNICA DEL TESORO/DJBR"/>
    <m/>
    <m/>
    <m/>
    <m/>
    <m/>
    <m/>
    <n v="0"/>
    <n v="18"/>
    <s v="NO_CONCILIADO"/>
  </r>
  <r>
    <x v="6"/>
    <m/>
    <x v="6"/>
    <x v="8"/>
    <s v="O22504000002"/>
    <s v="BOD"/>
    <n v="2250400"/>
    <m/>
    <s v="00099021001 DEPOSITO DE EFECTIVO, DEPOSITANTE: JHEAN CARLA GABRIEL ALVAREZ, CONCEPTO: DEVOLUCION DE RECURSOS POR PAGO DE REFRIGERIO EN DEMASIA DIC/2024, CUENTA DE DEPOSITO: CUENTA UNICA DEL TESORO/DJBR"/>
    <m/>
    <m/>
    <m/>
    <m/>
    <m/>
    <m/>
    <n v="0"/>
    <n v="18"/>
    <s v="NO_CONCILIADO"/>
  </r>
  <r>
    <x v="20"/>
    <m/>
    <x v="20"/>
    <x v="8"/>
    <s v="O22504010002"/>
    <s v="BOD"/>
    <n v="2250401"/>
    <m/>
    <s v="00099021001 DEPOSITO DE EFECTIVO, DEPOSITANTE: CRISTIAN VARGAS FERRUFINO, CONCEPTO: DEVOLUCION DE RECURSOS POR PAGO DE REFRIGERIO EN DEMASIA DIC/2024, CUENTA DE DEPOSITO: CUENTA UNICA DEL TESORO/DJBR"/>
    <m/>
    <m/>
    <m/>
    <m/>
    <m/>
    <m/>
    <n v="0"/>
    <n v="18"/>
    <s v="NO_CONCILIADO"/>
  </r>
  <r>
    <x v="20"/>
    <m/>
    <x v="20"/>
    <x v="8"/>
    <s v="O22504040002"/>
    <s v="BOD"/>
    <n v="2250404"/>
    <m/>
    <s v="00099021001 DEPOSITO DE EFECTIVO, DEPOSITANTE: NILVIA VALLEJOS VEIZAGA, CONCEPTO: DEVOLUCION DE RECURSOS POR PAGO DE REFRIGERIO EN DEMASIA DIC/2024, CUENTA DE DEPOSITO: CUENTA UNICA DEL TESORO/DJBR"/>
    <m/>
    <m/>
    <m/>
    <m/>
    <m/>
    <m/>
    <n v="0"/>
    <n v="18"/>
    <s v="NO_CONCILIADO"/>
  </r>
  <r>
    <x v="20"/>
    <m/>
    <x v="20"/>
    <x v="8"/>
    <s v="O22504050002"/>
    <s v="BOD"/>
    <n v="2250405"/>
    <m/>
    <s v="00099021001 DEPOSITO DE EFECTIVO, DEPOSITANTE: ELIAS QUISPE CHOQUE, CONCEPTO: DEVOLUCION DE RECURSOS POR PAGO DE REFRIGERIO EN DEMASIA DIC/2024, CUENTA DE DEPOSITO: CUENTA UNICA DEL TESORO/DJBR"/>
    <m/>
    <m/>
    <m/>
    <m/>
    <m/>
    <m/>
    <n v="0"/>
    <n v="18"/>
    <s v="NO_CONCILIADO"/>
  </r>
  <r>
    <x v="20"/>
    <m/>
    <x v="20"/>
    <x v="8"/>
    <s v="O22504070002"/>
    <s v="BOD"/>
    <n v="2250407"/>
    <m/>
    <s v="00099021001 DEPOSITO DE EFECTIVO, DEPOSITANTE: JUAN CARLOS GONZALES SIÑANI, CONCEPTO: DEVOLUCION DE RECURSOS POR PAGO DE REFRIGERIO EN DEMASIA DIC/2024 Y OMISION, CUENTA DE DEPOSITO: CUENTA UNICA DEL TESORO/DJBR"/>
    <m/>
    <m/>
    <m/>
    <m/>
    <m/>
    <m/>
    <n v="0"/>
    <n v="36"/>
    <s v="NO_CONCILIADO"/>
  </r>
  <r>
    <x v="27"/>
    <m/>
    <x v="27"/>
    <x v="8"/>
    <s v="O22504100002"/>
    <s v="BOD"/>
    <n v="2250410"/>
    <m/>
    <s v="00221012001 DEPOSITO DE EFECTIVO, DEPOSITANTE: EMPRESA COLQUECHACA, CONCEPTO: MULTA, CUENTA DE DEPOSITO: CUENTA UNICA DEL TESORO"/>
    <m/>
    <m/>
    <m/>
    <m/>
    <m/>
    <m/>
    <n v="0"/>
    <n v="38799.199999999997"/>
    <s v="NO_CONCILIADO"/>
  </r>
  <r>
    <x v="10"/>
    <m/>
    <x v="10"/>
    <x v="8"/>
    <s v="O22504270002"/>
    <s v="BOD"/>
    <n v="2250427"/>
    <m/>
    <s v="00383012001 DEPOSITO DE EFECTIVO, DEPOSITANTE: QUIROGA, CONCEPTO: SERVICIOS, CUENTA DE DEPOSITO: CUENTA UNICA DEL TESORO"/>
    <m/>
    <m/>
    <m/>
    <m/>
    <m/>
    <m/>
    <n v="0"/>
    <n v="176"/>
    <s v="NO_CONCILIADO"/>
  </r>
  <r>
    <x v="10"/>
    <m/>
    <x v="10"/>
    <x v="8"/>
    <s v="O22504110002"/>
    <s v="BOD"/>
    <n v="2250411"/>
    <m/>
    <s v="00383012001 DEPOSITO DE EFECTIVO, DEPOSITANTE: QUIROGA, CONCEPTO: SERVICIOS, CUENTA DE DEPOSITO: CUENTA UNICA DEL TESORO"/>
    <m/>
    <m/>
    <m/>
    <m/>
    <m/>
    <m/>
    <n v="0"/>
    <n v="406"/>
    <s v="NO_CONCILIADO"/>
  </r>
  <r>
    <x v="10"/>
    <m/>
    <x v="10"/>
    <x v="8"/>
    <s v="O22504320002"/>
    <s v="BOD"/>
    <n v="2250432"/>
    <m/>
    <s v="00383012001 DEPOSITO DE EFECTIVO, DEPOSITANTE: QUIROGA, CONCEPTO: SERVICIOS, CUENTA DE DEPOSITO: CUENTA UNICA DEL TESORO"/>
    <m/>
    <m/>
    <m/>
    <m/>
    <m/>
    <m/>
    <n v="0"/>
    <n v="412"/>
    <s v="NO_CONCILIADO"/>
  </r>
  <r>
    <x v="0"/>
    <m/>
    <x v="0"/>
    <x v="8"/>
    <s v="O22504370002"/>
    <s v="BOD"/>
    <n v="2250437"/>
    <m/>
    <s v="00099021001 DEPOSITO DE EFECTIVO, DEPOSITANTE: WALTER VILLARROEL CHUQUIMIA, CONCEPTO: DEVOLUCION, CUENTA DE DEPOSITO: CUENTA UNICA DEL TESORO"/>
    <m/>
    <m/>
    <m/>
    <m/>
    <m/>
    <m/>
    <n v="0"/>
    <n v="1200"/>
    <s v="NO_CONCILIADO"/>
  </r>
  <r>
    <x v="26"/>
    <m/>
    <x v="26"/>
    <x v="8"/>
    <s v="O22504510002"/>
    <s v="BOD"/>
    <n v="2250451"/>
    <m/>
    <s v="00099021001 DEPOSITO DE EFECTIVO, DEPOSITANTE: INSTITUTO DEL SEGURO AGRARIO, CONCEPTO: DEVOLUCION DE PASAJES C-31 962 GUIDO W. MAMANI, CUENTA DE DEPOSITO: CUENTA UNICA DEL TESORO"/>
    <m/>
    <m/>
    <m/>
    <m/>
    <m/>
    <m/>
    <n v="0"/>
    <n v="200"/>
    <s v="NO_CONCILIADO"/>
  </r>
  <r>
    <x v="2"/>
    <m/>
    <x v="2"/>
    <x v="8"/>
    <s v="O22505230002"/>
    <s v="BOD"/>
    <n v="2250523"/>
    <m/>
    <s v="00081071102 DEPOSITO DE EFECTIVO, DEPOSITANTE: GELY ZERDA ROCHA, CONCEPTO: C-31 N°572 REVERSION PAGO BONO DE TÉ, DICIEMBRE 2024 - CONSULTOR INDIVIDUAL EN LINEA, CUENTA DE DEPOSITO: CUENTA UNICA DEL TESORO"/>
    <m/>
    <m/>
    <m/>
    <m/>
    <m/>
    <m/>
    <n v="0"/>
    <n v="252"/>
    <s v="NO_CONCILIADO"/>
  </r>
  <r>
    <x v="0"/>
    <m/>
    <x v="0"/>
    <x v="8"/>
    <s v="O22505260002"/>
    <s v="BOD"/>
    <n v="2250526"/>
    <m/>
    <s v="00099021001 DEPOSITO DE EFECTIVO, DEPOSITANTE: GELY ZERDA ROCHA, CONCEPTO: C-31 N°573 REVERSION PAGO BONO DE TÉ, DICIEMBRE 2024 PERSONAL EVENTUAL, CUENTA DE DEPOSITO: CUENTA UNICA DEL TESORO/DJBR"/>
    <m/>
    <m/>
    <m/>
    <m/>
    <m/>
    <m/>
    <n v="0"/>
    <n v="360"/>
    <s v="NO_CONCILIADO"/>
  </r>
  <r>
    <x v="5"/>
    <m/>
    <x v="5"/>
    <x v="8"/>
    <s v="O22505430002"/>
    <s v="BOD"/>
    <n v="2250543"/>
    <m/>
    <s v="00015011107 DEPOSITO DE EFECTIVO, DEPOSITANTE: PROMID, CONCEPTO: PAGO SERVICIO AGUA ENERO 2025, CUENTA DE DEPOSITO: CUENTA UNICA DEL TESORO"/>
    <m/>
    <m/>
    <m/>
    <m/>
    <m/>
    <m/>
    <n v="0"/>
    <n v="329.74"/>
    <s v="NO_CONCILIADO"/>
  </r>
  <r>
    <x v="0"/>
    <m/>
    <x v="0"/>
    <x v="8"/>
    <s v="B22503620002"/>
    <s v="BOD"/>
    <n v="2250362"/>
    <m/>
    <s v="00099021001 DEP.DE CHEQ.AJENOS,RET.DE CAM.,CONCEPTO: DEVOLUCION,DEP.: JUAN MARQUEZ , PROCEDENCIA: BANCO UNION S.A., CHEQUE: 213434, FECHA DE EMISION:14/01/2025"/>
    <m/>
    <m/>
    <m/>
    <m/>
    <m/>
    <m/>
    <n v="0"/>
    <n v="16060.68"/>
    <s v="NO_CONCILIADO"/>
  </r>
  <r>
    <x v="13"/>
    <m/>
    <x v="13"/>
    <x v="8"/>
    <s v="S11166560002"/>
    <s v="CRV"/>
    <n v="1116656"/>
    <m/>
    <s v="||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
    <m/>
    <m/>
    <m/>
    <m/>
    <m/>
    <m/>
    <n v="0"/>
    <n v="5145.2700000000004"/>
    <s v="NO_CONCILIADO"/>
  </r>
  <r>
    <x v="28"/>
    <m/>
    <x v="28"/>
    <x v="8"/>
    <s v="Q21531100002"/>
    <s v="CRV"/>
    <n v="2153110"/>
    <m/>
    <s v="NUMERO DE LIBRETA CUT: 00099021001 OPERACIÓN E18 TRANSFERENCIA DEL SISTEMA FINANCIERO POR CUENTA DE TERCEROS A LA CUT TRANSFERENCIA POR DEVOLUCION DE HABERES AL TESORO GENERAL DE LA NACION SOLICITUD VEGA TORREZ MARIA NELA"/>
    <m/>
    <m/>
    <m/>
    <m/>
    <m/>
    <m/>
    <n v="0"/>
    <n v="152419.18"/>
    <s v="NO_CONCILIADO"/>
  </r>
  <r>
    <x v="6"/>
    <m/>
    <x v="6"/>
    <x v="8"/>
    <s v="Q21532140002"/>
    <s v="CRV"/>
    <n v="2153214"/>
    <m/>
    <s v="NUMERO DE LIBRETA CUT: 00099021001 OPERACIÓN E75 TRANSFERENCIA DE LA CUENTA FISCAL BUN A LA CUT EN MN TRANSF.FDOS.AL.BCB GOBIERNO AUTONOMO INDIGENA ORIGINARIO DE SALINAS, CITE: GAIOC-SA/MAE/012/2025 CUENTA CUT 3987 LIBRETA NÂ° 00099021001"/>
    <m/>
    <m/>
    <m/>
    <m/>
    <m/>
    <m/>
    <n v="0"/>
    <n v="396135.78"/>
    <s v="NO_CONCILIADO"/>
  </r>
  <r>
    <x v="29"/>
    <m/>
    <x v="29"/>
    <x v="8"/>
    <s v="S11166830001"/>
    <s v="DEV"/>
    <n v="1116683"/>
    <m/>
    <s v="||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MIS. EQUIV. A USD 50.-"/>
    <m/>
    <m/>
    <m/>
    <m/>
    <m/>
    <m/>
    <n v="348"/>
    <n v="0"/>
    <s v="NO_CONCILIADO"/>
  </r>
  <r>
    <x v="19"/>
    <m/>
    <x v="19"/>
    <x v="8"/>
    <s v="S11166550001"/>
    <s v="DEV"/>
    <n v="1116655"/>
    <m/>
    <s v="||RESPUESTA A DEBITO DEL BANQUERO POR PAGO DE SERV.DE INVESTIGACION DE SOL. 053347 - 22294 DE 23/12/2024, MIN.DE RR.EE. A FAVOR DE BOLIVIAN CONSULATE EN LOS ANGELES, POR CONCEPTO PAGO DE AGUINALDOS A PERSONAL DE EMBAJADAS Y CONSULADOS 2024. DEBITO LIBRETA NO.00099021001 TGN-RECURSOS ORDINARIOS EQUIV.USD 50.-"/>
    <m/>
    <m/>
    <m/>
    <m/>
    <m/>
    <m/>
    <n v="348"/>
    <n v="0"/>
    <s v="NO_CONCILIADO"/>
  </r>
  <r>
    <x v="19"/>
    <m/>
    <x v="19"/>
    <x v="8"/>
    <s v="S11166550004"/>
    <s v="COB"/>
    <n v="1116655"/>
    <m/>
    <s v="||RESPUESTA A DEBITO DEL BANQUERO POR PAGO DE SERV.DE INVESTIGACION DE SOL. 053347 - 22294 DE 23/12/2024, MIN.DE RR.EE. A FAVOR DE BOLIVIAN CONSULATE EN LOS ANGELES, POR CONCEPTO PAGO DE AGUINALDOS A PERSONAL DE EMBAJADAS Y CONSULADOS 2024. CGO. LIBRETA NO.00099021001 TGN-RECURSOS ORDINARIOS (UTILES DE ESCRITORIO)"/>
    <m/>
    <m/>
    <m/>
    <m/>
    <m/>
    <m/>
    <n v="60"/>
    <n v="0"/>
    <s v="NO_CONCILIADO"/>
  </r>
  <r>
    <x v="29"/>
    <m/>
    <x v="29"/>
    <x v="8"/>
    <s v="S11166830004"/>
    <s v="COB"/>
    <n v="1116683"/>
    <m/>
    <s v="||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BRO UTILES DE ESCRITORIO"/>
    <m/>
    <m/>
    <m/>
    <m/>
    <m/>
    <m/>
    <n v="60"/>
    <n v="0"/>
    <s v="NO_CONCILIADO"/>
  </r>
  <r>
    <x v="7"/>
    <m/>
    <x v="7"/>
    <x v="8"/>
    <s v="S11167810003"/>
    <s v="COB"/>
    <n v="1116781"/>
    <m/>
    <s v="||TRANSFERENCIA DE FONDOS S/G MENSAJE SWIFT NRO. 591 EN ATENCIÓN A NOTA: DGAC/10571/2024 DE F.14/3/2024 (HRE-TGL-4549) ENVIADO POR LA DIRECCIÓN GENERAL DE AERONÁUTICA CIVIL (SECTOR PÚBLICO). DEBITO DE LA LIBRETA 00117012001 DGAC, REPOSICIÓN ÚTILES DE ESCRITORIO."/>
    <m/>
    <m/>
    <m/>
    <m/>
    <m/>
    <m/>
    <n v="60"/>
    <n v="0"/>
    <s v="NO_CONCILIADO"/>
  </r>
  <r>
    <x v="8"/>
    <m/>
    <x v="8"/>
    <x v="9"/>
    <s v="O22507060002"/>
    <s v="BOD"/>
    <n v="2250706"/>
    <m/>
    <s v="00099021001 DEPOSITO DE EFECTIVO, DEPOSITANTE: GROVER ANTONIO FLORES ARANIBAR, CONCEPTO: CONVENIO DOBLE PERCEPCION SENASIR, CUENTA DE DEPOSITO: CUENTA UNICA DEL TESORO"/>
    <m/>
    <m/>
    <m/>
    <m/>
    <m/>
    <m/>
    <n v="0"/>
    <n v="1000"/>
    <s v="NO_CONCILIADO"/>
  </r>
  <r>
    <x v="0"/>
    <m/>
    <x v="0"/>
    <x v="9"/>
    <s v="O22507420002"/>
    <s v="BOD"/>
    <n v="2250742"/>
    <m/>
    <s v="00099021001 DEPOSITO DE EFECTIVO, DEPOSITANTE: MONICA ADA PANOZO DE ZEBALLOS, CONCEPTO: DEVOLUCION DE ABONO EFECTUADO POSTERIOR A LA FECHA DE FALLECIMIENTO, CUENTA DE DEPOSITO: CUENTA UNICA DEL TESORO"/>
    <m/>
    <m/>
    <m/>
    <m/>
    <m/>
    <m/>
    <n v="0"/>
    <n v="4135.8"/>
    <s v="NO_CONCILIADO"/>
  </r>
  <r>
    <x v="0"/>
    <m/>
    <x v="0"/>
    <x v="9"/>
    <s v="O22508430002"/>
    <s v="BOD"/>
    <n v="2250843"/>
    <m/>
    <s v="00099021001 DEPOSITO DE EFECTIVO, DEPOSITANTE: GABRIELA MASSI CANAZA, CONCEPTO: DEVOLUCION, CUENTA DE DEPOSITO: CUENTA UNICA DEL TESORO"/>
    <m/>
    <m/>
    <m/>
    <m/>
    <m/>
    <m/>
    <n v="0"/>
    <n v="2000"/>
    <s v="NO_CONCILIADO"/>
  </r>
  <r>
    <x v="30"/>
    <m/>
    <x v="30"/>
    <x v="9"/>
    <s v="O22508860002"/>
    <s v="BOD"/>
    <n v="2250886"/>
    <m/>
    <s v="00292032001 DEPOSITO DE EFECTIVO, DEPOSITANTE: GABRIELA MAGALI LAURA PAZ, CONCEPTO: PAGO POR CREDENCIAL, CUENTA DE DEPOSITO: CUENTA UNICA DEL TESORO"/>
    <m/>
    <m/>
    <m/>
    <m/>
    <m/>
    <m/>
    <n v="0"/>
    <n v="35"/>
    <s v="NO_CONCILIADO"/>
  </r>
  <r>
    <x v="0"/>
    <m/>
    <x v="0"/>
    <x v="9"/>
    <s v="O22508900002"/>
    <s v="BOD"/>
    <n v="2250890"/>
    <m/>
    <s v="00099021001 DEPOSITO DE EFECTIVO, DEPOSITANTE: ELSA QUISPE LIMACHI, CONCEPTO: DEV. GASOLINA PREV. 613, CUENTA DE DEPOSITO: CUENTA UNICA DEL TESORO"/>
    <m/>
    <m/>
    <m/>
    <m/>
    <m/>
    <m/>
    <n v="0"/>
    <n v="149.6"/>
    <s v="NO_CONCILIADO"/>
  </r>
  <r>
    <x v="9"/>
    <m/>
    <x v="9"/>
    <x v="9"/>
    <s v="O22508970002"/>
    <s v="BOD"/>
    <n v="2250897"/>
    <m/>
    <s v="00086011109 DEPOSITO DE EFECTIVO, DEPOSITANTE: MMAYA, CONCEPTO: DEV. PPCR CONTRATO DE PRESTAMO 3534 GESTION 2023, CUENTA DE DEPOSITO: CUENTA UNICA DEL TESORO"/>
    <m/>
    <m/>
    <m/>
    <m/>
    <m/>
    <m/>
    <n v="0"/>
    <n v="51109.95"/>
    <s v="NO_CONCILIADO"/>
  </r>
  <r>
    <x v="9"/>
    <m/>
    <x v="9"/>
    <x v="9"/>
    <s v="O22508980002"/>
    <s v="BOD"/>
    <n v="2250898"/>
    <m/>
    <s v="00086011109 DEPOSITO DE EFECTIVO, DEPOSITANTE: MMAYA, CONCEPTO: DEV. PPCR CONTRATO DE PRESTAMO 3534 GESTION 2024, CUENTA DE DEPOSITO: CUENTA UNICA DEL TESORO"/>
    <m/>
    <m/>
    <m/>
    <m/>
    <m/>
    <m/>
    <n v="0"/>
    <n v="3576.25"/>
    <s v="NO_CONCILIADO"/>
  </r>
  <r>
    <x v="9"/>
    <m/>
    <x v="9"/>
    <x v="9"/>
    <s v="O22508940002"/>
    <s v="BOD"/>
    <n v="2250894"/>
    <m/>
    <s v="00086014102 DEPOSITO DE EFECTIVO, DEPOSITANTE: MMAYA, CONCEPTO: DEV. PPCR CONTRATO DE PRESTAMO 3534, CUENTA DE DEPOSITO: CUENTA UNICA DEL TESORO"/>
    <m/>
    <m/>
    <m/>
    <m/>
    <m/>
    <m/>
    <n v="0"/>
    <n v="27604.21"/>
    <s v="NO_CONCILIADO"/>
  </r>
  <r>
    <x v="31"/>
    <m/>
    <x v="31"/>
    <x v="9"/>
    <s v="O22509380002"/>
    <s v="BOD"/>
    <n v="2250938"/>
    <m/>
    <s v="00099024113 DEPOSITO DE EFECTIVO, DEPOSITANTE: ROBERTO OSMAR MACUCHAPI TICONA, CONCEPTO: DEVOLUCION DE DINERO A LA UPRE, CUENTA DE DEPOSITO: CUENTA UNICA DEL TESORO"/>
    <m/>
    <m/>
    <m/>
    <m/>
    <m/>
    <m/>
    <n v="0"/>
    <n v="3321.8"/>
    <s v="NO_CONCILIADO"/>
  </r>
  <r>
    <x v="32"/>
    <m/>
    <x v="32"/>
    <x v="9"/>
    <s v="B22507500002"/>
    <s v="BOD"/>
    <n v="2250750"/>
    <m/>
    <s v="00212012001 DEP.DE CHEQ.AJENOS,RET.DE CAM.,CONCEPTO: DEPÓSITO DE OTROS INGRESOS,DEP.: CLAUDIA XIMENA SALCEDO OVIEDO , PROCEDENCIA: BANCO UNION S.A., CHEQUE: 6244, FECHA DE EMISION:14/01/2025"/>
    <m/>
    <m/>
    <m/>
    <m/>
    <m/>
    <m/>
    <n v="0"/>
    <n v="656676.39"/>
    <s v="NO_CONCILIADO"/>
  </r>
  <r>
    <x v="19"/>
    <m/>
    <x v="19"/>
    <x v="9"/>
    <s v="B22507660002"/>
    <s v="BOD"/>
    <n v="2250766"/>
    <m/>
    <s v="00099021001 DEP.DE CHEQ.AJENOS,RET.DE CAM.,CONCEPTO: DEVOLUCION PASAJE AEREO NO UTILIZADO GESTION 2024,DEP.: MINISTERIO DE RELACIONES EXTERIORES , PROCEDENCIA: BANCO UNION S.A., CHEQUE: 19133, FECHA DE EMISION:16/12/2024"/>
    <m/>
    <m/>
    <m/>
    <m/>
    <m/>
    <m/>
    <n v="0"/>
    <n v="641"/>
    <s v="NO_CONCILIADO"/>
  </r>
  <r>
    <x v="12"/>
    <m/>
    <x v="12"/>
    <x v="9"/>
    <s v="G29932360003"/>
    <s v="COB"/>
    <n v="19641"/>
    <m/>
    <s v="PAGO A BID PRÉSTAMO 5376/OC-BO VCTO. 15-01-2025 POR CUENTA DE TGN , NTI. 019641 VALOR 15-01-2025 INTERESES USD 7.132.957,11 COMISIONES USD 598.956,98 CTA. 3987 CUENTA UNICA DEL TESORO LIB. 00099021001 REF.: COMISIONES BANCARIAS"/>
    <m/>
    <m/>
    <m/>
    <m/>
    <m/>
    <m/>
    <n v="53400.9"/>
    <n v="0"/>
    <s v="NO_CONCILIADO"/>
  </r>
  <r>
    <x v="12"/>
    <m/>
    <x v="12"/>
    <x v="9"/>
    <s v="G29932410003"/>
    <s v="COB"/>
    <n v="19596"/>
    <m/>
    <s v="PAGO A BID PRÉSTAMO 3797/BL-BO VCTO. 15-01-2025 POR CUENTA DE TGN , NTI. 019596 VALOR 15-01-2025 CAPITAL USD 115.139,92 INTERESES USD 150.266,15 CTA. 3987 CUENTA UNICA DEL TESORO LIB. 00099021001 REF.: COMISIONES BANCARIAS"/>
    <m/>
    <m/>
    <m/>
    <m/>
    <m/>
    <m/>
    <n v="2180.71"/>
    <n v="0"/>
    <s v="NO_CONCILIADO"/>
  </r>
  <r>
    <x v="12"/>
    <m/>
    <x v="12"/>
    <x v="9"/>
    <s v="G29932400003"/>
    <s v="COB"/>
    <n v="19597"/>
    <m/>
    <s v="PAGO A BID PRÉSTAMO 3797/BL-BO VCTO. 15-01-2025 POR CUENTA DE TGN , NTI. 019597 VALOR 15-01-2025 INTERESES USD 1.219,59 CTA. 3987 CUENTA UNICA DEL TESORO LIB. 00099021001 REF.: COMISIONES BANCARIAS"/>
    <m/>
    <m/>
    <m/>
    <m/>
    <m/>
    <m/>
    <n v="368.37"/>
    <n v="0"/>
    <s v="NO_CONCILIADO"/>
  </r>
  <r>
    <x v="12"/>
    <m/>
    <x v="12"/>
    <x v="9"/>
    <s v="G29932420003"/>
    <s v="COB"/>
    <n v="19591"/>
    <m/>
    <s v="PAGO A BID PRÉSTAMO 3536/BL-BO VCTO. 15-01-2025 POR CUENTA DE TGN , NTI. 019591 VALOR 15-01-2025 CAPITAL USD 1.009.271,45 INTERESES USD 750.847,21 CTA. 3987 CUENTA UNICA DEL TESORO LIB. 00099021001 REF.: COMISIONES BANCARIAS"/>
    <m/>
    <m/>
    <m/>
    <m/>
    <m/>
    <m/>
    <n v="12434.42"/>
    <n v="0"/>
    <s v="NO_CONCILIADO"/>
  </r>
  <r>
    <x v="12"/>
    <m/>
    <x v="12"/>
    <x v="9"/>
    <s v="G29932450003"/>
    <s v="COB"/>
    <n v="19545"/>
    <m/>
    <s v="PAGO A BID PRÉSTAMO 4710/BL-BO VCTO. 15-01-2025 POR CUENTA DE TGN , NTI. 019545 VALOR 15-01-2025 INTERESES USD 64.202,94 COMISIONES USD 163.522,43 CTA. 3987 CUENTA UNICA DEL TESORO LIB. 00099021001 REF.: COMISIONES BANCARIAS"/>
    <m/>
    <m/>
    <m/>
    <m/>
    <m/>
    <m/>
    <n v="1922.23"/>
    <n v="0"/>
    <s v="NO_CONCILIADO"/>
  </r>
  <r>
    <x v="12"/>
    <m/>
    <x v="12"/>
    <x v="9"/>
    <s v="G29932490003"/>
    <s v="COB"/>
    <n v="19538"/>
    <m/>
    <s v="PAGO A IDA PRÉSTAMO 5745-BO VCTO. 15-01-2025 POR CUENTA DE TGN , NTI. 019538 VALOR 15-01-2025 CAPITAL USD 189.489,71 INTERESES USD 19.688,94 CTA. 3987 CUENTA UNICA DEL TESORO LIB. 00099021001 REF.: COMISIONES BANCARIAS"/>
    <m/>
    <m/>
    <m/>
    <m/>
    <m/>
    <m/>
    <n v="1794.97"/>
    <n v="0"/>
    <s v="NO_CONCILIADO"/>
  </r>
  <r>
    <x v="12"/>
    <m/>
    <x v="12"/>
    <x v="9"/>
    <s v="G29932510003"/>
    <s v="COB"/>
    <n v="19534"/>
    <m/>
    <s v="PAGO A IDA PRÉSTAMO 5592-BO VCTO. 15-01-2025 POR CUENTA DE TGN, SEGUN NOTA MEFP/VTCP/DGCP/UODP/No 042/2025 DEL 14-01-2025, NTI. 019534 VALOR 15-01-2025 CAPITAL USD 1.406.435,73 CTA. 3987 CUENTA UNICA DEL TESORO LIB. 00099021001 REF.: COMISIONES BANCARIAS"/>
    <m/>
    <m/>
    <m/>
    <m/>
    <m/>
    <m/>
    <n v="10008.18"/>
    <n v="0"/>
    <s v="NO_CONCILIADO"/>
  </r>
  <r>
    <x v="6"/>
    <m/>
    <x v="6"/>
    <x v="9"/>
    <s v="Q21542140002"/>
    <s v="CRV"/>
    <n v="2154214"/>
    <m/>
    <s v="NUMERO DE LIBRETA CUT: 00099021001 OPERACIÓN E75 TRANSFERENCIA DE LA CUENTA FISCAL BUN A LA CUT EN MN TRANSF.FDOS.AL.BCB GOB. AUTONOMO MCPAL. DE MOROCHATA CITE: GAMM OF/C 008/2025 CUENTA CUT 3987 LIBRETA NÂ° 00099021001"/>
    <m/>
    <m/>
    <m/>
    <m/>
    <m/>
    <m/>
    <n v="0"/>
    <n v="0.5"/>
    <s v="NO_CONCILIADO"/>
  </r>
  <r>
    <x v="6"/>
    <m/>
    <x v="6"/>
    <x v="9"/>
    <s v="Q21542150002"/>
    <s v="CRV"/>
    <n v="2154215"/>
    <m/>
    <s v="NUMERO DE LIBRETA CUT: 00099021001 OPERACIÓN E75 TRANSFERENCIA DE LA CUENTA FISCAL BUN A LA CUT EN MN TRANSF.FDOS.AL.BCB GOBIERNO AUTONOMO MUNICIPAL DE MALLA CITE: GAMM/MAE/NÂ° 007/2024 CUENTA CUT 3987 LIBRETA NÂ° 00099021001"/>
    <m/>
    <m/>
    <m/>
    <m/>
    <m/>
    <m/>
    <n v="0"/>
    <n v="705033.28"/>
    <s v="NO_CONCILIADO"/>
  </r>
  <r>
    <x v="6"/>
    <m/>
    <x v="6"/>
    <x v="9"/>
    <s v="Q21542160002"/>
    <s v="CRV"/>
    <n v="2154216"/>
    <m/>
    <s v="NUMERO DE LIBRETA CUT: 00099021001 OPERACIÓN E75 TRANSFERENCIA DE LA CUENTA FISCAL BUN A LA CUT EN MN TRANSF.FDOS.AL.BCB GOBIERNO AUTONOMO MUNICIPAL DE MALLA CITE: GAMM/MAE/NÂ° 019/2024 CUENTA CUT 3987 LIBRETA NÂ° 00099021001"/>
    <m/>
    <m/>
    <m/>
    <m/>
    <m/>
    <m/>
    <n v="0"/>
    <n v="251805.79"/>
    <s v="NO_CONCILIADO"/>
  </r>
  <r>
    <x v="12"/>
    <m/>
    <x v="12"/>
    <x v="9"/>
    <s v="G29938390001"/>
    <s v="NTI"/>
    <n v="19659"/>
    <m/>
    <s v="PAGO A IDA PRÉSTAMO 5712-BO VCTO. 15-01-2025 POR CUENTA DE TGN, SEGUN NOTA MEFP/VTCP/DGCP/UODP/No 042/2025 DEL 14-01-2025, NTI. 019659 VALOR 15-01-2025 CAPITAL USD 858.626,75 INTERESES USD 747.861,54 CTA. 3987 CUENTA UNICA DEL TESORO LIB. 00099021001"/>
    <m/>
    <m/>
    <m/>
    <m/>
    <m/>
    <m/>
    <n v="11181158.5"/>
    <n v="0"/>
    <s v="NO_CONCILIADO"/>
  </r>
  <r>
    <x v="12"/>
    <m/>
    <x v="12"/>
    <x v="9"/>
    <s v="G29938380001"/>
    <s v="NTI"/>
    <n v="19660"/>
    <m/>
    <s v="PAGO A IDA PRÉSTAMO 5744-BO VCTO. 15-01-2025 POR CUENTA DE TGN, SEGUN NOTA MEFP/VTCP/DGCP/UODP/No 042/2025 DEL 14-01-2025, NTI. 019660 VALOR 15-01-2025 CAPITAL USD 874.136,62 INTERESES USD 694.818,75 CTA. 3987 CUENTA UNICA DEL TESORO LIB. 00099021001"/>
    <m/>
    <m/>
    <m/>
    <m/>
    <m/>
    <m/>
    <n v="10919929.380000001"/>
    <n v="0"/>
    <s v="NO_CONCILIADO"/>
  </r>
  <r>
    <x v="12"/>
    <m/>
    <x v="12"/>
    <x v="9"/>
    <s v="G29938380004"/>
    <s v="COB"/>
    <n v="19660"/>
    <m/>
    <s v="PAGO A IDA PRÉSTAMO 5744-BO VCTO. 15-01-2025 POR CUENTA DE TGN, SEGUN NOTA MEFP/VTCP/DGCP/UODP/No 042/2025 DEL 14-01-2025, NTI. 019660 VALOR 15-01-2025 CAPITAL USD 874.136,62 INTERESES USD 694.818,75 CTA. 3987 CUENTA UNICA DEL TESORO LIB. 00099021001 REF.: COMISIONES BANCARIAS"/>
    <m/>
    <m/>
    <m/>
    <m/>
    <m/>
    <m/>
    <n v="11123.07"/>
    <n v="0"/>
    <s v="NO_CONCILIADO"/>
  </r>
  <r>
    <x v="12"/>
    <m/>
    <x v="12"/>
    <x v="9"/>
    <s v="G29938390004"/>
    <s v="COB"/>
    <n v="19659"/>
    <m/>
    <s v="PAGO A IDA PRÉSTAMO 5712-BO VCTO. 15-01-2025 POR CUENTA DE TGN, SEGUN NOTA MEFP/VTCP/DGCP/UODP/No 042/2025 DEL 14-01-2025, NTI. 019659 VALOR 15-01-2025 CAPITAL USD 858.626,75 INTERESES USD 747.861,54 CTA. 3987 CUENTA UNICA DEL TESORO LIB. 00099021001 REF.: COMISIONES BANCARIAS"/>
    <m/>
    <m/>
    <m/>
    <m/>
    <m/>
    <m/>
    <n v="11380.52"/>
    <n v="0"/>
    <s v="NO_CONCILIADO"/>
  </r>
  <r>
    <x v="12"/>
    <m/>
    <x v="12"/>
    <x v="9"/>
    <s v="G29938400001"/>
    <s v="NTI"/>
    <n v="19661"/>
    <m/>
    <s v="PAGO A BIRF PRÉSTAMO 8552-BO VCTO. 15-01-2025 POR CUENTA DE TGN, SEGUN NOTA MEFP/VTCP/DGCP/UODP/No 042/2025 DEL 14-01-2025, NTI. 019661 VALOR 15-01-2025 INTERESES USD 5.925.672,42 COMISIONES USD 1.621,61 CTA. 3987 CUENTA UNICA DEL TESORO LIB. 00099021001"/>
    <m/>
    <m/>
    <m/>
    <m/>
    <m/>
    <m/>
    <n v="41253966.450000003"/>
    <n v="0"/>
    <s v="NO_CONCILIADO"/>
  </r>
  <r>
    <x v="12"/>
    <m/>
    <x v="12"/>
    <x v="9"/>
    <s v="G29938400004"/>
    <s v="COB"/>
    <n v="19661"/>
    <m/>
    <s v="PAGO A BIRF PRÉSTAMO 8552-BO VCTO. 15-01-2025 POR CUENTA DE TGN, SEGUN NOTA MEFP/VTCP/DGCP/UODP/No 042/2025 DEL 14-01-2025, NTI. 019661 VALOR 15-01-2025 INTERESES USD 5.925.672,42 COMISIONES USD 1.621,61 CTA. 3987 CUENTA UNICA DEL TESORO LIB. 00099021001 REF.: COMISIONES BANCARIAS"/>
    <m/>
    <m/>
    <m/>
    <m/>
    <m/>
    <m/>
    <n v="41021.21"/>
    <n v="0"/>
    <s v="NO_CONCILIADO"/>
  </r>
  <r>
    <x v="12"/>
    <m/>
    <x v="12"/>
    <x v="9"/>
    <s v="G29938410004"/>
    <s v="COB"/>
    <n v="19662"/>
    <m/>
    <s v="PAGO A BIRF PRÉSTAMO BIRF 8469 VCTO. 15-01-2025 POR CUENTA DE TGN, SEGUN NOTA MEFP/VTCP/DGCP/UODP/No 042/2025 DEL 14-01-2025, NTI. 019662 VALOR 15-01-2025 INTERESES USD 3.496.795,55 CTA. 3987 CUENTA UNICA DEL TESORO LIB. 00099021001 REF.: COMISIONES BANCARIAS"/>
    <m/>
    <m/>
    <m/>
    <m/>
    <m/>
    <m/>
    <n v="24348.05"/>
    <n v="0"/>
    <s v="NO_CONCILIADO"/>
  </r>
  <r>
    <x v="12"/>
    <m/>
    <x v="12"/>
    <x v="9"/>
    <s v="G29938410001"/>
    <s v="NTI"/>
    <n v="19662"/>
    <m/>
    <s v="PAGO A BIRF PRÉSTAMO BIRF 8469 VCTO. 15-01-2025 POR CUENTA DE TGN, SEGUN NOTA MEFP/VTCP/DGCP/UODP/No 042/2025 DEL 14-01-2025, NTI. 019662 VALOR 15-01-2025 INTERESES USD 3.496.795,55 CTA. 3987 CUENTA UNICA DEL TESORO LIB. 00099021001"/>
    <m/>
    <m/>
    <m/>
    <m/>
    <m/>
    <m/>
    <n v="24337697.030000001"/>
    <n v="0"/>
    <s v="NO_CONCILIADO"/>
  </r>
  <r>
    <x v="7"/>
    <m/>
    <x v="7"/>
    <x v="9"/>
    <s v="S11169130003"/>
    <s v="COB"/>
    <n v="1116913"/>
    <m/>
    <s v="||TRANSFERENCIA DE FONDOS SEGÚN MENSAJES SWIFT N°656 Y 657 DE LA FECHA Y NOTA CITE: DGAC/10571/2024 (HRE-TGL-4549) DE FECHA 14/03/2024 DE LA DIRECCIÓN GENERAL DE AERONÁUTICA CIVIL. (SECTOR PÚBLICO). DÉBITO DE LA LIBRETA 00117012001 DGAC, REPOSICIÓN DE ÚTILES DE ESCRITORIO."/>
    <m/>
    <m/>
    <m/>
    <m/>
    <m/>
    <m/>
    <n v="60"/>
    <n v="0"/>
    <s v="NO_CONCILIADO"/>
  </r>
  <r>
    <x v="33"/>
    <m/>
    <x v="33"/>
    <x v="9"/>
    <s v="S11169490001"/>
    <s v="COB"/>
    <n v="1116949"/>
    <m/>
    <s v="||REGISTRO COBRO COMISION AVISO CARTA DE CREDITO STANDBY BS300.-Y EMISION COMP.CONTABLE BS60.-REF.:S213612360044 (BCB:SB-R-2023-05) A/F ENVIBOL,S/G NOTA SEDEM/GG/EV N°0021/2025,10/01/2025. LIB.00132072003 SEDEM-AMPL.PLANTA ENVASES DE VIDRIO EN ZUDAÑEZ-CH RF:COMIS.AVISO SBLC S213612360044"/>
    <m/>
    <m/>
    <m/>
    <m/>
    <m/>
    <m/>
    <n v="360"/>
    <n v="0"/>
    <s v="NO_CONCILIADO"/>
  </r>
  <r>
    <x v="12"/>
    <m/>
    <x v="12"/>
    <x v="9"/>
    <s v="S11169510001"/>
    <s v="NTI"/>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m/>
    <m/>
    <m/>
    <m/>
    <m/>
    <m/>
    <n v="8661161.8800000008"/>
    <n v="0"/>
    <s v="NO_CONCILIADO"/>
  </r>
  <r>
    <x v="12"/>
    <m/>
    <x v="12"/>
    <x v="9"/>
    <s v="S11169510003"/>
    <s v="COB"/>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
    <m/>
    <m/>
    <m/>
    <m/>
    <m/>
    <m/>
    <n v="8896.7199999999993"/>
    <n v="0"/>
    <s v="NO_CONCILIADO"/>
  </r>
  <r>
    <x v="34"/>
    <m/>
    <x v="34"/>
    <x v="9"/>
    <s v="S11169850004"/>
    <s v="COB"/>
    <n v="1116985"/>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
    <m/>
    <m/>
    <m/>
    <m/>
    <m/>
    <m/>
    <n v="60"/>
    <n v="0"/>
    <s v="NO_CONCILIADO"/>
  </r>
  <r>
    <x v="34"/>
    <m/>
    <x v="34"/>
    <x v="9"/>
    <s v="S11169850001"/>
    <s v="DEV"/>
    <n v="1116985"/>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5 FNDR-PSAC-BM IDA 3507/BO REC.LINEA CAP.INT.COM"/>
    <m/>
    <m/>
    <m/>
    <m/>
    <m/>
    <m/>
    <n v="253343.1"/>
    <n v="0"/>
    <s v="NO_CONCILIADO"/>
  </r>
  <r>
    <x v="34"/>
    <m/>
    <x v="34"/>
    <x v="9"/>
    <s v="S11169890004"/>
    <s v="COB"/>
    <n v="1116989"/>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
    <m/>
    <m/>
    <m/>
    <m/>
    <m/>
    <m/>
    <n v="60"/>
    <n v="0"/>
    <s v="NO_CONCILIADO"/>
  </r>
  <r>
    <x v="34"/>
    <m/>
    <x v="34"/>
    <x v="9"/>
    <s v="S11169890001"/>
    <s v="DEV"/>
    <n v="1116989"/>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6 FNDR-PSAC-BM IDA 3507/BO REC.FNDR CAP.INT.COM"/>
    <m/>
    <m/>
    <m/>
    <m/>
    <m/>
    <m/>
    <n v="85461.07"/>
    <n v="0"/>
    <s v="NO_CONCILIADO"/>
  </r>
  <r>
    <x v="0"/>
    <m/>
    <x v="0"/>
    <x v="10"/>
    <s v="O22512060002"/>
    <s v="BOD"/>
    <n v="2251206"/>
    <m/>
    <s v="00099021001 DEPOSITO DE EFECTIVO, DEPOSITANTE: VALERIA VILLCA FLORES, CONCEPTO: DEVOLUCION, CUENTA DE DEPOSITO: CUENTA UNICA DEL TESORO"/>
    <m/>
    <m/>
    <m/>
    <m/>
    <m/>
    <m/>
    <n v="0"/>
    <n v="6202.8"/>
    <s v="NO_CONCILIADO"/>
  </r>
  <r>
    <x v="2"/>
    <m/>
    <x v="2"/>
    <x v="10"/>
    <s v="O22512100002"/>
    <s v="BOD"/>
    <n v="2251210"/>
    <m/>
    <s v="00081011101 DEPOSITO DE EFECTIVO, DEPOSITANTE: ALEXANDRO DAVID BECERRA VARGAS, CONCEPTO: REPOSICION CREDENCIAL, CUENTA DE DEPOSITO: CUENTA UNICA DEL TESORO"/>
    <m/>
    <m/>
    <m/>
    <m/>
    <m/>
    <m/>
    <n v="0"/>
    <n v="25"/>
    <s v="NO_CONCILIADO"/>
  </r>
  <r>
    <x v="35"/>
    <m/>
    <x v="35"/>
    <x v="10"/>
    <s v="O22512400002"/>
    <s v="BOD"/>
    <n v="2251240"/>
    <m/>
    <s v="00099021001 DEPOSITO DE EFECTIVO, DEPOSITANTE: ABEN, CONCEPTO: DIFERENCIA EN LA OTORGACION DEL PERMISO SIN GOCE DE HABERES, CUENTA DE DEPOSITO: CUENTA UNICA DEL TESORO"/>
    <m/>
    <m/>
    <m/>
    <m/>
    <m/>
    <m/>
    <n v="0"/>
    <n v="369.5"/>
    <s v="NO_CONCILIADO"/>
  </r>
  <r>
    <x v="0"/>
    <m/>
    <x v="0"/>
    <x v="10"/>
    <s v="O22513070002"/>
    <s v="BOD"/>
    <n v="2251307"/>
    <m/>
    <s v="00099021001 DEPOSITO DE EFECTIVO, DEPOSITANTE: LISBET TICONA GUTIERREZ, CONCEPTO: REV. DIFINITIVA ABRIL-2024 DEPARTAMENTO DE LA PAZ, CUENTA DE DEPOSITO: CUENTA UNICA DEL TESORO"/>
    <m/>
    <m/>
    <m/>
    <m/>
    <m/>
    <m/>
    <n v="0"/>
    <n v="35"/>
    <s v="NO_CONCILIADO"/>
  </r>
  <r>
    <x v="2"/>
    <m/>
    <x v="2"/>
    <x v="10"/>
    <s v="O22513060002"/>
    <s v="BOD"/>
    <n v="2251306"/>
    <m/>
    <s v="00081011101 DEPOSITO DE EFECTIVO, DEPOSITANTE: ISMAEL QUINO CONDORI, CONCEPTO: REPOSICION DE CREDENCIAL, CUENTA DE DEPOSITO: CUENTA UNICA DEL TESORO"/>
    <m/>
    <m/>
    <m/>
    <m/>
    <m/>
    <m/>
    <n v="0"/>
    <n v="25"/>
    <s v="NO_CONCILIADO"/>
  </r>
  <r>
    <x v="9"/>
    <m/>
    <x v="9"/>
    <x v="10"/>
    <s v="O22513090002"/>
    <s v="BOD"/>
    <n v="2251309"/>
    <m/>
    <s v="00086038010 DEPOSITO DE EFECTIVO, DEPOSITANTE: DITTER URIONA MOSTAJO, CONCEPTO: DEV. CAMBIO DE HORAIO (JESUS LEAL) PASAJE AEREO SANTA CRUZ - LA PAZ, CUENTA DE DEPOSITO: CUENTA UNICA DEL TESORO"/>
    <m/>
    <m/>
    <m/>
    <m/>
    <m/>
    <m/>
    <n v="0"/>
    <n v="145"/>
    <s v="NO_CONCILIADO"/>
  </r>
  <r>
    <x v="0"/>
    <m/>
    <x v="0"/>
    <x v="10"/>
    <s v="O22514070002"/>
    <s v="BOD"/>
    <n v="2251407"/>
    <m/>
    <s v="00099021001 DEPOSITO DE EFECTIVO, DEPOSITANTE: HILDA BEATRIZ TUNQUI VALENCIA, CONCEPTO: PERCEPCION INDEBIDA, CUENTA DE DEPOSITO: CUENTA UNICA DEL TESORO"/>
    <m/>
    <m/>
    <m/>
    <m/>
    <m/>
    <m/>
    <n v="0"/>
    <n v="2126.65"/>
    <s v="NO_CONCILIADO"/>
  </r>
  <r>
    <x v="17"/>
    <m/>
    <x v="17"/>
    <x v="10"/>
    <s v="O22514130002"/>
    <s v="BOD"/>
    <n v="2251413"/>
    <m/>
    <s v="00046031102 DEPOSITO DE EFECTIVO, DEPOSITANTE: CARMEN PEREZ MAMANI, CONCEPTO: DEVOLUCION, CUENTA DE DEPOSITO: CUENTA UNICA DEL TESORO"/>
    <m/>
    <m/>
    <m/>
    <m/>
    <m/>
    <m/>
    <n v="0"/>
    <n v="36"/>
    <s v="NO_CONCILIADO"/>
  </r>
  <r>
    <x v="9"/>
    <m/>
    <x v="9"/>
    <x v="10"/>
    <s v="O22514210002"/>
    <s v="BOD"/>
    <n v="2251421"/>
    <m/>
    <s v="00086011109 DEPOSITO DE EFECTIVO, DEPOSITANTE: MADELEY MERCED ALVAREZ APAZA, CONCEPTO: REPOSICION CREDENCIAL, CUENTA DE DEPOSITO: CUENTA UNICA DEL TESORO"/>
    <m/>
    <m/>
    <m/>
    <m/>
    <m/>
    <m/>
    <n v="0"/>
    <n v="50"/>
    <s v="NO_CONCILIADO"/>
  </r>
  <r>
    <x v="3"/>
    <m/>
    <x v="3"/>
    <x v="10"/>
    <s v="B22511770002"/>
    <s v="BOD"/>
    <n v="2251177"/>
    <m/>
    <s v="00587012001 DEP.DE CHEQ.AJENOS,RET.DE CAM.,CONCEPTO: P-6 FRONTON,DEP.: EBC , PROCEDENCIA: BANCO UNION S.A., CHEQUE: 2342, FECHA DE EMISION:14/01/2025"/>
    <m/>
    <m/>
    <m/>
    <m/>
    <m/>
    <m/>
    <n v="0"/>
    <n v="262061.78"/>
    <s v="NO_CONCILIADO"/>
  </r>
  <r>
    <x v="3"/>
    <m/>
    <x v="3"/>
    <x v="10"/>
    <s v="B22511790002"/>
    <s v="BOD"/>
    <n v="2251179"/>
    <m/>
    <s v="00587012001 DEP.DE CHEQ.AJENOS,RET.DE CAM.,CONCEPTO: P-6 CERRO GORDO,DEP.: EBC , PROCEDENCIA: BANCO UNION S.A., CHEQUE: 2343, FECHA DE EMISION:14/01/2025"/>
    <m/>
    <m/>
    <m/>
    <m/>
    <m/>
    <m/>
    <n v="0"/>
    <n v="441294.33"/>
    <s v="NO_CONCILIADO"/>
  </r>
  <r>
    <x v="0"/>
    <m/>
    <x v="0"/>
    <x v="10"/>
    <s v="B22512030002"/>
    <s v="BOD"/>
    <n v="2251203"/>
    <m/>
    <s v="00099021001 DEP.DE CHEQ.AJENOS,RET.DE CAM.,CONCEPTO: DEPÓSITO,DEP.: CAJA DE SALUD CORDES , PROCEDENCIA: BANCO UNION S.A., CHEQUE: 43954, FECHA DE EMISION:26/12/2024"/>
    <m/>
    <m/>
    <m/>
    <m/>
    <m/>
    <m/>
    <n v="0"/>
    <n v="5296.57"/>
    <s v="NO_CONCILIADO"/>
  </r>
  <r>
    <x v="9"/>
    <m/>
    <x v="9"/>
    <x v="10"/>
    <s v="B22512220002"/>
    <s v="BOD"/>
    <n v="2251222"/>
    <m/>
    <s v="00086051101 DEP.DE CHEQ.AJENOS,RET.DE CAM.,CONCEPTO: 2DO PAGO CONTRAPARTE 50% E.D.T.P. CONSTRUCCION INTERCEPTORES Y EMISARIOS ALC LA PAZ,DEP.: EPSAS SA , PROCEDENCIA: BANCO DE CREDITO DE BOLIVIA S.A., CHEQUE: 21664, FECHA DE EMISION:15/01/2025"/>
    <m/>
    <m/>
    <m/>
    <m/>
    <m/>
    <m/>
    <n v="0"/>
    <n v="1150995"/>
    <s v="NO_CONCILIADO"/>
  </r>
  <r>
    <x v="36"/>
    <m/>
    <x v="36"/>
    <x v="10"/>
    <s v="B22512660002"/>
    <s v="BOD"/>
    <n v="2251266"/>
    <m/>
    <s v="00099021001 DEP.DE CHEQ.AJENOS,RET.DE CAM.,CONCEPTO: DEVOLUCION,DEP.: ALIAZAS RURALES PAR III , PROCEDENCIA: BANCO UNION S.A., CHEQUE: 360, FECHA DE EMISION:13/01/2025"/>
    <m/>
    <m/>
    <m/>
    <m/>
    <m/>
    <m/>
    <n v="0"/>
    <n v="27"/>
    <s v="NO_CONCILIADO"/>
  </r>
  <r>
    <x v="36"/>
    <m/>
    <x v="36"/>
    <x v="10"/>
    <s v="B22512680002"/>
    <s v="BOD"/>
    <n v="2251268"/>
    <m/>
    <s v="00099021001 DEP.DE CHEQ.AJENOS,RET.DE CAM.,CONCEPTO: DEVOLUCION,DEP.: ALIAZAS RURALES PAR III , PROCEDENCIA: BANCO UNION S.A., CHEQUE: 359, FECHA DE EMISION:13/01/2025"/>
    <m/>
    <m/>
    <m/>
    <m/>
    <m/>
    <m/>
    <n v="0"/>
    <n v="30800"/>
    <s v="NO_CONCILIADO"/>
  </r>
  <r>
    <x v="36"/>
    <m/>
    <x v="36"/>
    <x v="10"/>
    <s v="B22512690002"/>
    <s v="BOD"/>
    <n v="2251269"/>
    <m/>
    <s v="00099021001 DEP.DE CHEQ.AJENOS,RET.DE CAM.,CONCEPTO: DEVOLUCION,DEP.: ALIAZAS RURALES PAR III , PROCEDENCIA: BANCO UNION S.A., CHEQUE: 358, FECHA DE EMISION:13/01/2025"/>
    <m/>
    <m/>
    <m/>
    <m/>
    <m/>
    <m/>
    <n v="0"/>
    <n v="396"/>
    <s v="NO_CONCILIADO"/>
  </r>
  <r>
    <x v="6"/>
    <m/>
    <x v="6"/>
    <x v="10"/>
    <s v="B22512760002"/>
    <s v="BOD"/>
    <n v="2251276"/>
    <m/>
    <s v="00099021001 DEP.DE CHEQ.AJENOS,RET.DE CAM.,CONCEPTO: DOBLE PERCEPCION,DEP.: GOBIERNO AUTONOMO MUNICIPAL DE LA PAZ , PROCEDENCIA: BANCO UNION S.A., CHEQUE: 70326, FECHA DE EMISION:15/01/2025"/>
    <m/>
    <m/>
    <m/>
    <m/>
    <m/>
    <m/>
    <n v="0"/>
    <n v="2143.4899999999998"/>
    <s v="NO_CONCILIADO"/>
  </r>
  <r>
    <x v="6"/>
    <m/>
    <x v="6"/>
    <x v="10"/>
    <s v="B22512790002"/>
    <s v="BOD"/>
    <n v="2251279"/>
    <m/>
    <s v="00099021001 DEP.DE CHEQ.AJENOS,RET.DE CAM.,CONCEPTO: DOBLE PERCEPCION,DEP.: GOBIERNO AUTONOMO MUNICIPAL DE LA PAZ , PROCEDENCIA: BANCO UNION S.A., CHEQUE: 70327, FECHA DE EMISION:15/01/2025"/>
    <m/>
    <m/>
    <m/>
    <m/>
    <m/>
    <m/>
    <n v="0"/>
    <n v="2143.4899999999998"/>
    <s v="NO_CONCILIADO"/>
  </r>
  <r>
    <x v="2"/>
    <m/>
    <x v="2"/>
    <x v="10"/>
    <s v="B22512860002"/>
    <s v="BOD"/>
    <n v="2251286"/>
    <m/>
    <s v="00099021001 DEP.DE CHEQ.AJENOS,RET.DE CAM.,CONCEPTO: REEMBOLSO POR INCAPACIDAD TEMPORAL CAJA CORDES -CBBA 09/2024 DENIS VELASCO,DEP.: UNIDAD TECNICA DE FERROCARRILES , PROCEDENCIA: BANCO UNION S.A., CHEQUE: 44051, FECHA DE EMISION:26/12/2024"/>
    <m/>
    <m/>
    <m/>
    <m/>
    <m/>
    <m/>
    <n v="0"/>
    <n v="372.9"/>
    <s v="NO_CONCILIADO"/>
  </r>
  <r>
    <x v="12"/>
    <m/>
    <x v="12"/>
    <x v="10"/>
    <s v="J06259200002"/>
    <s v="DAU"/>
    <n v="10750063"/>
    <m/>
    <s v="A:00099021001 Pago de capital e interés corriente a favor del TGN del vcto. 16-01-2025, adeudados por el GAD La Paz, correspondiente al Crédito CAF 2760, según nota USCFT N°60/2025."/>
    <m/>
    <m/>
    <m/>
    <m/>
    <m/>
    <m/>
    <n v="0"/>
    <n v="3455878.17"/>
    <s v="NO_CONCILIADO"/>
  </r>
  <r>
    <x v="6"/>
    <m/>
    <x v="6"/>
    <x v="10"/>
    <s v="Q21549870002"/>
    <s v="CRV"/>
    <n v="2154987"/>
    <m/>
    <s v="NUMERO DE LIBRETA CUT: 00099021001 OPERACIÓN E75 TRANSFERENCIA DE LA CUENTA FISCAL BUN A LA CUT EN MN TRANSF.FDOS.AL.BCB GOBIERNO AUTONOMO MUNICIPAL DE ANTEQUERA, CITE: GAMA-MAE NÂ° 006/2025 CUENTA CUT 3987 LIBRETA NÂ° 00099021001"/>
    <m/>
    <m/>
    <m/>
    <m/>
    <m/>
    <m/>
    <n v="0"/>
    <n v="183447.99"/>
    <s v="NO_CONCILIADO"/>
  </r>
  <r>
    <x v="6"/>
    <m/>
    <x v="6"/>
    <x v="10"/>
    <s v="Q21549880002"/>
    <s v="CRV"/>
    <n v="2154988"/>
    <m/>
    <s v="NUMERO DE LIBRETA CUT: 00099021001 OPERACIÓN E75 TRANSFERENCIA DE LA CUENTA FISCAL BUN A LA CUT EN MN TRANSF.FDOS.AL.BCB GAIOC CHARAGUA IYAMBAE SEGÃN CARTA CITE: TRI.OF.EXT.NÂ°13/2025 A LA CUENTA ÃNICA DEL TESORO 3987 LIBRETA NÂ° 00099021001"/>
    <m/>
    <m/>
    <m/>
    <m/>
    <m/>
    <m/>
    <n v="0"/>
    <n v="81119.81"/>
    <s v="NO_CONCILIADO"/>
  </r>
  <r>
    <x v="7"/>
    <m/>
    <x v="7"/>
    <x v="10"/>
    <s v="S11170430003"/>
    <s v="COB"/>
    <n v="1117043"/>
    <m/>
    <s v="||TRANSFERENCIA DE FONDOS SEGÚN MENSAJES SWIFT N°719 Y 722 DE LA FECHA Y NOTA CITE: DGAC/10571/2024 (HRE-TGL-4549) DE FECHA 14/03/2024 DE LA DIRECCIÓN GENERAL DE AERONÁUTICA CIVIL. (SECTOR PÚBLICO). DÉBITO DE LA LIBRETA 00117012001 DGAC, REPOSICIÓN DE ÚTILES DE ESCRITORIO."/>
    <m/>
    <m/>
    <m/>
    <m/>
    <m/>
    <m/>
    <n v="60"/>
    <n v="0"/>
    <s v="NO_CONCILIADO"/>
  </r>
  <r>
    <x v="7"/>
    <m/>
    <x v="7"/>
    <x v="10"/>
    <s v="S11170650003"/>
    <s v="COB"/>
    <n v="1117065"/>
    <m/>
    <s v="||TRANSFERENCIA DE FONDOS S/G MENSAJES SWIFTS NROS. 681-682 EN ATENCIÓN A CORREO ELECTRÓNICO Y NOTA: DGAC/10571/2024 DE F.14/3/2024 (HRE-TGL-4549) ENVIADO POR LA DIRECCIÓN GENERAL DE AERONÁUTICA CIVIL (SECTOR PÚBLICO). DEBITO DE LA LIBRETA 00117012001 DGAC, REPOSICIÓN ÚTILES DE ESCRITORIO."/>
    <m/>
    <m/>
    <m/>
    <m/>
    <m/>
    <m/>
    <n v="60"/>
    <n v="0"/>
    <s v="NO_CONCILIADO"/>
  </r>
  <r>
    <x v="7"/>
    <m/>
    <x v="7"/>
    <x v="10"/>
    <s v="S11170800003"/>
    <s v="COB"/>
    <n v="1117080"/>
    <m/>
    <s v="||REGULARIZACIÓN DE NUESTRA OPERACIÓN N°1117066 DE LA FECHA EN ATENCIÓN A NOTA DGAC/10571/2024 (HRE-TSO-4549), CORREOS ELECTRÓNICOS ENVIADOS POR LA DGAC Y NAABOL (SECTOR PÚBLICO). DEBITO DE LA LIBRETA 00117012001 DGAC, REPOSICIÓN DE ÚTILES DE ESCRITORIO."/>
    <m/>
    <m/>
    <m/>
    <m/>
    <m/>
    <m/>
    <n v="60"/>
    <n v="0"/>
    <s v="NO_CONCILIADO"/>
  </r>
  <r>
    <x v="7"/>
    <m/>
    <x v="7"/>
    <x v="10"/>
    <s v="S11170830003"/>
    <s v="COB"/>
    <n v="1117083"/>
    <m/>
    <s v="||REGULARIZACIÓN DE NUESTRA OPERACIÓN N°1117059 DE FECHA 16/01/2025 SEGÚN NOTA CITE DGAC/10571/2024 DE F.14.03.2024 (HRE-TGL-4549) Y CORREO ELECTRONICO DE LA FECHA ENVIADO POR LA NAABOL Y LA DGAC (SECTOR PÚBLICO). DEBITO DE LA LIBRETA 00117012001 DGAC, REPOSICIÓN DE ÚTILES DE ESCRITORIO."/>
    <m/>
    <m/>
    <m/>
    <m/>
    <m/>
    <m/>
    <n v="60"/>
    <n v="0"/>
    <s v="NO_CONCILIADO"/>
  </r>
  <r>
    <x v="13"/>
    <m/>
    <x v="13"/>
    <x v="11"/>
    <s v="O22516080002"/>
    <s v="BOD"/>
    <n v="2251608"/>
    <m/>
    <s v="00513182001 DEPOSITO DE EFECTIVO, DEPOSITANTE: YACIMIENTOS PETROLIFEROS FISCALES BOLIVIANOS, CONCEPTO: REVERSION DE SALDOS, CUENTA DE DEPOSITO: CUENTA UNICA DEL TESORO"/>
    <m/>
    <m/>
    <m/>
    <m/>
    <m/>
    <m/>
    <n v="0"/>
    <n v="1490"/>
    <s v="NO_CONCILIADO"/>
  </r>
  <r>
    <x v="5"/>
    <m/>
    <x v="5"/>
    <x v="11"/>
    <s v="O22516090002"/>
    <s v="BOD"/>
    <n v="2251609"/>
    <m/>
    <s v="00015011108 DEPOSITO DE EFECTIVO, DEPOSITANTE: MINISTERIO DE GOBIERNO, CONCEPTO: DEVOLUCION A LA CUT, CUENTA DE DEPOSITO: CUENTA UNICA DEL TESORO"/>
    <m/>
    <m/>
    <m/>
    <m/>
    <m/>
    <m/>
    <n v="0"/>
    <n v="1"/>
    <s v="NO_CONCILIADO"/>
  </r>
  <r>
    <x v="5"/>
    <m/>
    <x v="5"/>
    <x v="11"/>
    <s v="O22516540002"/>
    <s v="BOD"/>
    <n v="2251654"/>
    <m/>
    <s v="00015011108 DEPOSITO DE EFECTIVO, DEPOSITANTE: HUASCAR IVAN MAGNE RAMOS, CONCEPTO: DEVOLUCION DE GASTOS ADMINISTRATIVOS POR PAGO DE SERVICIO DE ENERGIA ELECTRICA OFICINA SUCRE DIC/24, CUENTA DE DEPOSITO: CUENTA UNICA DEL TESORO"/>
    <m/>
    <m/>
    <m/>
    <m/>
    <m/>
    <m/>
    <n v="0"/>
    <n v="73.2"/>
    <s v="NO_CONCILIADO"/>
  </r>
  <r>
    <x v="0"/>
    <m/>
    <x v="0"/>
    <x v="11"/>
    <s v="O22516710002"/>
    <s v="BOD"/>
    <n v="2251671"/>
    <m/>
    <s v="00099021001 DEPOSITO DE EFECTIVO, DEPOSITANTE: ALEJANDRO CASTRO COARITE C.I. 2449786, CONCEPTO: DEVOLUCION DE SUELDO MES AGOSTO/2020, CUENTA DE DEPOSITO: CUENTA UNICA DEL TESORO"/>
    <m/>
    <m/>
    <m/>
    <m/>
    <m/>
    <m/>
    <n v="0"/>
    <n v="7334.06"/>
    <s v="NO_CONCILIADO"/>
  </r>
  <r>
    <x v="0"/>
    <m/>
    <x v="0"/>
    <x v="11"/>
    <s v="O22516760002"/>
    <s v="BOD"/>
    <n v="2251676"/>
    <m/>
    <s v="00099021001 DEPOSITO DE EFECTIVO, DEPOSITANTE: ALEJANDRO CASTRO COARITE C.I. 2449786, CONCEPTO: DEVOLUCION AGUINALDO GESTION 2020 ( DUODECIMA) MESES AGOSTO Y SEPTIEMBRE, CUENTA DE DEPOSITO: CUENTA UNICA DEL TESORO"/>
    <m/>
    <m/>
    <m/>
    <m/>
    <m/>
    <m/>
    <n v="0"/>
    <n v="1047.33"/>
    <s v="NO_CONCILIADO"/>
  </r>
  <r>
    <x v="19"/>
    <m/>
    <x v="19"/>
    <x v="11"/>
    <s v="O22516850002"/>
    <s v="BOD"/>
    <n v="2251685"/>
    <m/>
    <s v="00010011102 DEPOSITO DE EFECTIVO, DEPOSITANTE: SIXTO JULIO VALDEZ CUETO, CONCEPTO: REPOSICION DE CERTIFICADO DE MATRIMONIO-GESTORIA CONSULADO, CUENTA DE DEPOSITO: CUENTA UNICA DEL TESORO"/>
    <m/>
    <m/>
    <m/>
    <m/>
    <m/>
    <m/>
    <n v="0"/>
    <n v="748.76"/>
    <s v="NO_CONCILIADO"/>
  </r>
  <r>
    <x v="0"/>
    <m/>
    <x v="0"/>
    <x v="11"/>
    <s v="O22517030002"/>
    <s v="BOD"/>
    <n v="2251703"/>
    <m/>
    <s v="00099021001 DEPOSITO DE EFECTIVO, DEPOSITANTE: ELSA JUANA LOPEZ GUTIERREZ, CONCEPTO: DEVOLUCION DE LA RENTA, CUENTA DE DEPOSITO: CUENTA UNICA DEL TESORO"/>
    <m/>
    <m/>
    <m/>
    <m/>
    <m/>
    <m/>
    <n v="0"/>
    <n v="860"/>
    <s v="NO_CONCILIADO"/>
  </r>
  <r>
    <x v="0"/>
    <m/>
    <x v="0"/>
    <x v="11"/>
    <s v="O22517340002"/>
    <s v="BOD"/>
    <n v="2251734"/>
    <m/>
    <s v="00099021001 DEPOSITO DE EFECTIVO, DEPOSITANTE: ALEJO PACHAJAYA CAHUANA, CONCEPTO: DEVOLUCION DE AGUINALDO C-31 MES AÑO 902163 NOVIEMBRE 2024, CUENTA DE DEPOSITO: CUENTA UNICA DEL TESORO"/>
    <m/>
    <m/>
    <m/>
    <m/>
    <m/>
    <m/>
    <n v="0"/>
    <n v="780"/>
    <s v="NO_CONCILIADO"/>
  </r>
  <r>
    <x v="5"/>
    <m/>
    <x v="5"/>
    <x v="11"/>
    <s v="O22517350002"/>
    <s v="BOD"/>
    <n v="2251735"/>
    <m/>
    <s v="00015011114 DEPOSITO DE EFECTIVO, DEPOSITANTE: MONICA QUISPE MAMANI, CONCEPTO: DEVOLUCION POR PAGO DE DEMASIA DE ENERGIA ELECTRICA (CESSA) SUCRE, CUENTA DE DEPOSITO: CUENTA UNICA DEL TESORO"/>
    <m/>
    <m/>
    <m/>
    <m/>
    <m/>
    <m/>
    <n v="0"/>
    <n v="63.2"/>
    <s v="NO_CONCILIADO"/>
  </r>
  <r>
    <x v="5"/>
    <m/>
    <x v="5"/>
    <x v="11"/>
    <s v="O22517360002"/>
    <s v="BOD"/>
    <n v="2251736"/>
    <m/>
    <s v="00015011114 DEPOSITO DE EFECTIVO, DEPOSITANTE: MONICA QUISPE MAMANI, CONCEPTO: DEVOLUCION POR PAGO DE DEMASIA DE ENERGIA ELECTRICA (SEPSA) POTOSI, CUENTA DE DEPOSITO: CUENTA UNICA DEL TESORO"/>
    <m/>
    <m/>
    <m/>
    <m/>
    <m/>
    <m/>
    <n v="0"/>
    <n v="23.37"/>
    <s v="NO_CONCILIADO"/>
  </r>
  <r>
    <x v="28"/>
    <m/>
    <x v="28"/>
    <x v="11"/>
    <s v="O22517550002"/>
    <s v="BOD"/>
    <n v="2251755"/>
    <m/>
    <s v="00099021001 DEPOSITO DE EFECTIVO, DEPOSITANTE: BEATRIZ MAMANI GUTIERREZ, CONCEPTO: DEV. AGUINALDO GESTION 2024 (FRANCISCO MAMANI CANAVIRI), CUENTA DE DEPOSITO: CUENTA UNICA DEL TESORO/DJBR"/>
    <m/>
    <m/>
    <m/>
    <m/>
    <m/>
    <m/>
    <n v="0"/>
    <n v="2594"/>
    <s v="NO_CONCILIADO"/>
  </r>
  <r>
    <x v="10"/>
    <m/>
    <x v="10"/>
    <x v="11"/>
    <s v="O22517800002"/>
    <s v="BOD"/>
    <n v="2251780"/>
    <m/>
    <s v="00383012001 DEPOSITO DE EFECTIVO, DEPOSITANTE: ARTES ELECTRONICAS, CONCEPTO: DEPÓSITO CORRESPONDIENTE AL MES 11/2024, CUENTA DE DEPOSITO: CUENTA UNICA DEL TESORO"/>
    <m/>
    <m/>
    <m/>
    <m/>
    <m/>
    <m/>
    <n v="0"/>
    <n v="180"/>
    <s v="NO_CONCILIADO"/>
  </r>
  <r>
    <x v="9"/>
    <m/>
    <x v="9"/>
    <x v="11"/>
    <s v="O22517830002"/>
    <s v="BOD"/>
    <n v="2251783"/>
    <m/>
    <s v="00086044201 DEPOSITO DE EFECTIVO, DEPOSITANTE: ALEJANDRO QUISPE CHAMBI, CONCEPTO: CONTRAPARTE, CUENTA DE DEPOSITO: CUENTA UNICA DEL TESORO"/>
    <m/>
    <m/>
    <m/>
    <m/>
    <m/>
    <m/>
    <n v="0"/>
    <n v="3063"/>
    <s v="NO_CONCILIADO"/>
  </r>
  <r>
    <x v="37"/>
    <m/>
    <x v="37"/>
    <x v="11"/>
    <s v="B22516570002"/>
    <s v="BOD"/>
    <n v="2251657"/>
    <m/>
    <s v="00099021001 DEP.DE CHEQ.AJENOS,RET.DE CAM.,CONCEPTO: PAGO CONSUMO DE AGUA NOVIEMBRE Y DICIEMBRE FELCV EL ALTO PROCURADURIA GENERAL DEL ESTADO,DEP.: POLICIA BOLIVIANA COMANDO GRAL. , PROCEDENCIA: BANCO UNION S.A., CHEQUE: 5941, FECHA DE EMISION:10/01/2025"/>
    <m/>
    <m/>
    <m/>
    <m/>
    <m/>
    <m/>
    <n v="0"/>
    <n v="15404.24"/>
    <s v="NO_CONCILIADO"/>
  </r>
  <r>
    <x v="19"/>
    <m/>
    <x v="19"/>
    <x v="11"/>
    <s v="B22516680002"/>
    <s v="BOD"/>
    <n v="2251668"/>
    <m/>
    <s v="00010011102 DEP.DE CHEQ.AJENOS,RET.DE CAM.,CONCEPTO: HR-28896-24 PAGO DE COMPENSACION DE GESTORIA CONSULAR - PROG. DE DOCUMENTACION,DEP.: MINISTERIO RELACIONES EXTERIORES , PROCEDENCIA: BANCO UNION S.A., CHEQUE: 358, FECHA DE EMISION:16/01/2025"/>
    <m/>
    <m/>
    <m/>
    <m/>
    <m/>
    <m/>
    <n v="0"/>
    <n v="21080.45"/>
    <s v="NO_CONCILIADO"/>
  </r>
  <r>
    <x v="19"/>
    <m/>
    <x v="19"/>
    <x v="11"/>
    <s v="B22516700002"/>
    <s v="BOD"/>
    <n v="2251670"/>
    <m/>
    <s v="00010011102 DEP.DE CHEQ.AJENOS,RET.DE CAM.,CONCEPTO: HR-62926.24 PAGO DECOMPENSACION DE GESTORIA CONSULAR - PAGO SERVICIO TECNICO ESPECIALIZADO,DEP.: MINISTERIO RELACIONES EXTERIORES , PROCEDENCIA: BANCO UNION S.A., CHEQUE: 359, FECHA DE EMISION:16/01/2025"/>
    <m/>
    <m/>
    <m/>
    <m/>
    <m/>
    <m/>
    <n v="0"/>
    <n v="68600"/>
    <s v="NO_CONCILIADO"/>
  </r>
  <r>
    <x v="19"/>
    <m/>
    <x v="19"/>
    <x v="11"/>
    <s v="B22516720002"/>
    <s v="BOD"/>
    <n v="2251672"/>
    <m/>
    <s v="00010011102 DEP.DE CHEQ.AJENOS,RET.DE CAM.,CONCEPTO: HR-53989.24 PAGO COMPENSACION DE GESTORIA CONSULAR - GASTOS PROGRAMA DE DOCUM.,DEP.: MINISTERIO RELACIONES EXTERIORES , PROCEDENCIA: BANCO UNION S.A., CHEQUE: 360, FECHA DE EMISION:16/01/2025"/>
    <m/>
    <m/>
    <m/>
    <m/>
    <m/>
    <m/>
    <n v="0"/>
    <n v="54646.9"/>
    <s v="NO_CONCILIADO"/>
  </r>
  <r>
    <x v="19"/>
    <m/>
    <x v="19"/>
    <x v="11"/>
    <s v="B22516740002"/>
    <s v="BOD"/>
    <n v="2251674"/>
    <m/>
    <s v="00010011102 DEP.DE CHEQ.AJENOS,RET.DE CAM.,CONCEPTO: HR-28896.24 PAGO POR COMPENSACION POR REPATRIACIONES Y ASISTENCIAS CONSULARES,DEP.: MINISTERIO RELACIONES EXTERIORES , PROCEDENCIA: BANCO UNION S.A., CHEQUE: 361, FECHA DE EMISION:16/01/2025"/>
    <m/>
    <m/>
    <m/>
    <m/>
    <m/>
    <m/>
    <n v="0"/>
    <n v="25348.73"/>
    <s v="NO_CONCILIADO"/>
  </r>
  <r>
    <x v="19"/>
    <m/>
    <x v="19"/>
    <x v="11"/>
    <s v="B22516770002"/>
    <s v="BOD"/>
    <n v="2251677"/>
    <m/>
    <s v="00010011102 DEP.DE CHEQ.AJENOS,RET.DE CAM.,CONCEPTO: PAGO COMPENSACION PARA LA EJECUCION - PROG. DE DOCUMENTACION Y APOYO A CIUDADANOS,DEP.: MINISTERIO RELACIONES EXTERIORES , PROCEDENCIA: BANCO UNION S.A., CHEQUE: 362, FECHA DE EMISION:16/01/2025"/>
    <m/>
    <m/>
    <m/>
    <m/>
    <m/>
    <m/>
    <n v="0"/>
    <n v="668760.75"/>
    <s v="NO_CONCILIADO"/>
  </r>
  <r>
    <x v="19"/>
    <m/>
    <x v="19"/>
    <x v="11"/>
    <s v="B22516780002"/>
    <s v="BOD"/>
    <n v="2251678"/>
    <m/>
    <s v="00010011102 DEP.DE CHEQ.AJENOS,RET.DE CAM.,CONCEPTO: COMPENSACION DE GASTOS DE FUNCIONAMIENTO CON GESTORIA CONSULAR PARA LOS CONSULADOS,DEP.: MINISTERIO RELACIONES EXTERIORES , PROCEDENCIA: BANCO UNION S.A., CHEQUE: 363, FECHA DE EMISION:16/01/2025"/>
    <m/>
    <m/>
    <m/>
    <m/>
    <m/>
    <m/>
    <n v="0"/>
    <n v="155145.76"/>
    <s v="NO_CONCILIADO"/>
  </r>
  <r>
    <x v="13"/>
    <m/>
    <x v="13"/>
    <x v="11"/>
    <s v="S11171340001"/>
    <s v="COB"/>
    <n v="1117134"/>
    <m/>
    <s v="||COMISION TRANSFERENCIA FDOS.AL EXTERIOR 0,20% S/USD2.334.651,67,REEMB.GSTS.COMUNICACION BS300.-Y EMISION COMP.CONTABLE BS60.-REF.:PAGO 1 LC I-2022-32 P/C YPFB A/F CUÑADO S.A.U.,EN COMPL.A COMP.1117133,17/01/2025. LIB.00513072001 YPFB - OPERACIONES G N R G D RF:COMISIONES PAGO 1 LC I-2022-32 PC YPFB AF CUÑADO SAU"/>
    <m/>
    <m/>
    <m/>
    <m/>
    <m/>
    <m/>
    <n v="32391.4"/>
    <n v="0"/>
    <s v="NO_CONCILIADO"/>
  </r>
  <r>
    <x v="6"/>
    <m/>
    <x v="6"/>
    <x v="11"/>
    <s v="Q21556080002"/>
    <s v="CRV"/>
    <n v="2155608"/>
    <m/>
    <s v="NUMERO DE LIBRETA CUT: 00099021001 OPERACIÓN E75 TRANSFERENCIA DE LA CUENTA FISCAL BUN A LA CUT EN MN TRANSF.FDOS.AL.BCB GOBIERNO AUTONOMO GUARANI CHARAGUA IYAMBAE CITE: GAIOC CHI-Z.B.I. NRO. 040/2025 CUENTA CUT 3987 LIBRETA NÂ° 00099021001"/>
    <m/>
    <m/>
    <m/>
    <m/>
    <m/>
    <m/>
    <n v="0"/>
    <n v="285238.12"/>
    <s v="NO_CONCILIADO"/>
  </r>
  <r>
    <x v="6"/>
    <m/>
    <x v="6"/>
    <x v="11"/>
    <s v="Q21556130002"/>
    <s v="CRV"/>
    <n v="2155613"/>
    <m/>
    <s v="NUMERO DE LIBRETA CUT: 00099021001 OPERACIÓN E75 TRANSFERENCIA DE LA CUENTA FISCAL BUN A LA CUT EN MN TRANSF.FDOS.AL.BCB GOBIERNO AUTONOMO GUARANI CHARAGUA IYAMBAE CITE: GAIOC CHI-Z.B.I. NRO. 041/2025 CUENTA CUT 3987 LIBRETA NÂ° 00099021001"/>
    <m/>
    <m/>
    <m/>
    <m/>
    <m/>
    <m/>
    <n v="0"/>
    <n v="285238.12"/>
    <s v="NO_CONCILIADO"/>
  </r>
  <r>
    <x v="6"/>
    <m/>
    <x v="6"/>
    <x v="11"/>
    <s v="Q21556140002"/>
    <s v="CRV"/>
    <n v="2155614"/>
    <m/>
    <s v="NUMERO DE LIBRETA CUT: 00099021001 OPERACIÓN E75 TRANSFERENCIA DE LA CUENTA FISCAL BUN A LA CUT EN MN TRANSF.FDOS.AL.BCB GOBIERNO AUTONOMO GUARANI CHARAGUA IYAMBAE CITE: GAIOC CHI-Z.B.I. NRO. 042/2025 CUENTA CUT 3987 LIBRETA NÂ° 00099021001"/>
    <m/>
    <m/>
    <m/>
    <m/>
    <m/>
    <m/>
    <n v="0"/>
    <n v="285238.12"/>
    <s v="NO_CONCILIADO"/>
  </r>
  <r>
    <x v="6"/>
    <m/>
    <x v="6"/>
    <x v="11"/>
    <s v="Q21556160002"/>
    <s v="CRV"/>
    <n v="2155616"/>
    <m/>
    <s v="NUMERO DE LIBRETA CUT: 00099021001 OPERACIÓN E75 TRANSFERENCIA DE LA CUENTA FISCAL BUN A LA CUT EN MN TRANSF.FDOS.AL.BCB GOBIERNO AUTONOMO GUARANI CHARAGUA IYAMBAE CITE: GAIOC CHI-Z.B.I. NRO. 039/2025 CUENTA CUT 3987 LIBRETA NÂ° 00099021001"/>
    <m/>
    <m/>
    <m/>
    <m/>
    <m/>
    <m/>
    <n v="0"/>
    <n v="285238.12"/>
    <s v="NO_CONCILIADO"/>
  </r>
  <r>
    <x v="11"/>
    <m/>
    <x v="11"/>
    <x v="11"/>
    <s v="G29970860003"/>
    <s v="COB"/>
    <n v="2997086"/>
    <m/>
    <s v="TRANSFERENCIA RECIBIDA DEL EXTERIOR SEGÚN MENSAJES SWIFT Nos. 804-803 (REM.EXT.) DE FECHA 17-01-2025 POR DESEMBOLSO DE FONPLATA PRÉSTAMO BOL 36/2023 ROC/5568425017FS//URI/DESEMB. NRO. 2 LIBRETA N° 00291012002 ABC-RECURSOS PROPIOS REF.: UTILES DE ESCRITORIO"/>
    <m/>
    <m/>
    <m/>
    <m/>
    <m/>
    <m/>
    <n v="60"/>
    <n v="0"/>
    <s v="NO_CONCILIADO"/>
  </r>
  <r>
    <x v="7"/>
    <m/>
    <x v="7"/>
    <x v="11"/>
    <s v="S11171960003"/>
    <s v="COB"/>
    <n v="1117196"/>
    <m/>
    <s v="||TRANSFERENCIA DE FONDOS SEGÚN MENSAJE SWIFT N°778 DE LA FECHA Y NOTA CITE: DGAC/10571/2024 (HRE-TGL-4549) DE FECHA 14/03/2024 DE LA DIRECCIÓN GENERAL DE AERONÁUTICA CIVIL. (SECTOR PÚBLICO). DÉBITO DE LA LIBRETA 00117012001 DGAC, REPOSICIÓN DE ÚTILES DE ESCRITORIO."/>
    <m/>
    <m/>
    <m/>
    <m/>
    <m/>
    <m/>
    <n v="60"/>
    <n v="0"/>
    <s v="NO_CONCILIADO"/>
  </r>
  <r>
    <x v="7"/>
    <m/>
    <x v="7"/>
    <x v="11"/>
    <s v="S11171940003"/>
    <s v="COB"/>
    <n v="1117194"/>
    <m/>
    <s v="||TRANSFERENCIA DE FONDOS S/G MENSAJE SWIFT NRO. 797, CORREO ELECTRONICO DE LA FECHA Y NOTA CITE DGAC/10571/2024 DE F.14.03.2024 (HRE-TGL-4549) DE LA DIRECCION GENERAL DE AERONAUTICA CIVIL (SECTOR PÚBLICO). DEBITO DE LA LIBRETA 00117012001 DGAC, REPOSICIÓN DE ÚTILES DE ESCRITORIO."/>
    <m/>
    <m/>
    <m/>
    <m/>
    <m/>
    <m/>
    <n v="60"/>
    <n v="0"/>
    <s v="NO_CONCILIADO"/>
  </r>
  <r>
    <x v="10"/>
    <m/>
    <x v="10"/>
    <x v="11"/>
    <s v="S11171650003"/>
    <s v="COB"/>
    <n v="1117165"/>
    <m/>
    <s v="||TRANSFERENCIA DE FONDOS SEGÚN MENSAJES SWIFT N°772 Y 773 DE LA FECHA Y NOTA CITE: AGBC-AGBC/DAF/TFC-CPRV-0152-CAR/2024 DE AGENCIA BOLIVIANA DE CORREOS DE FECHA 18/03/2024 (HRE-TGL-4653). (SECTOR PÚBLICO). DÉBITO DE LA LIBRETA 00383012001 INGRESOS AGENCIA BOLIVIANA DE CORREOS, COBRO DE ÚTILES DE ESCRITORI"/>
    <m/>
    <m/>
    <m/>
    <m/>
    <m/>
    <m/>
    <n v="60"/>
    <n v="0"/>
    <s v="NO_CONCILIADO"/>
  </r>
  <r>
    <x v="7"/>
    <m/>
    <x v="7"/>
    <x v="11"/>
    <s v="S11171860003"/>
    <s v="COB"/>
    <n v="1117186"/>
    <m/>
    <s v="||TRANSFERENCIA DE FONDOS S/G MENSAJES SWIFT NRO. 742, CORREO ELECTRONICO DE LA FECHA Y NOTA CITE DGAC/10571/2024 DE F.14.03.2024 (HRE-TGL-4549) DE LA DIRECCION GENERAL DE AERONAUTICA CIVIL (SECTOR PÚBLICO). DEBITO DE LA LIBRETA 00117012001 DGAC, REPOSICIÓN DE ÚTILES DE ESCRITORIO"/>
    <m/>
    <m/>
    <m/>
    <m/>
    <m/>
    <m/>
    <n v="60"/>
    <n v="0"/>
    <s v="NO_CONCILIADO"/>
  </r>
  <r>
    <x v="0"/>
    <m/>
    <x v="0"/>
    <x v="12"/>
    <s v="O22520310002"/>
    <s v="BOD"/>
    <n v="2252031"/>
    <m/>
    <s v="00099021001 DEPOSITO DE EFECTIVO, DEPOSITANTE: WENDY MARIN MENDOZA, CONCEPTO: DEVOLUCION, CUENTA DE DEPOSITO: CUENTA UNICA DEL TESORO"/>
    <m/>
    <m/>
    <m/>
    <m/>
    <m/>
    <m/>
    <n v="0"/>
    <n v="550"/>
    <s v="NO_CONCILIADO"/>
  </r>
  <r>
    <x v="9"/>
    <m/>
    <x v="9"/>
    <x v="12"/>
    <s v="O22520500002"/>
    <s v="BOD"/>
    <n v="2252050"/>
    <m/>
    <s v="00086044201 DEPOSITO DE EFECTIVO, DEPOSITANTE: OSVALDO UREÑA ROJAS, CONCEPTO: CONTRAPARTE PROGRAMA RUMBO, CUENTA DE DEPOSITO: CUENTA UNICA DEL TESORO"/>
    <m/>
    <m/>
    <m/>
    <m/>
    <m/>
    <m/>
    <n v="0"/>
    <n v="30630"/>
    <s v="NO_CONCILIADO"/>
  </r>
  <r>
    <x v="9"/>
    <m/>
    <x v="9"/>
    <x v="12"/>
    <s v="O22520540002"/>
    <s v="BOD"/>
    <n v="2252054"/>
    <m/>
    <s v="00086044201 DEPOSITO DE EFECTIVO, DEPOSITANTE: COMUNIDAD SAN JUAN DE POTRERO, CONCEPTO: CONTRAPRTE PROYECTO RIEGO TECNIFICADO, CUENTA DE DEPOSITO: CUENTA UNICA DEL TESORO"/>
    <m/>
    <m/>
    <m/>
    <m/>
    <m/>
    <m/>
    <n v="0"/>
    <n v="13433"/>
    <s v="NO_CONCILIADO"/>
  </r>
  <r>
    <x v="9"/>
    <m/>
    <x v="9"/>
    <x v="12"/>
    <s v="O22520570002"/>
    <s v="BOD"/>
    <n v="2252057"/>
    <m/>
    <s v="00086044201 DEPOSITO DE EFECTIVO, DEPOSITANTE: SISTEMA DE RIEGO SIVINGANI - ARANI, CONCEPTO: CONTRAPARTE PROGRAMA RUMBO, CUENTA DE DEPOSITO: CUENTA UNICA DEL TESORO"/>
    <m/>
    <m/>
    <m/>
    <m/>
    <m/>
    <m/>
    <n v="0"/>
    <n v="33693"/>
    <s v="NO_CONCILIADO"/>
  </r>
  <r>
    <x v="9"/>
    <m/>
    <x v="9"/>
    <x v="12"/>
    <s v="O22520580002"/>
    <s v="BOD"/>
    <n v="2252058"/>
    <m/>
    <s v="00086044201 DEPOSITO DE EFECTIVO, DEPOSITANTE: EGAR LLANOS SABEDRA, CONCEPTO: CONTRAPARTE PROGRAMA RIEGO, CUENTA DE DEPOSITO: CUENTA UNICA DEL TESORO"/>
    <m/>
    <m/>
    <m/>
    <m/>
    <m/>
    <m/>
    <n v="0"/>
    <n v="104142"/>
    <s v="NO_CONCILIADO"/>
  </r>
  <r>
    <x v="9"/>
    <m/>
    <x v="9"/>
    <x v="12"/>
    <s v="O22520590002"/>
    <s v="BOD"/>
    <n v="2252059"/>
    <m/>
    <s v="00086044201 DEPOSITO DE EFECTIVO, DEPOSITANTE: ZENOBIO ORELLANA RIOS, CONCEPTO: CONTRAPARTE PROGRAMA RUMBO, CUENTA DE DEPOSITO: CUENTA UNICA DEL TESORO"/>
    <m/>
    <m/>
    <m/>
    <m/>
    <m/>
    <m/>
    <n v="0"/>
    <n v="119457"/>
    <s v="NO_CONCILIADO"/>
  </r>
  <r>
    <x v="9"/>
    <m/>
    <x v="9"/>
    <x v="12"/>
    <s v="O22520640002"/>
    <s v="BOD"/>
    <n v="2252064"/>
    <m/>
    <s v="00086044201 DEPOSITO DE EFECTIVO, DEPOSITANTE: SISTEMA DE RIEGO VILLA FLORES - ARANI, CONCEPTO: CONTRAPARTE PROGRAMA RUMBO, CUENTA DE DEPOSITO: CUENTA UNICA DEL TESORO"/>
    <m/>
    <m/>
    <m/>
    <m/>
    <m/>
    <m/>
    <n v="0"/>
    <n v="29004"/>
    <s v="NO_CONCILIADO"/>
  </r>
  <r>
    <x v="9"/>
    <m/>
    <x v="9"/>
    <x v="12"/>
    <s v="O22520680002"/>
    <s v="BOD"/>
    <n v="2252068"/>
    <m/>
    <s v="00086044201 DEPOSITO DE EFECTIVO, DEPOSITANTE: SISTEMA DE RIEGO CATACHILLA-ARANI, CONCEPTO: CONTRAPARTE PROGRAMA RUMBO, CUENTA DE DEPOSITO: CUENTA UNICA DEL TESORO"/>
    <m/>
    <m/>
    <m/>
    <m/>
    <m/>
    <m/>
    <n v="0"/>
    <n v="30630"/>
    <s v="NO_CONCILIADO"/>
  </r>
  <r>
    <x v="9"/>
    <m/>
    <x v="9"/>
    <x v="12"/>
    <s v="O22520700002"/>
    <s v="BOD"/>
    <n v="2252070"/>
    <m/>
    <s v="00086044201 DEPOSITO DE EFECTIVO, DEPOSITANTE: SISTEMA DE RIEGO COMUNIDAD COLCA -- ARANI, CONCEPTO: CONTRAPARTE PROGRAMA RUMBO, CUENTA DE DEPOSITO: CUENTA UNICA DEL TESORO"/>
    <m/>
    <m/>
    <m/>
    <m/>
    <m/>
    <m/>
    <n v="0"/>
    <n v="52071"/>
    <s v="NO_CONCILIADO"/>
  </r>
  <r>
    <x v="0"/>
    <m/>
    <x v="0"/>
    <x v="12"/>
    <s v="O22520830002"/>
    <s v="BOD"/>
    <n v="2252083"/>
    <m/>
    <s v="00099021001 DEPOSITO DE EFECTIVO, DEPOSITANTE: LOURDES ALIAGA ZAPATA, CONCEPTO: DOBLE PERCEPCION MES ENERO/2025, CUENTA DE DEPOSITO: CUENTA UNICA DEL TESORO"/>
    <m/>
    <m/>
    <m/>
    <m/>
    <m/>
    <m/>
    <n v="0"/>
    <n v="2000"/>
    <s v="NO_CONCILIADO"/>
  </r>
  <r>
    <x v="38"/>
    <m/>
    <x v="38"/>
    <x v="12"/>
    <s v="O22521310002"/>
    <s v="BOD"/>
    <n v="2252131"/>
    <m/>
    <s v="00099021001 DEPOSITO DE EFECTIVO, DEPOSITANTE: JAVIER MAMANI ACARAPI, CONCEPTO: DEV. DE PAGO EN EXCESO, CUENTA DE DEPOSITO: CUENTA UNICA DEL TESORO/DJBR"/>
    <m/>
    <m/>
    <m/>
    <m/>
    <m/>
    <m/>
    <n v="0"/>
    <n v="1779.36"/>
    <s v="NO_CONCILIADO"/>
  </r>
  <r>
    <x v="0"/>
    <m/>
    <x v="0"/>
    <x v="12"/>
    <s v="O22521360002"/>
    <s v="BOD"/>
    <n v="2252136"/>
    <m/>
    <s v="00099021001 DEPOSITO DE EFECTIVO, DEPOSITANTE: GREGORIO QUISPE JANCO, CONCEPTO: DEVOLUCION DE EXCESO, CUENTA DE DEPOSITO: CUENTA UNICA DEL TESORO"/>
    <m/>
    <m/>
    <m/>
    <m/>
    <m/>
    <m/>
    <n v="0"/>
    <n v="611.66999999999996"/>
    <s v="NO_CONCILIADO"/>
  </r>
  <r>
    <x v="11"/>
    <m/>
    <x v="11"/>
    <x v="12"/>
    <s v="O22521430002"/>
    <s v="BOD"/>
    <n v="2252143"/>
    <m/>
    <s v="00291012002 DEPOSITO DE EFECTIVO, DEPOSITANTE: PAUL LENZ MENDOZA CONCHA, CONCEPTO: REPOSICION CREDENCIAL, CUENTA DE DEPOSITO: CUENTA UNICA DEL TESORO"/>
    <m/>
    <m/>
    <m/>
    <m/>
    <m/>
    <m/>
    <n v="0"/>
    <n v="70"/>
    <s v="NO_CONCILIADO"/>
  </r>
  <r>
    <x v="0"/>
    <m/>
    <x v="0"/>
    <x v="12"/>
    <s v="O22521510002"/>
    <s v="BOD"/>
    <n v="2252151"/>
    <m/>
    <s v="00099021001 DEPOSITO DE EFECTIVO, DEPOSITANTE: ANA MARIA BEATRIZ VALDIVIESO FERREIRA, CONCEPTO: DEVOLUCION, CUENTA DE DEPOSITO: CUENTA UNICA DEL TESORO"/>
    <m/>
    <m/>
    <m/>
    <m/>
    <m/>
    <m/>
    <n v="0"/>
    <n v="350"/>
    <s v="NO_CONCILIADO"/>
  </r>
  <r>
    <x v="9"/>
    <m/>
    <x v="9"/>
    <x v="12"/>
    <s v="O22521560002"/>
    <s v="BOD"/>
    <n v="2252156"/>
    <m/>
    <s v="00086044201 DEPOSITO DE EFECTIVO, DEPOSITANTE: SISTEMA DE RIEGO CATACHILLA - ARANI, CONCEPTO: CONTRAPARTE PROGRAMA RUMBO, CUENTA DE DEPOSITO: CUENTA UNICA DEL TESORO"/>
    <m/>
    <m/>
    <m/>
    <m/>
    <m/>
    <m/>
    <n v="0"/>
    <n v="30630"/>
    <s v="NO_CONCILIADO"/>
  </r>
  <r>
    <x v="9"/>
    <m/>
    <x v="9"/>
    <x v="12"/>
    <s v="O22521580002"/>
    <s v="BOD"/>
    <n v="2252158"/>
    <m/>
    <s v="00086044201 DEPOSITO DE EFECTIVO, DEPOSITANTE: SISTEMA DE RIEGO COLPA, CONCEPTO: CONTRAPARTE PROGRAMA RUMBO, CUENTA DE DEPOSITO: CUENTA UNICA DEL TESORO"/>
    <m/>
    <m/>
    <m/>
    <m/>
    <m/>
    <m/>
    <n v="0"/>
    <n v="3063"/>
    <s v="NO_CONCILIADO"/>
  </r>
  <r>
    <x v="0"/>
    <m/>
    <x v="0"/>
    <x v="12"/>
    <s v="O22521590002"/>
    <s v="BOD"/>
    <n v="2252159"/>
    <m/>
    <s v="00099021001 DEPOSITO DE EFECTIVO, DEPOSITANTE: PORFIRIO LIMACHI POMA, CONCEPTO: COBRO INDEVIDO DEVOLCUION, CUENTA DE DEPOSITO: CUENTA UNICA DEL TESORO"/>
    <m/>
    <m/>
    <m/>
    <m/>
    <m/>
    <m/>
    <n v="0"/>
    <n v="950"/>
    <s v="NO_CONCILIADO"/>
  </r>
  <r>
    <x v="9"/>
    <m/>
    <x v="9"/>
    <x v="12"/>
    <s v="O22521630002"/>
    <s v="BOD"/>
    <n v="2252163"/>
    <m/>
    <s v="00086044201 DEPOSITO DE EFECTIVO, DEPOSITANTE: SISTEMA DE RIEGO ELE ELE - OMEREQUE, CONCEPTO: CONTRAPARTE PROGRAMA RUMBO, CUENTA DE DEPOSITO: CUENTA UNICA DEL TESORO"/>
    <m/>
    <m/>
    <m/>
    <m/>
    <m/>
    <m/>
    <n v="0"/>
    <n v="39819"/>
    <s v="NO_CONCILIADO"/>
  </r>
  <r>
    <x v="9"/>
    <m/>
    <x v="9"/>
    <x v="12"/>
    <s v="O22521710002"/>
    <s v="BOD"/>
    <n v="2252171"/>
    <m/>
    <s v="00086044201 DEPOSITO DE EFECTIVO, DEPOSITANTE: SISTEMA DE RIEGO SAN CARLOS - OMEREQUE, CONCEPTO: CONTRAPARTE PROGRAMA RUMBO, CUENTA DE DEPOSITO: CUENTA UNICA DEL TESORO"/>
    <m/>
    <m/>
    <m/>
    <m/>
    <m/>
    <m/>
    <n v="0"/>
    <n v="58197"/>
    <s v="NO_CONCILIADO"/>
  </r>
  <r>
    <x v="9"/>
    <m/>
    <x v="9"/>
    <x v="12"/>
    <s v="O22521760002"/>
    <s v="BOD"/>
    <n v="2252176"/>
    <m/>
    <s v="00086044201 DEPOSITO DE EFECTIVO, DEPOSITANTE: SISTEMA DE RIEGO CHINKANA CHAFRA CORRAL-OMEREQUE, CONCEPTO: CONTRAPARTE PROGRAMA RUMBO, CUENTA DE DEPOSITO: CUENTA UNICA DEL TESORO"/>
    <m/>
    <m/>
    <m/>
    <m/>
    <m/>
    <m/>
    <n v="0"/>
    <n v="79638"/>
    <s v="NO_CONCILIADO"/>
  </r>
  <r>
    <x v="9"/>
    <m/>
    <x v="9"/>
    <x v="12"/>
    <s v="O22521910002"/>
    <s v="BOD"/>
    <n v="2252191"/>
    <m/>
    <s v="00086044201 DEPOSITO DE EFECTIVO, DEPOSITANTE: SISTEMA DE RIEGO BISCOCHOS - OMEREQUE, CONCEPTO: CONTRAPARTE PROGRAMA RUMBO, CUENTA DE DEPOSITO: CUENTA UNICA DEL TESORO"/>
    <m/>
    <m/>
    <m/>
    <m/>
    <m/>
    <m/>
    <n v="0"/>
    <n v="52071"/>
    <s v="NO_CONCILIADO"/>
  </r>
  <r>
    <x v="9"/>
    <m/>
    <x v="9"/>
    <x v="12"/>
    <s v="O22522000002"/>
    <s v="BOD"/>
    <n v="2252200"/>
    <m/>
    <s v="00086044201 DEPOSITO DE EFECTIVO, DEPOSITANTE: SISTEMA DE RIEGO GUEVARA- OMEREQUE, CONCEPTO: CONTRA PARTE PROGRAMA RUMBO, CUENTA DE DEPOSITO: CUENTA UNICA DEL TESORO"/>
    <m/>
    <m/>
    <m/>
    <m/>
    <m/>
    <m/>
    <n v="0"/>
    <n v="32000"/>
    <s v="NO_CONCILIADO"/>
  </r>
  <r>
    <x v="9"/>
    <m/>
    <x v="9"/>
    <x v="12"/>
    <s v="O22522190002"/>
    <s v="BOD"/>
    <n v="2252219"/>
    <m/>
    <s v="00086044201 DEPOSITO DE EFECTIVO, DEPOSITANTE: SISTEMA DE RIEGO LA VIÑA-OMEREQUE, CONCEPTO: CONTRAPARTE PROGRAMA RUMBO, CUENTA DE DEPOSITO: CUENTA UNICA DEL TESORO"/>
    <m/>
    <m/>
    <m/>
    <m/>
    <m/>
    <m/>
    <n v="0"/>
    <n v="58197"/>
    <s v="NO_CONCILIADO"/>
  </r>
  <r>
    <x v="10"/>
    <m/>
    <x v="10"/>
    <x v="12"/>
    <s v="O22522580002"/>
    <s v="BOD"/>
    <n v="2252258"/>
    <m/>
    <s v="00383012001 DEPOSITO DE EFECTIVO, DEPOSITANTE: AGENCIA BOLIVIANA DE CORREOS, CONCEPTO: REGIONAL LA PAZ 13-17/01/2025, CUENTA DE DEPOSITO: CUENTA UNICA DEL TESORO"/>
    <m/>
    <m/>
    <m/>
    <m/>
    <m/>
    <m/>
    <n v="0"/>
    <n v="68720"/>
    <s v="NO_CONCILIADO"/>
  </r>
  <r>
    <x v="9"/>
    <m/>
    <x v="9"/>
    <x v="12"/>
    <s v="B22520880002"/>
    <s v="BOD"/>
    <n v="2252088"/>
    <m/>
    <s v="00086031101 DEP.DE CHEQ.AJENOS,RET.DE CAM.,CONCEPTO: SISCO DE DICIEMBRE 2024,DEP.: ANMI EL PALMAR , PROCEDENCIA: BANCO UNION S.A., CHEQUE: 1351, FECHA DE EMISION:06/01/2025"/>
    <m/>
    <m/>
    <m/>
    <m/>
    <m/>
    <m/>
    <n v="0"/>
    <n v="950"/>
    <s v="NO_CONCILIADO"/>
  </r>
  <r>
    <x v="9"/>
    <m/>
    <x v="9"/>
    <x v="12"/>
    <s v="B22520930002"/>
    <s v="BOD"/>
    <n v="2252093"/>
    <m/>
    <s v="00086031101 DEP.DE CHEQ.AJENOS,RET.DE CAM.,CONCEPTO: SISCO MES DE DICIEMBRE 2024,DEP.: PN. TUNARI , PROCEDENCIA: BANCO UNION S.A., CHEQUE: 739, FECHA DE EMISION:09/01/2025"/>
    <m/>
    <m/>
    <m/>
    <m/>
    <m/>
    <m/>
    <n v="0"/>
    <n v="700"/>
    <s v="NO_CONCILIADO"/>
  </r>
  <r>
    <x v="9"/>
    <m/>
    <x v="9"/>
    <x v="12"/>
    <s v="B22520990002"/>
    <s v="BOD"/>
    <n v="2252099"/>
    <m/>
    <s v="00086031111 DEP.DE CHEQ.AJENOS,RET.DE CAM.,CONCEPTO: SISCO MES DE DICIEMBRE 2024,DEP.: PILON LAJAS , PROCEDENCIA: BANCO UNION S.A., CHEQUE: 1528, FECHA DE EMISION:06/01/2025"/>
    <m/>
    <m/>
    <m/>
    <m/>
    <m/>
    <m/>
    <n v="0"/>
    <n v="270"/>
    <s v="NO_CONCILIADO"/>
  </r>
  <r>
    <x v="7"/>
    <m/>
    <x v="7"/>
    <x v="12"/>
    <s v="B22521030002"/>
    <s v="BOD"/>
    <n v="2252103"/>
    <m/>
    <s v="00117012001 DEP.DE CHEQ.AJENOS,RET.DE CAM.,CONCEPTO: DEVOLUCION DEL LIQUIDO PAGABLE SUELDO MES DE DIC 2024,DEP.: DAVID PABLO SALAS MONTALVAN , PROCEDENCIA: BANCO UNION S.A., CHEQUE: 213449, FECHA DE EMISION:20/01/2025"/>
    <m/>
    <m/>
    <m/>
    <m/>
    <m/>
    <m/>
    <n v="0"/>
    <n v="12009.8"/>
    <s v="NO_CONCILIADO"/>
  </r>
  <r>
    <x v="0"/>
    <m/>
    <x v="0"/>
    <x v="12"/>
    <s v="B22521060002"/>
    <s v="BOD"/>
    <n v="2252106"/>
    <m/>
    <s v="00099021001 DEP.DE CHEQ.AJENOS,RET.DE CAM.,CONCEPTO: DEV. PLANILLAS DE INCAPACIDADES CAJA CORDES,DEP.: SEDES CBBA , PROCEDENCIA: BANCO UNION S.A., CHEQUE: 43966, FECHA DE EMISION:26/12/2024"/>
    <m/>
    <m/>
    <m/>
    <m/>
    <m/>
    <m/>
    <n v="0"/>
    <n v="2005.17"/>
    <s v="NO_CONCILIADO"/>
  </r>
  <r>
    <x v="0"/>
    <m/>
    <x v="0"/>
    <x v="12"/>
    <s v="B22521090002"/>
    <s v="BOD"/>
    <n v="2252109"/>
    <m/>
    <s v="00099021001 DEP.DE CHEQ.AJENOS,RET.DE CAM.,CONCEPTO: PERCEPCION INDEBIDA DE HABERES OCT-NOV-DIC 2021 ENE 2022,DEP.: DANIELA CACERES VARGAS , PROCEDENCIA: BANCO UNION S.A., CHEQUE: 213450, FECHA DE EMISION:20/01/2025"/>
    <m/>
    <m/>
    <m/>
    <m/>
    <m/>
    <m/>
    <n v="0"/>
    <n v="905.8"/>
    <s v="NO_CONCILIADO"/>
  </r>
  <r>
    <x v="23"/>
    <m/>
    <x v="23"/>
    <x v="12"/>
    <s v="B22521100002"/>
    <s v="BOD"/>
    <n v="2252110"/>
    <m/>
    <s v="00099021001 DEP.DE CHEQ.AJENOS,RET.DE CAM.,CONCEPTO: DEV. PLANILLAS INCAPACIDADES SEGURO SOCIAL UNIVERSITARIO,DEP.: SEDES CBBA , PROCEDENCIA: BANCO UNION S.A., CHEQUE: 26282, FECHA DE EMISION:09/01/2025"/>
    <m/>
    <m/>
    <m/>
    <m/>
    <m/>
    <m/>
    <n v="0"/>
    <n v="9364.6200000000008"/>
    <s v="NO_CONCILIADO"/>
  </r>
  <r>
    <x v="6"/>
    <m/>
    <x v="6"/>
    <x v="12"/>
    <s v="Q21564690002"/>
    <s v="CRV"/>
    <n v="2156469"/>
    <m/>
    <s v="NUMERO DE LIBRETA CUT: 00099021001 OPERACIÓN E75 TRANSFERENCIA DE LA CUENTA FISCAL BUN A LA CUT EN MN TRANSF.FDOS.AL.BCB GAIOC CHARAGUA IYAMBAE SEGÃN CARTA CITE/GAIOC/ZECH NÂ° 003/2025 A LA CUENTA ÃNICA DEL TESORO 3987 LIBRETA NÂ° 00099021001"/>
    <m/>
    <m/>
    <m/>
    <m/>
    <m/>
    <m/>
    <n v="0"/>
    <n v="606648.47"/>
    <s v="NO_CONCILIADO"/>
  </r>
  <r>
    <x v="6"/>
    <m/>
    <x v="6"/>
    <x v="12"/>
    <s v="Q21564730002"/>
    <s v="CRV"/>
    <n v="2156473"/>
    <m/>
    <s v="NUMERO DE LIBRETA CUT: 00099021001 OPERACIÓN E75 TRANSFERENCIA DE LA CUENTA FISCAL BUN A LA CUT EN MN TRANSF.FDOS.AL.BCB GOBIERNO AUTONOMO MUNICIPAL BELEN DE ANDAMARCA CITE: G.A.M.B.A/M.A.E./ NÂ°015/2025 CUENTA CUT 3987 LIBRETA NÂ° 00099021001"/>
    <m/>
    <m/>
    <m/>
    <m/>
    <m/>
    <m/>
    <n v="0"/>
    <n v="339113.15"/>
    <s v="NO_CONCILIADO"/>
  </r>
  <r>
    <x v="6"/>
    <m/>
    <x v="6"/>
    <x v="12"/>
    <s v="Q21564700002"/>
    <s v="CRV"/>
    <n v="2156470"/>
    <m/>
    <s v="NUMERO DE LIBRETA CUT: 00099021001 OPERACIÓN E75 TRANSFERENCIA DE LA CUENTA FISCAL BUN A LA CUT EN MN TRANSF.FDOS.AL.BCB UNIVERSIDAD TECNICA DE ORURO CITE: DAF. UTO. NÂ°041/2025 CUENTA CUT 3987 LIBRETA NÂ° 00099021001"/>
    <m/>
    <m/>
    <m/>
    <m/>
    <m/>
    <m/>
    <n v="0"/>
    <n v="287726.58"/>
    <s v="NO_CONCILIADO"/>
  </r>
  <r>
    <x v="6"/>
    <m/>
    <x v="6"/>
    <x v="12"/>
    <s v="Q21564710002"/>
    <s v="CRV"/>
    <n v="2156471"/>
    <m/>
    <s v="NUMERO DE LIBRETA CUT: 00099021001 OPERACIÓN E75 TRANSFERENCIA DE LA CUENTA FISCAL BUN A LA CUT EN MN TRANSF.FDOS.AL.BCB GOBIERNO AUTONOMO MUNICIPAL DE SENA CITE: GAMS/MAE/EXT/003/2025 CUENTA CUT 3987 LIBRETA NÂ° 00099021001"/>
    <m/>
    <m/>
    <m/>
    <m/>
    <m/>
    <m/>
    <n v="0"/>
    <n v="735818.18"/>
    <s v="NO_CONCILIADO"/>
  </r>
  <r>
    <x v="6"/>
    <m/>
    <x v="6"/>
    <x v="12"/>
    <s v="Q21564720002"/>
    <s v="CRV"/>
    <n v="2156472"/>
    <m/>
    <s v="NUMERO DE LIBRETA CUT: 00099021001 OPERACIÓN E75 TRANSFERENCIA DE LA CUENTA FISCAL BUN A LA CUT EN MN TRANSF.FDOS.AL.BCB GOBIERNO AUTONOMO MUNICIPAL BELEN DE ANDAMARCA, CITE: G.A.M.B.A/M.A.E./ NÂ°016/2025 CUENTA CUT 3987 LIBRETA NÂ° 00099021001"/>
    <m/>
    <m/>
    <m/>
    <m/>
    <m/>
    <m/>
    <n v="0"/>
    <n v="8930.7000000000007"/>
    <s v="NO_CONCILIADO"/>
  </r>
  <r>
    <x v="6"/>
    <m/>
    <x v="6"/>
    <x v="12"/>
    <s v="Q21564740002"/>
    <s v="CRV"/>
    <n v="2156474"/>
    <m/>
    <s v="NUMERO DE LIBRETA CUT: 00099021001 OPERACIÓN E75 TRANSFERENCIA DE LA CUENTA FISCAL BUN A LA CUT EN MN TRANSF.FDOS.AL.BCB UNIVERSIDAD SAN FRANCISCO XAVIER DE CHUQUISACA CITE: ADM.FCA.OF. NÂ° 010 CUENTA CUT 3987 LIBRETA NÂ° 00099021001"/>
    <m/>
    <m/>
    <m/>
    <m/>
    <m/>
    <m/>
    <n v="0"/>
    <n v="302760.40999999997"/>
    <s v="NO_CONCILIADO"/>
  </r>
  <r>
    <x v="7"/>
    <m/>
    <x v="7"/>
    <x v="12"/>
    <s v="S11172430003"/>
    <s v="COB"/>
    <n v="1117243"/>
    <m/>
    <s v="||TRANSFERENCIA DE FONDOS S/G MENSAJE SWIFT NRO. 810 EN ATENCIÓN A NOTA: DGAC/10571/2024 DE F.14/3/2024 (HRE-TGL-4549) ENVIADO POR LA DIRECCIÓN GENERAL DE AERONÁUTICA CIVIL (SECTOR PÚBLICO). DEBITO DE LA LIBRETA 00117012001 DGAC, REPOSICIÓN ÚTILES DE ESCRITORIO"/>
    <m/>
    <m/>
    <m/>
    <m/>
    <m/>
    <m/>
    <n v="60"/>
    <n v="0"/>
    <s v="NO_CONCILIADO"/>
  </r>
  <r>
    <x v="7"/>
    <m/>
    <x v="7"/>
    <x v="12"/>
    <s v="S11173050003"/>
    <s v="COB"/>
    <n v="1117305"/>
    <m/>
    <s v="||REGULARIZACIÓN DE NUESTRA OPERACIÓN N°1117200 DE F.17/1/2025 EN ATENCIÓN A NOTA DGAC/10571/2024 (HRE-TSO-4549), CORREOS ELECTRÓNICOS ENVIADOS POR LA DGAC Y NAABOL (ORIGINAL CURSA EN COMP. N°1117303) (SECTOR PÚBLICO). DEBITO DE LA LIBRETA 00117012001 DGAC, REPOSICIÓN DE ÚTILES DE ESCRITORIO."/>
    <m/>
    <m/>
    <m/>
    <m/>
    <m/>
    <m/>
    <n v="60"/>
    <n v="0"/>
    <s v="NO_CONCILIADO"/>
  </r>
  <r>
    <x v="11"/>
    <m/>
    <x v="11"/>
    <x v="13"/>
    <s v="O22525570002"/>
    <s v="BOD"/>
    <n v="2252557"/>
    <m/>
    <s v="00291012002 DEPOSITO DE EFECTIVO, DEPOSITANTE: ALVARO TARQUI DELGADO, CONCEPTO: REPOSICON CREDENCIAL, CUENTA DE DEPOSITO: CUENTA UNICA DEL TESORO"/>
    <m/>
    <m/>
    <m/>
    <m/>
    <m/>
    <m/>
    <n v="0"/>
    <n v="70"/>
    <s v="NO_CONCILIADO"/>
  </r>
  <r>
    <x v="5"/>
    <m/>
    <x v="5"/>
    <x v="13"/>
    <s v="O22525670002"/>
    <s v="BOD"/>
    <n v="2252567"/>
    <m/>
    <s v="00099021001 DEPOSITO DE EFECTIVO, DEPOSITANTE: SIMON VENTURA CONDORI, CONCEPTO: DEVOLUCION DE SALARIO, CUENTA DE DEPOSITO: CUENTA UNICA DEL TESORO/DJBR"/>
    <m/>
    <m/>
    <m/>
    <m/>
    <m/>
    <m/>
    <n v="0"/>
    <n v="2000"/>
    <s v="NO_CONCILIADO"/>
  </r>
  <r>
    <x v="39"/>
    <m/>
    <x v="39"/>
    <x v="13"/>
    <s v="O22526190002"/>
    <s v="BOD"/>
    <n v="2252619"/>
    <m/>
    <s v="00041031107 DEPOSITO DE EFECTIVO, DEPOSITANTE: HENRY PACO MARIÑO, CONCEPTO: DEVOLUCION DE VIATICOS, CUENTA DE DEPOSITO: CUENTA UNICA DEL TESORO"/>
    <m/>
    <m/>
    <m/>
    <m/>
    <m/>
    <m/>
    <n v="0"/>
    <n v="742"/>
    <s v="NO_CONCILIADO"/>
  </r>
  <r>
    <x v="5"/>
    <m/>
    <x v="5"/>
    <x v="13"/>
    <s v="O22526520002"/>
    <s v="BOD"/>
    <n v="2252652"/>
    <m/>
    <s v="00015011114 DEPOSITO DE EFECTIVO, DEPOSITANTE: MONICA QUISPE MAMANI, CONCEPTO: PAGO POR DEMASIA DE ENERGIA ELECTRICA (SETAR) TARIJA, CUENTA DE DEPOSITO: CUENTA UNICA DEL TESORO"/>
    <m/>
    <m/>
    <m/>
    <m/>
    <m/>
    <m/>
    <n v="0"/>
    <n v="201.05"/>
    <s v="NO_CONCILIADO"/>
  </r>
  <r>
    <x v="6"/>
    <m/>
    <x v="6"/>
    <x v="13"/>
    <s v="B22524230002"/>
    <s v="BOD"/>
    <n v="2252423"/>
    <m/>
    <s v="00099021001 DEP.DE CHEQ.AJENOS,RET.DE CAM.,CONCEPTO: DEVOLUCION DE RECURSOS,DEP.: GOB. AUTONOMO MCPAL. CHAYANTA , PROCEDENCIA: BANCO UNION S.A., CHEQUE: 11786, FECHA DE EMISION:31/12/2024"/>
    <m/>
    <m/>
    <m/>
    <m/>
    <m/>
    <m/>
    <n v="0"/>
    <n v="11752.99"/>
    <s v="NO_CONCILIADO"/>
  </r>
  <r>
    <x v="3"/>
    <m/>
    <x v="3"/>
    <x v="13"/>
    <s v="B22524420002"/>
    <s v="BOD"/>
    <n v="2252442"/>
    <m/>
    <s v="00587012001 DEP.DE CHEQ.AJENOS,RET.DE CAM.,CONCEPTO: P-13 CALAMINAS,DEP.: EBC , PROCEDENCIA: BANCO UNION S.A., CHEQUE: 2347, FECHA DE EMISION:17/01/2025"/>
    <m/>
    <m/>
    <m/>
    <m/>
    <m/>
    <m/>
    <n v="0"/>
    <n v="1127319.92"/>
    <s v="NO_CONCILIADO"/>
  </r>
  <r>
    <x v="3"/>
    <m/>
    <x v="3"/>
    <x v="13"/>
    <s v="B22524440002"/>
    <s v="BOD"/>
    <n v="2252444"/>
    <m/>
    <s v="00587012016 DEP.DE CHEQ.AJENOS,RET.DE CAM.,CONCEPTO: P-40 YACUIBA,DEP.: EBC , PROCEDENCIA: BANCO UNION S.A., CHEQUE: 2345, FECHA DE EMISION:17/01/2025"/>
    <m/>
    <m/>
    <m/>
    <m/>
    <m/>
    <m/>
    <n v="0"/>
    <n v="7211928.6900000004"/>
    <s v="NO_CONCILIADO"/>
  </r>
  <r>
    <x v="6"/>
    <m/>
    <x v="6"/>
    <x v="13"/>
    <s v="B22524560002"/>
    <s v="BOD"/>
    <n v="2252456"/>
    <m/>
    <s v="00099021001 DEP.DE CHEQ.AJENOS,RET.DE CAM.,CONCEPTO: DEV SALDO PROY MANEJO INTEGRAL DE MICROCUENCA DE UMAJALSU MUNICIPIO DE SAN PEDRO DE TIQUINA,DEP.: GOB AUTONOMO MCPAL SAN PEDRO DE TIQUINA"/>
    <m/>
    <m/>
    <m/>
    <m/>
    <m/>
    <m/>
    <n v="0"/>
    <n v="0.49"/>
    <s v="NO_CONCILIADO"/>
  </r>
  <r>
    <x v="0"/>
    <m/>
    <x v="0"/>
    <x v="13"/>
    <s v="B22525260002"/>
    <s v="BOD"/>
    <n v="2252526"/>
    <m/>
    <s v="00099021001 DEP.DE CHEQ.AJENOS,RET.DE CAM.,CONCEPTO: DEV DE HABERES,DEP.: CARLA YUPANQUI SOLIZ , PROCEDENCIA: BANCO UNION S.A., CHEQUE: 213452, FECHA DE EMISION:21/01/2025"/>
    <m/>
    <m/>
    <m/>
    <m/>
    <m/>
    <m/>
    <n v="0"/>
    <n v="4724.58"/>
    <s v="NO_CONCILIADO"/>
  </r>
  <r>
    <x v="12"/>
    <m/>
    <x v="12"/>
    <x v="13"/>
    <s v="G30002030003"/>
    <s v="COB"/>
    <n v="19601"/>
    <m/>
    <s v="PAGO A BID PRÉSTAMO 2460/BL-BO VCTO. 19-01-2025 POR CUENTA DE TGN , NTI. 019601 VALOR 21-01-2025 CAPITAL USD 69.439,65 INTERESES USD 45.028,17 CTA. 3987 CUENTA UNICA DEL TESORO LIB. 00099021001 REF.: COMISIONES BANCARIAS"/>
    <m/>
    <m/>
    <m/>
    <m/>
    <m/>
    <m/>
    <n v="1145.26"/>
    <n v="0"/>
    <s v="NO_CONCILIADO"/>
  </r>
  <r>
    <x v="12"/>
    <m/>
    <x v="12"/>
    <x v="13"/>
    <s v="G30002150003"/>
    <s v="COB"/>
    <n v="19636"/>
    <m/>
    <s v="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
    <m/>
    <m/>
    <m/>
    <m/>
    <m/>
    <m/>
    <n v="169026"/>
    <n v="0"/>
    <s v="NO_CONCILIADO"/>
  </r>
  <r>
    <x v="7"/>
    <m/>
    <x v="7"/>
    <x v="13"/>
    <s v="S11173870003"/>
    <s v="COB"/>
    <n v="1117387"/>
    <m/>
    <s v="||TRANSFERENCIA DE FONDOS SEGÚN MENSAJE SWIFT N°929 DE LA FECHA Y NOTA CITE: DGAC/10571/2024 (HRE-TGL-4549) DE FECHA 14/03/2024 DE LA DIRECCIÓN GENERAL DE AERONÁUTICA CIVIL. (SECTOR PÚBLICO). DÉBITO DE LA LIBRETA 00117012001 DGAC, REPOSICIÓN DE ÚTILES DE ESCRITORIO."/>
    <m/>
    <m/>
    <m/>
    <m/>
    <m/>
    <m/>
    <n v="60"/>
    <n v="0"/>
    <s v="NO_CONCILIADO"/>
  </r>
  <r>
    <x v="6"/>
    <m/>
    <x v="6"/>
    <x v="13"/>
    <s v="Q21573010002"/>
    <s v="CRV"/>
    <n v="2157301"/>
    <m/>
    <s v="NUMERO DE LIBRETA CUT: 00099021001 OPERACIÓN E75 TRANSFERENCIA DE LA CUENTA FISCAL BUN A LA CUT EN MN TRANSF.FDOS.AL.BCB GOBIERNO AUTONOMO MUNICIPAL DE BELLA FLOR CITE: GAMBF 28/2025 CUENTA CUT 3987 LIBRETA NÂ° 00099021001"/>
    <m/>
    <m/>
    <m/>
    <m/>
    <m/>
    <m/>
    <n v="0"/>
    <n v="0.01"/>
    <s v="NO_CONCILIADO"/>
  </r>
  <r>
    <x v="6"/>
    <m/>
    <x v="6"/>
    <x v="13"/>
    <s v="Q21573040002"/>
    <s v="CRV"/>
    <n v="2157304"/>
    <m/>
    <s v="NUMERO DE LIBRETA CUT: 00099021001 OPERACIÓN E75 TRANSFERENCIA DE LA CUENTA FISCAL BUN A LA CUT EN MN TRANSF.FDOS.AL.BCB GOBIERNO AUTONOMO MUNICIPAL DE BELLA FLOR CITE: GAMBF 27/2025 CUENTA CUT 3987 LIBRETA NÂ° 00099021001"/>
    <m/>
    <m/>
    <m/>
    <m/>
    <m/>
    <m/>
    <n v="0"/>
    <n v="27055.9"/>
    <s v="NO_CONCILIADO"/>
  </r>
  <r>
    <x v="6"/>
    <m/>
    <x v="6"/>
    <x v="13"/>
    <s v="Q21573190002"/>
    <s v="CRV"/>
    <n v="2157319"/>
    <m/>
    <s v="NUMERO DE LIBRETA CUT: 00099021001 OPERACIÓN E75 TRANSFERENCIA DE LA CUENTA FISCAL BUN A LA CUT EN MN TRANSF.FDOS.AL.BCB GOBIERNO AUTONOMO DEPARTAMENTAL DE ORURO, CITE: GAD-ORU/SDAFP/UF/ATCP/CE-0005/2025 CUENTA CUT 3987 LIBRETA NÂ° 00099021001"/>
    <m/>
    <m/>
    <m/>
    <m/>
    <m/>
    <m/>
    <n v="0"/>
    <n v="7500"/>
    <s v="NO_CONCILIADO"/>
  </r>
  <r>
    <x v="6"/>
    <m/>
    <x v="6"/>
    <x v="13"/>
    <s v="Q21573200002"/>
    <s v="CRV"/>
    <n v="2157320"/>
    <m/>
    <s v="NUMERO DE LIBRETA CUT: 00099021001 OPERACIÓN E75 TRANSFERENCIA DE LA CUENTA FISCAL BUN A LA CUT EN MN TRANSF.FDOS.AL.BCB GOBIERNO AUTONOMO DEPARTAMENTAL DE ORURO, CITE: GAD-ORU/SDAFP/UF/ATCP/CE-0006/2025 CUENTA CUT 3987 LIBRETA NÂ° 00099021001"/>
    <m/>
    <m/>
    <m/>
    <m/>
    <m/>
    <m/>
    <n v="0"/>
    <n v="7500"/>
    <s v="NO_CONCILIADO"/>
  </r>
  <r>
    <x v="6"/>
    <m/>
    <x v="6"/>
    <x v="13"/>
    <s v="Q21573210002"/>
    <s v="CRV"/>
    <n v="2157321"/>
    <m/>
    <s v="NUMERO DE LIBRETA CUT: 00099021001 OPERACIÓN E75 TRANSFERENCIA DE LA CUENTA FISCAL BUN A LA CUT EN MN TRANSF.FDOS.AL.BCB GOBIERNO AUTONOMO DEPARTAMENTAL DE ORURO, CITE: GAD-ORU/SDAFP/UF/ATCP/CE-0007/2025 CUENTA CUT 3987 LIBRETA NÂ° 00099021001"/>
    <m/>
    <m/>
    <m/>
    <m/>
    <m/>
    <m/>
    <n v="0"/>
    <n v="7500"/>
    <s v="NO_CONCILIADO"/>
  </r>
  <r>
    <x v="6"/>
    <m/>
    <x v="6"/>
    <x v="13"/>
    <s v="Q21573230002"/>
    <s v="CRV"/>
    <n v="2157323"/>
    <m/>
    <s v="NUMERO DE LIBRETA CUT: 00099021001 OPERACIÓN E75 TRANSFERENCIA DE LA CUENTA FISCAL BUN A LA CUT EN MN TRANSF.FDOS.AL.BCB GOBIERNO AUTONOMO DEPARTAMENTAL DE ORURO, CITE: GAD-ORU/SDAFP/UF/ATCP/CE-0008/2025 CUENTA CUT 3987 LIBRETA NÂ° 00099021001"/>
    <m/>
    <m/>
    <m/>
    <m/>
    <m/>
    <m/>
    <n v="0"/>
    <n v="3197443.52"/>
    <s v="NO_CONCILIADO"/>
  </r>
  <r>
    <x v="6"/>
    <m/>
    <x v="6"/>
    <x v="13"/>
    <s v="Q21573240002"/>
    <s v="CRV"/>
    <n v="2157324"/>
    <m/>
    <s v="NUMERO DE LIBRETA CUT: 00099021001 OPERACIÓN E75 TRANSFERENCIA DE LA CUENTA FISCAL BUN A LA CUT EN MN TRANSF.FDOS.AL.BCB GOBIERNO AUTONOMO MUNICIPAL DE NUEVA ESPERANZA CITE: GAMNE.STRIA.DESP. NÂ° 02/2025 CUENTA CUT 3987 LIBRETA NÂ° 00099021001"/>
    <m/>
    <m/>
    <m/>
    <m/>
    <m/>
    <m/>
    <n v="0"/>
    <n v="265.41000000000003"/>
    <s v="NO_CONCILIADO"/>
  </r>
  <r>
    <x v="6"/>
    <m/>
    <x v="6"/>
    <x v="13"/>
    <s v="Q21573380002"/>
    <s v="CRV"/>
    <n v="2157338"/>
    <m/>
    <s v="NUMERO DE LIBRETA CUT: 00099021001 OPERACIÓN E75 TRANSFERENCIA DE LA CUENTA FISCAL BUN A LA CUT EN MN TRANSF.FDOS.AL.BCB GOBIERNO AUTONOMO DEPARTAMENTAL DE ORURO, CITE: GAD-ORU/SDAFP/UF/ATCP/CE-0004/2025 CUENTA CUT 3987 LIBRETA NÂ° 00099021001"/>
    <m/>
    <m/>
    <m/>
    <m/>
    <m/>
    <m/>
    <n v="0"/>
    <n v="7500"/>
    <s v="NO_CONCILIADO"/>
  </r>
  <r>
    <x v="7"/>
    <m/>
    <x v="7"/>
    <x v="13"/>
    <s v="S11174020003"/>
    <s v="COB"/>
    <n v="1117402"/>
    <m/>
    <s v="||TRANSFERENCIA DE FONDOS SEGÚN MENSAJE SWIFT N°984,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3"/>
    <s v="S11174040003"/>
    <s v="COB"/>
    <n v="1117404"/>
    <m/>
    <s v="||TRANSFERENCIA DE FONDOS S/G MENSAJES SWIFT NROS. 983 CORREO ELECTRONICO DE LA FECHA Y NOTA CITE DGAC/10571/2024 DE F.14.03.2024 (HRE-TGL-4549) DE LA DIRECCION GENERAL DE AERONAUTICA CIVIL (SECTOR PÚBLICO). DEBITO DE LA LIBRETA 00117012001 DGAC, REPOSICIÓN DE ÚTILES DE ESCRITORIO."/>
    <m/>
    <m/>
    <m/>
    <m/>
    <m/>
    <m/>
    <n v="60"/>
    <n v="0"/>
    <s v="NO_CONCILIADO"/>
  </r>
  <r>
    <x v="9"/>
    <m/>
    <x v="9"/>
    <x v="14"/>
    <s v="O22528500002"/>
    <s v="BOD"/>
    <n v="2252850"/>
    <m/>
    <s v="00086044201 DEPOSITO DE EFECTIVO, DEPOSITANTE: SISTEMA DE RIEGO OCHOLLUMAYU CUESTA PUNTA BAJA, CONCEPTO: CONTRAPARTE PROGRAMA RUMBO, CUENTA DE DEPOSITO: CUENTA UNICA DEL TESORO"/>
    <m/>
    <m/>
    <m/>
    <m/>
    <m/>
    <m/>
    <n v="0"/>
    <n v="24504"/>
    <s v="NO_CONCILIADO"/>
  </r>
  <r>
    <x v="9"/>
    <m/>
    <x v="9"/>
    <x v="14"/>
    <s v="O22528580002"/>
    <s v="BOD"/>
    <n v="2252858"/>
    <m/>
    <s v="00086044201 DEPOSITO DE EFECTIVO, DEPOSITANTE: SISTEMA DE RIEGO COMUNIDAD ESCALANTE, CONCEPTO: CONTRAPARTE PROGRAMA RUMBO, CUENTA DE DEPOSITO: CUENTA UNICA DEL TESORO"/>
    <m/>
    <m/>
    <m/>
    <m/>
    <m/>
    <m/>
    <n v="0"/>
    <n v="33693"/>
    <s v="NO_CONCILIADO"/>
  </r>
  <r>
    <x v="9"/>
    <m/>
    <x v="9"/>
    <x v="14"/>
    <s v="O22528710002"/>
    <s v="BOD"/>
    <n v="2252871"/>
    <m/>
    <s v="00086044201 DEPOSITO DE EFECTIVO, DEPOSITANTE: SISTEMA DE RIEGO PUJRU PUJRU, CONCEPTO: CONTRAPARTE PROGRAMA RUMBO, CUENTA DE DEPOSITO: CUENTA UNICA DEL TESORO"/>
    <m/>
    <m/>
    <m/>
    <m/>
    <m/>
    <m/>
    <n v="0"/>
    <n v="27567"/>
    <s v="NO_CONCILIADO"/>
  </r>
  <r>
    <x v="9"/>
    <m/>
    <x v="9"/>
    <x v="14"/>
    <s v="O22528810002"/>
    <s v="BOD"/>
    <n v="2252881"/>
    <m/>
    <s v="00086044201 DEPOSITO DE EFECTIVO, DEPOSITANTE: SISTEMA DE MICRORIEGO KASA QOLLPANA, CONCEPTO: CONTRAPARTE PROGRAMA RUMBO, CUENTA DE DEPOSITO: CUENTA UNICA DEL TESORO"/>
    <m/>
    <m/>
    <m/>
    <m/>
    <m/>
    <m/>
    <n v="0"/>
    <n v="27567"/>
    <s v="NO_CONCILIADO"/>
  </r>
  <r>
    <x v="9"/>
    <m/>
    <x v="9"/>
    <x v="14"/>
    <s v="O22528880002"/>
    <s v="BOD"/>
    <n v="2252888"/>
    <m/>
    <s v="00086044201 DEPOSITO DE EFECTIVO, DEPOSITANTE: SISTEMA DE MICRORIEGO BANDA RANCHO, CONCEPTO: CONTRAPARTE PROGRAMA RUMBO, CUENTA DE DEPOSITO: CUENTA UNICA DEL TESORO"/>
    <m/>
    <m/>
    <m/>
    <m/>
    <m/>
    <m/>
    <n v="0"/>
    <n v="18378"/>
    <s v="NO_CONCILIADO"/>
  </r>
  <r>
    <x v="0"/>
    <m/>
    <x v="0"/>
    <x v="14"/>
    <s v="O22529070002"/>
    <s v="BOD"/>
    <n v="2252907"/>
    <m/>
    <s v="00099021001 DEPOSITO DE EFECTIVO, DEPOSITANTE: RODRIGO JUAN ALIAGA ALVAREZ, CONCEPTO: DEVOLUCION, CUENTA DE DEPOSITO: CUENTA UNICA DEL TESORO"/>
    <m/>
    <m/>
    <m/>
    <m/>
    <m/>
    <m/>
    <n v="0"/>
    <n v="6627.66"/>
    <s v="NO_CONCILIADO"/>
  </r>
  <r>
    <x v="19"/>
    <m/>
    <x v="19"/>
    <x v="14"/>
    <s v="O22529090002"/>
    <s v="BOD"/>
    <n v="2252909"/>
    <m/>
    <s v="00010011102 DEPOSITO DE EFECTIVO, DEPOSITANTE: DELFIN ROMERO AGUILAR, CONCEPTO: REPOSICION DEL AUTOADHESIVO DE SELLO DE SEGURIDAD, CUENTA DE DEPOSITO: CUENTA UNICA DEL TESORO"/>
    <m/>
    <m/>
    <m/>
    <m/>
    <m/>
    <m/>
    <n v="0"/>
    <n v="29.02"/>
    <s v="NO_CONCILIADO"/>
  </r>
  <r>
    <x v="5"/>
    <m/>
    <x v="5"/>
    <x v="14"/>
    <s v="O22529660002"/>
    <s v="BOD"/>
    <n v="2252966"/>
    <m/>
    <s v="00015011108 DEPOSITO DE EFECTIVO, DEPOSITANTE: JUBILADOS BANCA PRIVADA, CONCEPTO: PAGO FACTURA AGUA POTABLE FACTURA ENERO 2025, CUENTA DE DEPOSITO: CUENTA UNICA DEL TESORO"/>
    <m/>
    <m/>
    <m/>
    <m/>
    <m/>
    <m/>
    <n v="0"/>
    <n v="173.08"/>
    <s v="NO_CONCILIADO"/>
  </r>
  <r>
    <x v="30"/>
    <m/>
    <x v="30"/>
    <x v="14"/>
    <s v="O22529740002"/>
    <s v="BOD"/>
    <n v="2252974"/>
    <m/>
    <s v="00292012001 DEPOSITO DE EFECTIVO, DEPOSITANTE: IVAN JOSE ANTIÑAPA CHAMIZO, CONCEPTO: ., CUENTA DE DEPOSITO: CUENTA UNICA DEL TESORO"/>
    <m/>
    <m/>
    <m/>
    <m/>
    <m/>
    <m/>
    <n v="0"/>
    <n v="51.5"/>
    <s v="NO_CONCILIADO"/>
  </r>
  <r>
    <x v="9"/>
    <m/>
    <x v="9"/>
    <x v="14"/>
    <s v="O22530030002"/>
    <s v="BOD"/>
    <n v="2253003"/>
    <m/>
    <s v="00086011109 DEPOSITO DE EFECTIVO, DEPOSITANTE: DAYANA IVANOVA CALASICH MENDOZA, CONCEPTO: REPOSICION DE CREDENCIAL, CUENTA DE DEPOSITO: CUENTA UNICA DEL TESORO"/>
    <m/>
    <m/>
    <m/>
    <m/>
    <m/>
    <m/>
    <n v="0"/>
    <n v="50"/>
    <s v="NO_CONCILIADO"/>
  </r>
  <r>
    <x v="0"/>
    <m/>
    <x v="0"/>
    <x v="14"/>
    <s v="O22530460002"/>
    <s v="BOD"/>
    <n v="2253046"/>
    <m/>
    <s v="00099021001 DEPOSITO DE EFECTIVO, DEPOSITANTE: RUBEN LUCIO PEREZ ANTEZANA, CONCEPTO: DEVOLUCION, CUENTA DE DEPOSITO: CUENTA UNICA DEL TESORO"/>
    <m/>
    <m/>
    <m/>
    <m/>
    <m/>
    <m/>
    <n v="0"/>
    <n v="1350"/>
    <s v="NO_CONCILIADO"/>
  </r>
  <r>
    <x v="7"/>
    <m/>
    <x v="7"/>
    <x v="14"/>
    <s v="B22528660002 "/>
    <s v="BOD"/>
    <n v="2252866"/>
    <m/>
    <s v="00099021001 DEP.DE CHEQ.AJENOS,RET.DE CAM.,CONCEPTO: INCAPACIDADES,DEP.: CAJA NACIONAL DE SALUD, PROCEDENCIA: BANCO UNION S.A., CHEQUE: 38020, FECHA DE EMISION:20/01/2025_x000a_DT - 044 - P - 0078"/>
    <m/>
    <m/>
    <m/>
    <m/>
    <m/>
    <m/>
    <n v="0"/>
    <n v="7302.17"/>
    <s v="CONCILIADO_PARCIAL"/>
  </r>
  <r>
    <x v="23"/>
    <m/>
    <x v="23"/>
    <x v="14"/>
    <s v="B22528660002 "/>
    <s v="BOD"/>
    <n v="2252866"/>
    <m/>
    <s v="00099021001 DEP.DE CHEQ.AJENOS,RET.DE CAM.,CONCEPTO: INCAPACIDADES,DEP.: CAJA NACIONAL DE SALUD, PROCEDENCIA: BANCO UNION S.A., CHEQUE: 38020, FECHA DE EMISION:20/01/2025_x000a_DT - 044 - P - 0078"/>
    <m/>
    <m/>
    <m/>
    <m/>
    <m/>
    <m/>
    <n v="0"/>
    <n v="7716.26"/>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5243.8"/>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222.9000000000001"/>
    <s v="CONCILIADO_PARCIAL"/>
  </r>
  <r>
    <x v="41"/>
    <m/>
    <x v="41"/>
    <x v="14"/>
    <s v="B22529000002"/>
    <s v="BOD"/>
    <n v="2252900"/>
    <m/>
    <s v="00099021001 DEP.DE CHEQ.AJENOS,RET.DE CAM.,CONCEPTO: INCAPACIDADES,DEP.: CAJA NACIONAL DE SALUD, PROCEDENCIA: BANCO UNION S.A., CHEQUE: 38100, FECHA DE EMISION:20/01/2025_x000a_DT - 044 - P - 0081"/>
    <m/>
    <m/>
    <m/>
    <m/>
    <m/>
    <m/>
    <n v="0"/>
    <n v="13905.59"/>
    <s v="CONCILIADO_PARCIAL"/>
  </r>
  <r>
    <x v="32"/>
    <m/>
    <x v="32"/>
    <x v="14"/>
    <s v="B22529000002"/>
    <s v="BOD"/>
    <n v="2252900"/>
    <m/>
    <s v="00099021001 DEP.DE CHEQ.AJENOS,RET.DE CAM.,CONCEPTO: INCAPACIDADES,DEP.: CAJA NACIONAL DE SALUD, PROCEDENCIA: BANCO UNION S.A., CHEQUE: 38100, FECHA DE EMISION:20/01/2025_x000a_DT - 044 - P - 0081"/>
    <m/>
    <m/>
    <m/>
    <m/>
    <m/>
    <m/>
    <n v="0"/>
    <n v="6660.6"/>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92617"/>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0100.37000000000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6039.89"/>
    <s v="CONCILIADO_PARCIAL"/>
  </r>
  <r>
    <x v="5"/>
    <m/>
    <x v="5"/>
    <x v="14"/>
    <s v="B22529000002"/>
    <s v="BOD"/>
    <n v="2252900"/>
    <m/>
    <s v="00099021001 DEP.DE CHEQ.AJENOS,RET.DE CAM.,CONCEPTO: INCAPACIDADES,DEP.: CAJA NACIONAL DE SALUD, PROCEDENCIA: BANCO UNION S.A., CHEQUE: 38100, FECHA DE EMISION:20/01/2025_x000a_DT - 044 - P - 0081"/>
    <m/>
    <m/>
    <m/>
    <m/>
    <m/>
    <m/>
    <n v="0"/>
    <n v="1371.02"/>
    <s v="CONCILIADO_PARCIAL"/>
  </r>
  <r>
    <x v="9"/>
    <m/>
    <x v="9"/>
    <x v="14"/>
    <s v="B22529000002"/>
    <s v="BOD"/>
    <n v="2252900"/>
    <m/>
    <s v="00099021001 DEP.DE CHEQ.AJENOS,RET.DE CAM.,CONCEPTO: INCAPACIDADES,DEP.: CAJA NACIONAL DE SALUD, PROCEDENCIA: BANCO UNION S.A., CHEQUE: 38100, FECHA DE EMISION:20/01/2025_x000a_DT - 044 - P - 0081"/>
    <m/>
    <m/>
    <m/>
    <m/>
    <m/>
    <m/>
    <n v="0"/>
    <n v="2561.25"/>
    <s v="CONCILIADO_PARCIAL"/>
  </r>
  <r>
    <x v="32"/>
    <m/>
    <x v="32"/>
    <x v="14"/>
    <s v="B22529000002"/>
    <s v="BOD"/>
    <n v="2252900"/>
    <m/>
    <s v="00099021001 DEP.DE CHEQ.AJENOS,RET.DE CAM.,CONCEPTO: INCAPACIDADES,DEP.: CAJA NACIONAL DE SALUD, PROCEDENCIA: BANCO UNION S.A., CHEQUE: 38100, FECHA DE EMISION:20/01/2025_x000a_DT - 044 - P - 0081"/>
    <m/>
    <m/>
    <m/>
    <m/>
    <m/>
    <m/>
    <n v="0"/>
    <n v="1574.88"/>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222.34"/>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119555.2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2822.38"/>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715.54"/>
    <s v="CONCILIADO_PARCIAL"/>
  </r>
  <r>
    <x v="5"/>
    <m/>
    <x v="5"/>
    <x v="14"/>
    <s v="B22529000002"/>
    <s v="BOD"/>
    <n v="2252900"/>
    <m/>
    <s v="00099021001 DEP.DE CHEQ.AJENOS,RET.DE CAM.,CONCEPTO: INCAPACIDADES,DEP.: CAJA NACIONAL DE SALUD, PROCEDENCIA: BANCO UNION S.A., CHEQUE: 38100, FECHA DE EMISION:20/01/2025_x000a_DT - 044 - P - 0081"/>
    <m/>
    <m/>
    <m/>
    <m/>
    <m/>
    <m/>
    <n v="0"/>
    <n v="1148.5"/>
    <s v="CONCILIADO_PARCIAL"/>
  </r>
  <r>
    <x v="43"/>
    <m/>
    <x v="43"/>
    <x v="14"/>
    <s v="B22529000002"/>
    <s v="BOD"/>
    <n v="2252900"/>
    <m/>
    <s v="00099021001 DEP.DE CHEQ.AJENOS,RET.DE CAM.,CONCEPTO: INCAPACIDADES,DEP.: CAJA NACIONAL DE SALUD, PROCEDENCIA: BANCO UNION S.A., CHEQUE: 38100, FECHA DE EMISION:20/01/2025_x000a_DT - 044 - P - 0081"/>
    <m/>
    <m/>
    <m/>
    <m/>
    <m/>
    <m/>
    <n v="0"/>
    <n v="764.2"/>
    <s v="CONCILIADO_PARCIAL"/>
  </r>
  <r>
    <x v="41"/>
    <m/>
    <x v="41"/>
    <x v="14"/>
    <s v="B22529000002"/>
    <s v="BOD"/>
    <n v="2252900"/>
    <m/>
    <s v="00099021001 DEP.DE CHEQ.AJENOS,RET.DE CAM.,CONCEPTO: INCAPACIDADES,DEP.: CAJA NACIONAL DE SALUD, PROCEDENCIA: BANCO UNION S.A., CHEQUE: 38100, FECHA DE EMISION:20/01/2025_x000a_DT - 044 - P - 0081"/>
    <m/>
    <m/>
    <m/>
    <m/>
    <m/>
    <m/>
    <n v="0"/>
    <n v="164.93"/>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8419.3700000000008"/>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85647.4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3546.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547.61"/>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3220.16"/>
    <s v="CONCILIADO_PARCIAL"/>
  </r>
  <r>
    <x v="12"/>
    <m/>
    <x v="12"/>
    <x v="14"/>
    <s v="G30017640003"/>
    <s v="COB"/>
    <n v="19594"/>
    <m/>
    <s v="PAGO A BID PRÉSTAMO 3181/BL-BO VCTO. 23-01-2025 POR CUENTA DE TGN , NTI. 019594 VALOR 23-01-2025 CAPITAL USD 1.766.666,67 INTERESES USD 1.382.518,96 CTA. 3987 CUENTA UNICA DEL TESORO LIB. 00099021001 REF.: COMISIONES BANCARIAS"/>
    <m/>
    <m/>
    <m/>
    <m/>
    <m/>
    <m/>
    <n v="21963.439999999999"/>
    <n v="0"/>
    <s v="NO_CONCILIADO"/>
  </r>
  <r>
    <x v="14"/>
    <m/>
    <x v="14"/>
    <x v="14"/>
    <s v="J06262480002"/>
    <s v="NTE"/>
    <n v="10787896"/>
    <m/>
    <s v="A:00099021001 Transferencia de recursos a solicitud de la Unidad de Administración e Información Salarial mediante nota CITE: MEFP/VTCP/DGPOT/UAIS/N°7/2025, informe MEFP/VTCP/DGPOT/UAIS/No.3/2025 para la reversión definitiva de las Boletas de Pago solicitadas por el SENASIR consignadas en el comprobante de pago N° 72044 H.R. 2024-59464-R"/>
    <m/>
    <m/>
    <m/>
    <m/>
    <m/>
    <m/>
    <n v="0"/>
    <n v="926781"/>
    <s v="NO_CONCILIADO"/>
  </r>
  <r>
    <x v="14"/>
    <m/>
    <x v="14"/>
    <x v="14"/>
    <s v="J06262490002"/>
    <s v="NTE"/>
    <n v="10787897"/>
    <m/>
    <s v="A:00099021001 Transferencia de recursos a solicitud de la Unidad de Administración e Información Salarial mediante nota CITE: MEFP/VTCP/DGPOT/UAIS/N°8/2025, informe MEFP/VTCP/DGPOT/UAIS/No.4/2025 para la reversión definitiva de las Boletas de Pago solicitadas por el SENASIR consignadas en el comprobante de pago N° 72033 H.R. 2024-51800-R"/>
    <m/>
    <m/>
    <m/>
    <m/>
    <m/>
    <m/>
    <n v="0"/>
    <n v="1390487"/>
    <s v="NO_CONCILIADO"/>
  </r>
  <r>
    <x v="14"/>
    <m/>
    <x v="14"/>
    <x v="14"/>
    <s v="J06262500002"/>
    <s v="NTE"/>
    <n v="10787898"/>
    <m/>
    <s v="A:00099021001 Transferencia de recursos a solicitud de la Unidad de Administración e Información Salarial mediante nota CITE: MEFP/VTCP/DGPOT/UAIS/N°9/2025, informe MEFP/VTCP/DGPOT/UAIS/No.4/2025 para la reversión definitiva de las Boletas de Pago solicitadas por el SENASIR consignadas en el comprobante de pago N° 72034 H.R. 2024-51800-R"/>
    <m/>
    <m/>
    <m/>
    <m/>
    <m/>
    <m/>
    <n v="0"/>
    <n v="50836"/>
    <s v="NO_CONCILIADO"/>
  </r>
  <r>
    <x v="34"/>
    <m/>
    <x v="34"/>
    <x v="14"/>
    <s v="J06262510002"/>
    <s v="NTE"/>
    <n v="10769779"/>
    <m/>
    <s v="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
    <m/>
    <m/>
    <m/>
    <m/>
    <m/>
    <m/>
    <n v="0"/>
    <n v="2373.3200000000002"/>
    <s v="NO_CONCILIADO"/>
  </r>
  <r>
    <x v="34"/>
    <m/>
    <x v="34"/>
    <x v="14"/>
    <s v="Q21579740002"/>
    <s v="CRV"/>
    <n v="2157974"/>
    <m/>
    <s v="NUMERO DE LIBRETA CUT: 00086011102 OPERACIÓN E18 TRANSFERENCIA DEL SISTEMA FINANCIERO POR CUENTA DE TERCEROS A LA CUT SOL. ESC. DE REPSOL E&amp;P BOLIVIA S.A."/>
    <m/>
    <m/>
    <m/>
    <m/>
    <m/>
    <m/>
    <n v="0"/>
    <n v="3080.29"/>
    <s v="NO_CONCILIADO"/>
  </r>
  <r>
    <x v="6"/>
    <m/>
    <x v="6"/>
    <x v="14"/>
    <s v="Q21580530002"/>
    <s v="CRV"/>
    <n v="2158053"/>
    <m/>
    <s v="NUMERO DE LIBRETA CUT: 00099021001 OPERACIÓN E75 TRANSFERENCIA DE LA CUENTA FISCAL BUN A LA CUT EN MN TRANSF.FDOS.AL.BCB GOBIERNO AUTONOMO MUNICIPAL SAN PEDRO CITE: GAMSP-MAE-OF.EXT.NÂ° 021/2025 CUENTA CUT 3987 LIBRETA NÂ° 00099021001"/>
    <m/>
    <m/>
    <m/>
    <m/>
    <m/>
    <m/>
    <n v="0"/>
    <n v="622843.75"/>
    <s v="NO_CONCILIADO"/>
  </r>
  <r>
    <x v="7"/>
    <m/>
    <x v="7"/>
    <x v="14"/>
    <s v="S11174780003"/>
    <s v="COB"/>
    <n v="1117478"/>
    <m/>
    <s v="||TRANSFERENCIA DE FONDOS S/G MENSAJE SWIFT NRO. 1061 EN ATENCIÓN A NOTA: DGAC/10571/2024 DE F.14/3/2024 (HRE-TGL-4549) ENVIADO POR LA DIRECCIÓN GENERAL DE AERONÁUTICA CIVIL (SECTOR PÚBLICO). DEBITO DE LA LIBRETA 00117012001 DGAC, REPOSICIÓN ÚTILES DE ESCRITORIO."/>
    <m/>
    <m/>
    <m/>
    <m/>
    <m/>
    <m/>
    <n v="60"/>
    <n v="0"/>
    <s v="NO_CONCILIADO"/>
  </r>
  <r>
    <x v="7"/>
    <m/>
    <x v="7"/>
    <x v="14"/>
    <s v="S11174670003"/>
    <s v="COB"/>
    <n v="1117467"/>
    <m/>
    <s v="||TRANSFERENCIA DE FONDOS SEGÚN MENSAJES SWIFT N°999 Y 1062 DE LA FECHA Y NOTA CITE: DGAC/10571/2024 (HRE-TGL-4549) DE FECHA 14/03/2024 DE LA DIRECCIÓN GENERAL DE AERONÁUTICA CIVIL. (SECTOR PÚBLICO). DÉBITO DE LA LIBRETA 00117012001 DGAC, REPOSICIÓN DE ÚTILES DE ESCRITORIO."/>
    <m/>
    <m/>
    <m/>
    <m/>
    <m/>
    <m/>
    <n v="60"/>
    <n v="0"/>
    <s v="NO_CONCILIADO"/>
  </r>
  <r>
    <x v="7"/>
    <m/>
    <x v="7"/>
    <x v="14"/>
    <s v="S11175110003"/>
    <s v="COB"/>
    <n v="1117511"/>
    <m/>
    <s v="||TRANSFERENCIA DE FONDOS S/G MENSAJE SWIFT NRO. 1106 EN ATENCIÓN A CORREO ELECTRÓNICO Y NOTA: DGAC/10571/2024 DE F.14/3/2024 (HRE-TGL-4549) ENVIADO POR LA DIRECCIÓN GENERAL DE AERONÁUTICA CIVIL (SECTOR PÚBLICO). DEBITO DE LA LIBRETA 00117012001 DGAC, REPOSICIÓN ÚTILES DE ESCRITORIO."/>
    <m/>
    <m/>
    <m/>
    <m/>
    <m/>
    <m/>
    <n v="60"/>
    <n v="0"/>
    <s v="NO_CONCILIADO"/>
  </r>
  <r>
    <x v="7"/>
    <m/>
    <x v="7"/>
    <x v="14"/>
    <s v="S11174950003"/>
    <s v="COB"/>
    <n v="1117495"/>
    <m/>
    <s v="||TRANSFERENCIA DE FONDOS SEGÚN MENSAJE SWIFT N° 1059 DE LA FECHA Y NOTA CITE: DGAC/10571/2024 (HRE-TGL-4549) DE FECHA 14/03/2024 DE LA DIRECCIÓN GENERAL DE AERONÁUTICA CIVIL. (SECTOR PÚBLICO). DÉBITO DE LA LIBRETA 00117012001 DGAC, REPOSICIÓN DE ÚTILES DE ESCRITORIO."/>
    <m/>
    <m/>
    <m/>
    <m/>
    <m/>
    <m/>
    <n v="60"/>
    <n v="0"/>
    <s v="NO_CONCILIADO"/>
  </r>
  <r>
    <x v="7"/>
    <m/>
    <x v="7"/>
    <x v="14"/>
    <s v="S11174930003"/>
    <s v="COB"/>
    <n v="1117493"/>
    <m/>
    <s v="||TRANSFERENCIA DE FONDOS S/G MENSAJES SWIFTS NROS. 1047 Y 995 EN ATENCIÓN A NOTA: DGAC/10571/2024 DE F.14/3/2024 (HRE-TGL-4549) ENVIADO POR LA DIRECCIÓN GENERAL DE AERONÁUTICA CIVIL (SECTOR PÚBLICO). DEBITO DE LA LIBRETA 00117012001 DGAC, REPOSICIÓN ÚTILES DE ESCRITORIO."/>
    <m/>
    <m/>
    <m/>
    <m/>
    <m/>
    <m/>
    <n v="60"/>
    <n v="0"/>
    <s v="NO_CONCILIADO"/>
  </r>
  <r>
    <x v="7"/>
    <m/>
    <x v="7"/>
    <x v="14"/>
    <s v="S11174760003"/>
    <s v="COB"/>
    <n v="1117476"/>
    <m/>
    <s v="||TRANSFERENCIA DE FONDOS S/G MENSAJES SWIFTS NROS. 997-1049 EN ATENCIÓN A NOTA: DGAC/10571/2024 DE F.14/3/2024 (HRE-TGL-4549) ENVIADO POR LA DIRECCIÓN GENERAL DE AERONÁUTICA CIVIL (SECTOR PÚBLICO). DEBITO DE LA LIBRETA 00117012001 DGAC, REPOSICIÓN ÚTILES DE ESCRITORIO."/>
    <m/>
    <m/>
    <m/>
    <m/>
    <m/>
    <m/>
    <n v="60"/>
    <n v="0"/>
    <s v="NO_CONCILIADO"/>
  </r>
  <r>
    <x v="0"/>
    <m/>
    <x v="0"/>
    <x v="15"/>
    <s v="O22532590002"/>
    <s v="BOD"/>
    <n v="2253259"/>
    <m/>
    <s v="00099021001 DEPOSITO DE EFECTIVO, DEPOSITANTE: CINTIA SUSANA CONTRERAS CALLE, CONCEPTO: MULTA POR ENTREGA FUERA DE PLAZO, CUENTA DE DEPOSITO: CUENTA UNICA DEL TESORO"/>
    <m/>
    <m/>
    <m/>
    <m/>
    <m/>
    <m/>
    <n v="0"/>
    <n v="1805.4"/>
    <s v="NO_CONCILIADO"/>
  </r>
  <r>
    <x v="16"/>
    <m/>
    <x v="16"/>
    <x v="15"/>
    <s v="O22532710002"/>
    <s v="BOD"/>
    <n v="2253271"/>
    <m/>
    <s v="00585012002 DEPOSITO DE EFECTIVO, DEPOSITANTE: AGENCIA BOLIVIANA ESPACIAL, CONCEPTO: DEV. FONDOS, CUENTA DE DEPOSITO: CUENTA UNICA DEL TESORO"/>
    <m/>
    <m/>
    <m/>
    <m/>
    <m/>
    <m/>
    <n v="0"/>
    <n v="1718.8"/>
    <s v="NO_CONCILIADO"/>
  </r>
  <r>
    <x v="38"/>
    <m/>
    <x v="38"/>
    <x v="15"/>
    <s v="O22532880002"/>
    <s v="BOD"/>
    <n v="2253288"/>
    <m/>
    <s v="00099021001 DEPOSITO DE EFECTIVO, DEPOSITANTE: NILDA INES MAMANI CHINO, CONCEPTO: DEV. PAGO EN EXCESO, CUENTA DE DEPOSITO: CUENTA UNICA DEL TESORO/DJBR"/>
    <m/>
    <m/>
    <m/>
    <m/>
    <m/>
    <m/>
    <n v="0"/>
    <n v="854.39"/>
    <s v="NO_CONCILIADO"/>
  </r>
  <r>
    <x v="37"/>
    <m/>
    <x v="37"/>
    <x v="15"/>
    <s v="O22533500002"/>
    <s v="BOD"/>
    <n v="2253350"/>
    <m/>
    <s v="00099021001 DEPOSITO DE EFECTIVO, DEPOSITANTE: CARMEN FEDRA VALVERDE ROSSEL, CONCEPTO: POR ERROR EN C-1 N°1463-4, CUENTA DE DEPOSITO: CUENTA UNICA DEL TESORO/DJBR"/>
    <m/>
    <m/>
    <m/>
    <m/>
    <m/>
    <m/>
    <n v="0"/>
    <n v="63.67"/>
    <s v="NO_CONCILIADO"/>
  </r>
  <r>
    <x v="37"/>
    <m/>
    <x v="37"/>
    <x v="15"/>
    <s v="O22533520002"/>
    <s v="BOD"/>
    <n v="2253352"/>
    <m/>
    <s v="00099021001 DEPOSITO DE EFECTIVO, DEPOSITANTE: CARMEN FEDRA VALVERDE ROSSEL, CONCEPTO: POR ERROR C-31 N ° 1463-5, CUENTA DE DEPOSITO: CUENTA UNICA DEL TESORO/DJBR"/>
    <m/>
    <m/>
    <m/>
    <m/>
    <m/>
    <m/>
    <n v="0"/>
    <n v="4.79"/>
    <s v="NO_CONCILIADO"/>
  </r>
  <r>
    <x v="10"/>
    <m/>
    <x v="10"/>
    <x v="15"/>
    <s v="O22533550002"/>
    <s v="BOD"/>
    <n v="2253355"/>
    <m/>
    <s v="00383012001 DEPOSITO DE EFECTIVO, DEPOSITANTE: AGENCIA BOLIVIANA DE CORREOS, CONCEPTO: REGIONAL COCHABAMBA 2-5/12/2024, CUENTA DE DEPOSITO: CUENTA UNICA DEL TESORO"/>
    <m/>
    <m/>
    <m/>
    <m/>
    <m/>
    <m/>
    <n v="0"/>
    <n v="12491"/>
    <s v="NO_CONCILIADO"/>
  </r>
  <r>
    <x v="10"/>
    <m/>
    <x v="10"/>
    <x v="15"/>
    <s v="O22533560002"/>
    <s v="BOD"/>
    <n v="2253356"/>
    <m/>
    <s v="00383012001 DEPOSITO DE EFECTIVO, DEPOSITANTE: AGENCIA BOLIVIANA DE CORREOS, CONCEPTO: REGIONAL SUCRE 30/12/2024-04/01/2025, CUENTA DE DEPOSITO: CUENTA UNICA DEL TESORO"/>
    <m/>
    <m/>
    <m/>
    <m/>
    <m/>
    <m/>
    <n v="0"/>
    <n v="1619"/>
    <s v="NO_CONCILIADO"/>
  </r>
  <r>
    <x v="10"/>
    <m/>
    <x v="10"/>
    <x v="15"/>
    <s v="O22533590002"/>
    <s v="BOD"/>
    <n v="2253359"/>
    <m/>
    <s v="00383012001 DEPOSITO DE EFECTIVO, DEPOSITANTE: AGENCIA BOLIVIANA DE CORREOS, CONCEPTO: REGIONAL SUCRE6-11/01/2025, CUENTA DE DEPOSITO: CUENTA UNICA DEL TESORO"/>
    <m/>
    <m/>
    <m/>
    <m/>
    <m/>
    <m/>
    <n v="0"/>
    <n v="4708"/>
    <s v="NO_CONCILIADO"/>
  </r>
  <r>
    <x v="10"/>
    <m/>
    <x v="10"/>
    <x v="15"/>
    <s v="O22533610002"/>
    <s v="BOD"/>
    <n v="2253361"/>
    <m/>
    <s v="00383012001 DEPOSITO DE EFECTIVO, DEPOSITANTE: AGENCIA BOLIVIANA DE CORREOS, CONCEPTO: REGIONAL BENI 2-12/01/2025, CUENTA DE DEPOSITO: CUENTA UNICA DEL TESORO"/>
    <m/>
    <m/>
    <m/>
    <m/>
    <m/>
    <m/>
    <n v="0"/>
    <n v="211"/>
    <s v="NO_CONCILIADO"/>
  </r>
  <r>
    <x v="10"/>
    <m/>
    <x v="10"/>
    <x v="15"/>
    <s v="O22533640002"/>
    <s v="BOD"/>
    <n v="2253364"/>
    <m/>
    <s v="00383012001 DEPOSITO DE EFECTIVO, DEPOSITANTE: AGENCIA BOLIVIANA DE CORREOS, CONCEPTO: REGIONAL BENI 31/12/2024, CUENTA DE DEPOSITO: CUENTA UNICA DEL TESORO"/>
    <m/>
    <m/>
    <m/>
    <m/>
    <m/>
    <m/>
    <n v="0"/>
    <n v="65"/>
    <s v="NO_CONCILIADO"/>
  </r>
  <r>
    <x v="10"/>
    <m/>
    <x v="10"/>
    <x v="15"/>
    <s v="O22533660002"/>
    <s v="BOD"/>
    <n v="2253366"/>
    <m/>
    <s v="00383012001 DEPOSITO DE EFECTIVO, DEPOSITANTE: AGENCIA BOLIVIANA DE CORREOS, CONCEPTO: REGIONAL BENI 22/11/2024, CUENTA DE DEPOSITO: CUENTA UNICA DEL TESORO"/>
    <m/>
    <m/>
    <m/>
    <m/>
    <m/>
    <m/>
    <n v="0"/>
    <n v="7189"/>
    <s v="NO_CONCILIADO"/>
  </r>
  <r>
    <x v="30"/>
    <m/>
    <x v="30"/>
    <x v="15"/>
    <s v="O22534550002"/>
    <s v="BOD"/>
    <n v="2253455"/>
    <m/>
    <s v="00292012001 DEPOSITO DE EFECTIVO, DEPOSITANTE: CARLOS DANIEL ROQUE CHOQUE, CONCEPTO: DEVOLUCION FONDOS MES DE DICIEMBRE, CUENTA DE DEPOSITO: CUENTA UNICA DEL TESORO"/>
    <m/>
    <m/>
    <m/>
    <m/>
    <m/>
    <m/>
    <n v="0"/>
    <n v="103"/>
    <s v="NO_CONCILIADO"/>
  </r>
  <r>
    <x v="6"/>
    <m/>
    <x v="6"/>
    <x v="15"/>
    <s v="Q21588230002"/>
    <s v="CRV"/>
    <n v="2158823"/>
    <m/>
    <s v="NUMERO DE LIBRETA CUT: 00099021001 OPERACIÓN E75 TRANSFERENCIA DE LA CUENTA FISCAL BUN A LA CUT EN MN TRANSF.FDOS.AL.BCB GOBIERNO AUTONOMO MUNICIPAL DE UYUNI DE CITE: CITE: OF/GAMU/DESP/MAE NÂ° 014/2025 CUENTA CUT 3987 LIBRETA NÂ°00099021001"/>
    <m/>
    <m/>
    <m/>
    <m/>
    <m/>
    <m/>
    <n v="0"/>
    <n v="1167622.26"/>
    <s v="NO_CONCILIADO"/>
  </r>
  <r>
    <x v="6"/>
    <m/>
    <x v="6"/>
    <x v="15"/>
    <s v="Q21588250002"/>
    <s v="CRV"/>
    <n v="2158825"/>
    <m/>
    <s v="NUMERO DE LIBRETA CUT: 00099021001 OPERACIÓN E75 TRANSFERENCIA DE LA CUENTA FISCAL BUN A LA CUT EN MN TRANSF.FDOS.AL.BCB GOBIERNO AUTONOMO MUNICIPAL DE UYUNI DE CITE: OF/GAMU/DESP/MAE NÂ° 013/2025 CUENTA CUT 3987 LIBRETA NÂ°00099021001"/>
    <m/>
    <m/>
    <m/>
    <m/>
    <m/>
    <m/>
    <n v="0"/>
    <n v="740594.72"/>
    <s v="NO_CONCILIADO"/>
  </r>
  <r>
    <x v="6"/>
    <m/>
    <x v="6"/>
    <x v="15"/>
    <s v="Q21588260002"/>
    <s v="CRV"/>
    <n v="2158826"/>
    <m/>
    <s v="NUMERO DE LIBRETA CUT: 00099021001 OPERACIÓN E75 TRANSFERENCIA DE LA CUENTA FISCAL BUN A LA CUT EN MN TRANSF.FDOS.AL.BCB UNIVERSIDAD MAYOR DE SAN SIMON CITE:TYCP-T 1/25 CUENTA CUT 3987069001 LIBRETA NÂ° 00099021001"/>
    <m/>
    <m/>
    <m/>
    <m/>
    <m/>
    <m/>
    <n v="0"/>
    <n v="710423.46"/>
    <s v="NO_CONCILIADO"/>
  </r>
  <r>
    <x v="6"/>
    <m/>
    <x v="6"/>
    <x v="15"/>
    <s v="Q21588270002"/>
    <s v="CRV"/>
    <n v="2158827"/>
    <m/>
    <s v="NUMERO DE LIBRETA CUT: 00099021001 OPERACIÓN E75 TRANSFERENCIA DE LA CUENTA FISCAL BUN A LA CUT EN MN TRANSF.FDOS.AL.BCB GOB. AUTONOMO MCPAL. DE TOTORA CITE:GAMT-CE-DAF-009/2025 CUENTA CUT 3987069001 LIBRETA NÂ° 00099021001"/>
    <m/>
    <m/>
    <m/>
    <m/>
    <m/>
    <m/>
    <n v="0"/>
    <n v="26050.17"/>
    <s v="NO_CONCILIADO"/>
  </r>
  <r>
    <x v="33"/>
    <m/>
    <x v="33"/>
    <x v="15"/>
    <s v="S11175600001"/>
    <s v="COB"/>
    <n v="1117560"/>
    <m/>
    <s v="||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
    <m/>
    <m/>
    <m/>
    <m/>
    <m/>
    <m/>
    <n v="3340.53"/>
    <n v="0"/>
    <s v="NO_CONCILIADO"/>
  </r>
  <r>
    <x v="7"/>
    <m/>
    <x v="7"/>
    <x v="15"/>
    <s v="S11176020003"/>
    <s v="COB"/>
    <n v="1117602"/>
    <m/>
    <s v="||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
    <m/>
    <m/>
    <m/>
    <m/>
    <m/>
    <m/>
    <n v="60"/>
    <n v="0"/>
    <s v="NO_CONCILIADO"/>
  </r>
  <r>
    <x v="7"/>
    <m/>
    <x v="7"/>
    <x v="15"/>
    <s v="S11175790003"/>
    <s v="COB"/>
    <n v="1117579"/>
    <m/>
    <s v="||TRANSFERENCIA DE FONDOS S/G MENSAJE SWIFT NRO. 1117, CORREO ELECTRONICO DE LA FECHA Y NOTA CITE DGAC/10571/2024 DE F.14.03.2024 (HRE-TGL-4549) DE LA DIRECCION GENERAL DE AERONAUTICA CIVIL (SECTOR PÚBLICO). DEBITO DE LA LIBRETA 00117012001 DGAC, REPOSICIÓN DE ÚTILES DE ESCRITORIO"/>
    <m/>
    <m/>
    <m/>
    <m/>
    <m/>
    <m/>
    <n v="60"/>
    <n v="0"/>
    <s v="NO_CONCILIADO"/>
  </r>
  <r>
    <x v="30"/>
    <m/>
    <x v="30"/>
    <x v="16"/>
    <s v="O22536700002"/>
    <s v="BOD"/>
    <n v="2253670"/>
    <m/>
    <s v="00292012001 DEPOSITO DE EFECTIVO, DEPOSITANTE: ELMER VILLARES APARICIO, CONCEPTO: DEPÓSITO, CUENTA DE DEPOSITO: CUENTA UNICA DEL TESORO"/>
    <m/>
    <m/>
    <m/>
    <m/>
    <m/>
    <m/>
    <n v="0"/>
    <n v="51.5"/>
    <s v="NO_CONCILIADO"/>
  </r>
  <r>
    <x v="30"/>
    <m/>
    <x v="30"/>
    <x v="16"/>
    <s v="O22536720002"/>
    <s v="BOD"/>
    <n v="2253672"/>
    <m/>
    <s v="00292012001 DEPOSITO DE EFECTIVO, DEPOSITANTE: CESAR INTI TERAN LOAYZA, CONCEPTO: DEPÓSITO, CUENTA DE DEPOSITO: CUENTA UNICA DEL TESORO"/>
    <m/>
    <m/>
    <m/>
    <m/>
    <m/>
    <m/>
    <n v="0"/>
    <n v="103"/>
    <s v="NO_CONCILIADO"/>
  </r>
  <r>
    <x v="4"/>
    <m/>
    <x v="4"/>
    <x v="16"/>
    <s v="O22536980002"/>
    <s v="BOD"/>
    <n v="2253698"/>
    <m/>
    <s v="00020031101 DEPOSITO DE EFECTIVO, DEPOSITANTE: FELIX AUGUSTO CONDORI LAURA, CONCEPTO: PAGO POR REVERSION PARTIDA, CUENTA DE DEPOSITO: CUENTA UNICA DEL TESORO"/>
    <m/>
    <m/>
    <m/>
    <m/>
    <m/>
    <m/>
    <n v="0"/>
    <n v="13.2"/>
    <s v="NO_CONCILIADO"/>
  </r>
  <r>
    <x v="5"/>
    <m/>
    <x v="5"/>
    <x v="16"/>
    <s v="O22538320002"/>
    <s v="BOD"/>
    <n v="2253832"/>
    <m/>
    <s v="00099021001 DEPOSITO DE EFECTIVO, DEPOSITANTE: CARLOS IVAN COSSIO SALVATIERRA, CONCEPTO: DEVOLUCION DE SEPTIEMBRE 2023, CUENTA DE DEPOSITO: CUENTA UNICA DEL TESORO/DJBR"/>
    <m/>
    <m/>
    <m/>
    <m/>
    <m/>
    <m/>
    <n v="0"/>
    <n v="8260.73"/>
    <s v="NO_CONCILIADO"/>
  </r>
  <r>
    <x v="5"/>
    <m/>
    <x v="5"/>
    <x v="16"/>
    <s v="O22538340002"/>
    <s v="BOD"/>
    <n v="2253834"/>
    <m/>
    <s v="00099021001 DEPOSITO DE EFECTIVO, DEPOSITANTE: CARLOS IVAN COSSIO SALVATIERRA, CONCEPTO: DEVOLUCION DUODECIMA DE AGUINALDO 2023, CUENTA DE DEPOSITO: CUENTA UNICA DEL TESORO/DJBR"/>
    <m/>
    <m/>
    <m/>
    <m/>
    <m/>
    <m/>
    <n v="0"/>
    <n v="589.83000000000004"/>
    <s v="NO_CONCILIADO"/>
  </r>
  <r>
    <x v="2"/>
    <m/>
    <x v="2"/>
    <x v="16"/>
    <s v="O22538410002"/>
    <s v="BOD"/>
    <n v="2253841"/>
    <m/>
    <s v="00081011101 DEPOSITO DE EFECTIVO, DEPOSITANTE: SASHA EVELIN PIZO PEREZ, CONCEPTO: REPOSICION DE CREDENCIAL, CUENTA DE DEPOSITO: CUENTA UNICA DEL TESORO"/>
    <m/>
    <m/>
    <m/>
    <m/>
    <m/>
    <m/>
    <n v="0"/>
    <n v="25"/>
    <s v="NO_CONCILIADO"/>
  </r>
  <r>
    <x v="44"/>
    <m/>
    <x v="44"/>
    <x v="16"/>
    <s v="B22537480002"/>
    <s v="BOD"/>
    <n v="2253748"/>
    <m/>
    <s v="00099021001 DEP.DE CHEQ.AJENOS,RET.DE CAM.,CONCEPTO: DEVOLUCION DE SUELDOS Y SALARIOS,DEP.: ALEJANDRA FERNANDEZ NINA , PROCEDENCIA: BANCO UNION S.A., CHEQUE: 213455, FECHA DE EMISION:27/01/2025/DJBR"/>
    <m/>
    <m/>
    <m/>
    <m/>
    <m/>
    <m/>
    <n v="0"/>
    <n v="23034.9"/>
    <s v="NO_CONCILIADO"/>
  </r>
  <r>
    <x v="45"/>
    <m/>
    <x v="45"/>
    <x v="16"/>
    <s v="O22538870002"/>
    <s v="BOD"/>
    <n v="2253887"/>
    <m/>
    <s v="00099021001 DEPOSITO DE EFECTIVO, DEPOSITANTE: MARIA RISELA CASTELLON VELA, CONCEPTO: DEPÓSITO REVERSION TOTAL DE SUELDOS, CUENTA DE DEPOSITO: CUENTA UNICA DEL TESORO/DJBR"/>
    <m/>
    <m/>
    <m/>
    <m/>
    <m/>
    <m/>
    <n v="0"/>
    <n v="3097.91"/>
    <s v="NO_CONCILIADO"/>
  </r>
  <r>
    <x v="6"/>
    <m/>
    <x v="6"/>
    <x v="16"/>
    <s v="Q21598190002"/>
    <s v="CRV"/>
    <n v="2159819"/>
    <m/>
    <s v="NUMERO DE LIBRETA CUT: 00099021001 OPERACIÓN E75 TRANSFERENCIA DE LA CUENTA FISCAL BUN A LA CUT EN MN TRANSF.FDOS.AL.BCB GOB. AUTONOMO MCPAL. DE ARBIETO CITE: GAMA NÂ° 022/2025 CUENTA CUT 3987 LIBRETA NÂ° 00099021001"/>
    <m/>
    <m/>
    <m/>
    <m/>
    <m/>
    <m/>
    <n v="0"/>
    <n v="489453.64"/>
    <s v="NO_CONCILIADO"/>
  </r>
  <r>
    <x v="46"/>
    <m/>
    <x v="46"/>
    <x v="16"/>
    <s v="S11176720001"/>
    <s v="DEV"/>
    <n v="1117672"/>
    <m/>
    <s v="||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PROV.FDOS.COMIS LC I-2024-05."/>
    <m/>
    <m/>
    <m/>
    <m/>
    <m/>
    <m/>
    <n v="2088"/>
    <n v="0"/>
    <s v="NO_CONCILIADO"/>
  </r>
  <r>
    <x v="46"/>
    <m/>
    <x v="46"/>
    <x v="16"/>
    <s v="S11176720004"/>
    <s v="COB"/>
    <n v="1117672"/>
    <m/>
    <s v="||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COMISIONES LC I-2024-05."/>
    <m/>
    <m/>
    <m/>
    <m/>
    <m/>
    <m/>
    <n v="364.12"/>
    <n v="0"/>
    <s v="NO_CONCILIADO"/>
  </r>
  <r>
    <x v="14"/>
    <m/>
    <x v="14"/>
    <x v="16"/>
    <s v="J06266310002"/>
    <s v="NTE"/>
    <n v="1080449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371"/>
    <s v="NO_CONCILIADO"/>
  </r>
  <r>
    <x v="14"/>
    <m/>
    <x v="14"/>
    <x v="16"/>
    <s v="J06266320002"/>
    <s v="NTE"/>
    <n v="1080571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41384"/>
    <s v="NO_CONCILIADO"/>
  </r>
  <r>
    <x v="14"/>
    <m/>
    <x v="14"/>
    <x v="16"/>
    <s v="J06266330002"/>
    <s v="NTE"/>
    <n v="10807516"/>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030.22"/>
    <s v="NO_CONCILIADO"/>
  </r>
  <r>
    <x v="14"/>
    <m/>
    <x v="14"/>
    <x v="16"/>
    <s v="J06266340002"/>
    <s v="NTE"/>
    <n v="10809295"/>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157883"/>
    <s v="NO_CONCILIADO"/>
  </r>
  <r>
    <x v="13"/>
    <m/>
    <x v="13"/>
    <x v="16"/>
    <s v="S11176750004"/>
    <s v="COB"/>
    <n v="1117675"/>
    <m/>
    <s v="||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
    <m/>
    <m/>
    <m/>
    <m/>
    <m/>
    <m/>
    <n v="140939.44"/>
    <n v="0"/>
    <s v="NO_CONCILIADO"/>
  </r>
  <r>
    <x v="13"/>
    <m/>
    <x v="13"/>
    <x v="16"/>
    <s v="S11176780001"/>
    <s v="DDC"/>
    <n v="1117678"/>
    <m/>
    <s v="||DIFERENCIALCAMBIARIO DE SOL. 053654 - 22467 YPFB, TRANSFERENCIA DE FONDOS AL EXTERIOR PAGO A FAVOR DE GALILEO TRADING DMCC EUR 9,761,146,43 EN COMPLEMENTO A COMPROBANTE S-1117675 DE LA FECHA. DEBITO LIB.00513012004 LBP-YPFB-UNICOMERCAIL(4030005415/1-2188907) DIFERENCIAL T/C"/>
    <m/>
    <m/>
    <m/>
    <m/>
    <m/>
    <m/>
    <n v="1714354.14"/>
    <n v="0"/>
    <s v="NO_CONCILIADO"/>
  </r>
  <r>
    <x v="7"/>
    <m/>
    <x v="7"/>
    <x v="16"/>
    <s v="S11176940003"/>
    <s v="COB"/>
    <n v="1117694"/>
    <m/>
    <s v="||TRANSFERENCIA DE FONDOS S/G MENSAJE SWIFT NRO. 1337, CORREO ELECTRONICO DE LA FECHA Y NOTA CITE DGAC/10571/2024 DE F.14.03.2024 (HRE-TGL-4549) DE LA DIRECCION GENERAL DE AERONAUTICA CIVIL (SECTOR PÚBLICO). DEBITO DE LA LIBRETA 00117012001 DGAC, REPOSICIÓN DE ÚTILES DE ESCRITORIO"/>
    <m/>
    <m/>
    <m/>
    <m/>
    <m/>
    <m/>
    <n v="60"/>
    <n v="0"/>
    <s v="NO_CONCILIADO"/>
  </r>
  <r>
    <x v="7"/>
    <m/>
    <x v="7"/>
    <x v="16"/>
    <s v="S11177100003"/>
    <s v="COB"/>
    <n v="1117710"/>
    <m/>
    <s v="||TRANSFERENCIA DE FONDOS SEGÚN MENSAJE SWIFT N°1178,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6"/>
    <s v="S11176850003"/>
    <s v="COB"/>
    <n v="1117685"/>
    <m/>
    <s v="||TRANSFERENCIA DE FONDOS S/G MENSAJE SWIFTS NROS. 1391 Y 1400 EN ATENCIÓN A NOTA: DGAC/10571/2024 DE F.14/3/2024 (HRE-TGL-4549) ENVIADO POR LA DIRECCIÓN GENERAL DE AERONÁUTICA CIVIL (SECTOR PÚBLICO). DEBITO DE LA LIBRETA 00117012001 DGAC, REPOSICIÓN ÚTILES DE ESCRITORIO."/>
    <m/>
    <m/>
    <m/>
    <m/>
    <m/>
    <m/>
    <n v="60"/>
    <n v="0"/>
    <s v="NO_CONCILIADO"/>
  </r>
  <r>
    <x v="12"/>
    <m/>
    <x v="12"/>
    <x v="16"/>
    <s v="S11177320001"/>
    <s v="COB"/>
    <n v="1117732"/>
    <m/>
    <s v="COBRO DE||ÚTILES DE ESCRITORIO POR EL REG. DEL COMP. CONTABLE N°1117687 POR EL 1ER DESEMBOLSO A FAVOR TGN REPRESENTADO POR EL MEFP PARA EL CRÉDITO EXT. GESTIÓN 2025 EN EL MARCO DE LA LEY N°1613 SG. NOTA: MEFP/VTCP/DGCP/UEPS/N°052/2025 DE LA CTA. N° 3987, LIB 00099021001 TGN-RECURSOS ORDINARIOS&quot;"/>
    <m/>
    <m/>
    <m/>
    <m/>
    <m/>
    <m/>
    <n v="60"/>
    <n v="0"/>
    <s v="NO_CONCILIADO"/>
  </r>
  <r>
    <x v="0"/>
    <m/>
    <x v="0"/>
    <x v="17"/>
    <s v="O22540800002"/>
    <s v="BOD"/>
    <n v="2254080"/>
    <m/>
    <s v="00099021001 DEPOSITO DE EFECTIVO, DEPOSITANTE: ROSSMARY BARRERA VINO, CONCEPTO: PAGO CUOTA POR CONVENIO CON SENASIR, CUENTA DE DEPOSITO: CUENTA UNICA DEL TESORO"/>
    <m/>
    <m/>
    <m/>
    <m/>
    <m/>
    <m/>
    <n v="0"/>
    <n v="165.32"/>
    <s v="NO_CONCILIADO"/>
  </r>
  <r>
    <x v="9"/>
    <m/>
    <x v="9"/>
    <x v="17"/>
    <s v="O22540890002"/>
    <s v="BOD"/>
    <n v="2254089"/>
    <m/>
    <s v="00086044201 DEPOSITO DE EFECTIVO, DEPOSITANTE: SIST. RIEGO ZONA NORTE POCOATA BAJA-ARANI, CONCEPTO: CONTRAPARTE PROGRAMA RUMBO, CUENTA DE DEPOSITO: CUENTA UNICA DEL TESORO"/>
    <m/>
    <m/>
    <m/>
    <m/>
    <m/>
    <m/>
    <n v="0"/>
    <n v="45945"/>
    <s v="NO_CONCILIADO"/>
  </r>
  <r>
    <x v="10"/>
    <m/>
    <x v="10"/>
    <x v="17"/>
    <s v="O22540980002"/>
    <s v="BOD"/>
    <n v="2254098"/>
    <m/>
    <s v="00383012001 DEPOSITO DE EFECTIVO, DEPOSITANTE: MENSAJE DE PAZ, CONCEPTO: PAGO SERVICIOS DICIEMBRE, CUENTA DE DEPOSITO: CUENTA UNICA DEL TESORO"/>
    <m/>
    <m/>
    <m/>
    <m/>
    <m/>
    <m/>
    <n v="0"/>
    <n v="1398"/>
    <s v="NO_CONCILIADO"/>
  </r>
  <r>
    <x v="31"/>
    <m/>
    <x v="31"/>
    <x v="17"/>
    <s v="O22541060002"/>
    <s v="BOD"/>
    <n v="2254106"/>
    <m/>
    <s v="00099021001 DEPOSITO DE EFECTIVO, DEPOSITANTE: NELSON VENTURA PACO, CONCEPTO: DEVOLUCION DE PASAJE AEREO NO UTILIZADO, CUENTA DE DEPOSITO: CUENTA UNICA DEL TESORO/DJBR"/>
    <m/>
    <m/>
    <m/>
    <m/>
    <m/>
    <m/>
    <n v="0"/>
    <n v="781.5"/>
    <s v="NO_CONCILIADO"/>
  </r>
  <r>
    <x v="0"/>
    <m/>
    <x v="0"/>
    <x v="17"/>
    <s v="O22541230002"/>
    <s v="BOD"/>
    <n v="2254123"/>
    <m/>
    <s v="00099021001 DEPOSITO DE EFECTIVO, DEPOSITANTE: RICHARD VALENTIN QUISBERT LAURA CI 3383211, CONCEPTO: DEPÓSITO MONTO EXCEDENTARIO A LA REMUNERACION MAXIMA - ENERO 2025, CUENTA DE DEPOSITO: CUENTA UNICA DEL TESORO"/>
    <m/>
    <m/>
    <m/>
    <m/>
    <m/>
    <m/>
    <n v="0"/>
    <n v="13437.98"/>
    <s v="NO_CONCILIADO"/>
  </r>
  <r>
    <x v="47"/>
    <m/>
    <x v="47"/>
    <x v="17"/>
    <s v="O22541360002"/>
    <s v="BOD"/>
    <n v="2254136"/>
    <m/>
    <s v="00099021001 DEPOSITO DE EFECTIVO, DEPOSITANTE: ALEXANDER GONZALES CANDIA, CONCEPTO: DEVOLUCION PREV. 1689, CUENTA DE DEPOSITO: CUENTA UNICA DEL TESORO/DJBR"/>
    <m/>
    <m/>
    <m/>
    <m/>
    <m/>
    <m/>
    <n v="0"/>
    <n v="928"/>
    <s v="NO_CONCILIADO"/>
  </r>
  <r>
    <x v="0"/>
    <m/>
    <x v="0"/>
    <x v="17"/>
    <s v="O22541370002"/>
    <s v="BOD"/>
    <n v="2254137"/>
    <m/>
    <s v="00099021001 DEPOSITO DE EFECTIVO, DEPOSITANTE: SILVANA OJEDA PANOZO CI: 4631448 CH, CONCEPTO: PAGO POR EXCESO DE REFRIGERIO DE 12 DE DICIEMBRE 2023, CUENTA DE DEPOSITO: CUENTA UNICA DEL TESORO"/>
    <m/>
    <m/>
    <m/>
    <m/>
    <m/>
    <m/>
    <n v="0"/>
    <n v="18"/>
    <s v="NO_CONCILIADO"/>
  </r>
  <r>
    <x v="5"/>
    <m/>
    <x v="5"/>
    <x v="17"/>
    <s v="O22541690002"/>
    <s v="BOD"/>
    <n v="2254169"/>
    <m/>
    <s v="00099021001 DEPOSITO DE EFECTIVO, DEPOSITANTE: ARIEL ISIDRO TORREZ GUERRA, CONCEPTO: DEVOLUCION HABER DEL MES DE OCTUBRE 2023, CUENTA DE DEPOSITO: CUENTA UNICA DEL TESORO/DJBR"/>
    <m/>
    <m/>
    <m/>
    <m/>
    <m/>
    <m/>
    <n v="0"/>
    <n v="2268.2199999999998"/>
    <s v="NO_CONCILIADO"/>
  </r>
  <r>
    <x v="9"/>
    <m/>
    <x v="9"/>
    <x v="17"/>
    <s v="O22542070002"/>
    <s v="BOD"/>
    <n v="2254207"/>
    <m/>
    <s v="00086044201 DEPOSITO DE EFECTIVO, DEPOSITANTE: SISTEMA DE RIEGO MACHACA, CONCEPTO: CONTRAPARTE PROGRAMA RUMBO, CUENTA DE DEPOSITO: CUENTA UNICA DEL TESORO"/>
    <m/>
    <m/>
    <m/>
    <m/>
    <m/>
    <m/>
    <n v="0"/>
    <n v="52071"/>
    <s v="NO_CONCILIADO"/>
  </r>
  <r>
    <x v="9"/>
    <m/>
    <x v="9"/>
    <x v="17"/>
    <s v="O22542080002"/>
    <s v="BOD"/>
    <n v="2254208"/>
    <m/>
    <s v="00086044201 DEPOSITO DE EFECTIVO, DEPOSITANTE: SISTEMA DE RIEGO SINDICATO VILLA ABRA, CONCEPTO: CONTRAPARTE PROGRAMA RUMBO, CUENTA DE DEPOSITO: CUENTA UNICA DEL TESORO"/>
    <m/>
    <m/>
    <m/>
    <m/>
    <m/>
    <m/>
    <n v="0"/>
    <n v="45945"/>
    <s v="NO_CONCILIADO"/>
  </r>
  <r>
    <x v="11"/>
    <m/>
    <x v="11"/>
    <x v="17"/>
    <s v="O22542250002"/>
    <s v="BOD"/>
    <n v="2254225"/>
    <m/>
    <s v="00291012002 DEPOSITO DE EFECTIVO, DEPOSITANTE: SANDRA VERONICA ACEBEY QUIROGA, CONCEPTO: DEVOLUCION DE VIATICO, CUENTA DE DEPOSITO: CUENTA UNICA DEL TESORO"/>
    <m/>
    <m/>
    <m/>
    <m/>
    <m/>
    <m/>
    <n v="0"/>
    <n v="571"/>
    <s v="NO_CONCILIADO"/>
  </r>
  <r>
    <x v="9"/>
    <m/>
    <x v="9"/>
    <x v="17"/>
    <s v="O22542290002"/>
    <s v="BOD"/>
    <n v="2254229"/>
    <m/>
    <s v="00086044201 DEPOSITO DE EFECTIVO, DEPOSITANTE: SINDICATO AGRARIO VILLA FLORIDA, CONCEPTO: CONTRAPARTE PROGRAMA RUMBO, CUENTA DE DEPOSITO: CUENTA UNICA DEL TESORO"/>
    <m/>
    <m/>
    <m/>
    <m/>
    <m/>
    <m/>
    <n v="0"/>
    <n v="27567"/>
    <s v="NO_CONCILIADO"/>
  </r>
  <r>
    <x v="9"/>
    <m/>
    <x v="9"/>
    <x v="17"/>
    <s v="O22542300002"/>
    <s v="BOD"/>
    <n v="2254230"/>
    <m/>
    <s v="00086044201 DEPOSITO DE EFECTIVO, DEPOSITANTE: SISTEMA DE RIEGO DEL SINDICATO VALLE HERMOSO, CONCEPTO: CONTRAPARTE PROGRAMA RUMBO, CUENTA DE DEPOSITO: CUENTA UNICA DEL TESORO"/>
    <m/>
    <m/>
    <m/>
    <m/>
    <m/>
    <m/>
    <n v="0"/>
    <n v="24504"/>
    <s v="NO_CONCILIADO"/>
  </r>
  <r>
    <x v="10"/>
    <m/>
    <x v="10"/>
    <x v="17"/>
    <s v="O22542830002"/>
    <s v="BOD"/>
    <n v="2254283"/>
    <m/>
    <s v="00383012001 DEPOSITO DE EFECTIVO, DEPOSITANTE: AGENCIA BOLIVIANA DE CORREOS, CONCEPTO: REGIONAL LA PAZ 20-25/01/2025, CUENTA DE DEPOSITO: CUENTA UNICA DEL TESORO"/>
    <m/>
    <m/>
    <m/>
    <m/>
    <m/>
    <m/>
    <n v="0"/>
    <n v="39918"/>
    <s v="NO_CONCILIADO"/>
  </r>
  <r>
    <x v="15"/>
    <m/>
    <x v="15"/>
    <x v="17"/>
    <s v="B22540570002"/>
    <s v="BOD"/>
    <n v="2254057"/>
    <m/>
    <s v="00099021001 DEP.DE CHEQ.AJENOS,RET.DE CAM.,CONCEPTO: INCAPACIDADES,DEP.: CAJA NACIONAL DE SALUD, PROCEDENCIA: BANCO UNION S.A., CHEQUE: 38158, FECHA DE EMISION:27/01/2025_x000a_DT - 065 - P - 0145"/>
    <m/>
    <m/>
    <m/>
    <m/>
    <m/>
    <m/>
    <n v="0"/>
    <n v="1557.93"/>
    <s v="NO_CONCILIADO"/>
  </r>
  <r>
    <x v="15"/>
    <m/>
    <x v="15"/>
    <x v="17"/>
    <s v="B22540570002"/>
    <s v="BOD"/>
    <n v="2254057"/>
    <m/>
    <s v="00099021001 DEP.DE CHEQ.AJENOS,RET.DE CAM.,CONCEPTO: INCAPACIDADES,DEP.: CAJA NACIONAL DE SALUD, PROCEDENCIA: BANCO UNION S.A., CHEQUE: 38158, FECHA DE EMISION:27/01/2025_x000a_DT - 065 - P - 0145"/>
    <m/>
    <m/>
    <m/>
    <m/>
    <m/>
    <m/>
    <n v="0"/>
    <n v="4896"/>
    <s v="NO_CONCILIADO"/>
  </r>
  <r>
    <x v="15"/>
    <m/>
    <x v="15"/>
    <x v="17"/>
    <s v="B22540570002"/>
    <s v="BOD"/>
    <n v="2254057"/>
    <m/>
    <s v="00099021001 DEP.DE CHEQ.AJENOS,RET.DE CAM.,CONCEPTO: INCAPACIDADES,DEP.: CAJA NACIONAL DE SALUD, PROCEDENCIA: BANCO UNION S.A., CHEQUE: 38158, FECHA DE EMISION:27/01/2025_x000a_DT - 065 - P - 0145"/>
    <m/>
    <m/>
    <m/>
    <m/>
    <m/>
    <m/>
    <n v="0"/>
    <n v="10981.74"/>
    <s v="NO_CONCILIADO"/>
  </r>
  <r>
    <x v="15"/>
    <m/>
    <x v="15"/>
    <x v="17"/>
    <s v="B22540570002"/>
    <s v="BOD"/>
    <n v="2254057"/>
    <m/>
    <s v="00099021001 DEP.DE CHEQ.AJENOS,RET.DE CAM.,CONCEPTO: INCAPACIDADES,DEP.: CAJA NACIONAL DE SALUD, PROCEDENCIA: BANCO UNION S.A., CHEQUE: 38158, FECHA DE EMISION:27/01/2025_x000a_DT - 065 - P - 0145"/>
    <m/>
    <m/>
    <m/>
    <m/>
    <m/>
    <m/>
    <n v="0"/>
    <n v="384.81"/>
    <s v="NO_CONCILIADO"/>
  </r>
  <r>
    <x v="15"/>
    <m/>
    <x v="15"/>
    <x v="17"/>
    <s v="B22540570002"/>
    <s v="BOD"/>
    <n v="2254057"/>
    <m/>
    <s v="00099021001 DEP.DE CHEQ.AJENOS,RET.DE CAM.,CONCEPTO: INCAPACIDADES,DEP.: CAJA NACIONAL DE SALUD, PROCEDENCIA: BANCO UNION S.A., CHEQUE: 38158, FECHA DE EMISION:27/01/2025_x000a_DT - 065 - P - 0145"/>
    <m/>
    <m/>
    <m/>
    <m/>
    <m/>
    <m/>
    <n v="0"/>
    <n v="13853.7"/>
    <s v="NO_CONCILIADO"/>
  </r>
  <r>
    <x v="15"/>
    <m/>
    <x v="15"/>
    <x v="17"/>
    <s v="B22540570002"/>
    <s v="BOD"/>
    <n v="2254057"/>
    <m/>
    <s v="00099021001 DEP.DE CHEQ.AJENOS,RET.DE CAM.,CONCEPTO: INCAPACIDADES,DEP.: CAJA NACIONAL DE SALUD, PROCEDENCIA: BANCO UNION S.A., CHEQUE: 38158, FECHA DE EMISION:27/01/2025_x000a_DT - 065 - P - 0145"/>
    <m/>
    <m/>
    <m/>
    <m/>
    <m/>
    <m/>
    <n v="0"/>
    <n v="8236.35"/>
    <s v="NO_CONCILIADO"/>
  </r>
  <r>
    <x v="15"/>
    <m/>
    <x v="15"/>
    <x v="17"/>
    <s v="B22540570002"/>
    <s v="BOD"/>
    <n v="2254057"/>
    <m/>
    <s v="00099021001 DEP.DE CHEQ.AJENOS,RET.DE CAM.,CONCEPTO: INCAPACIDADES,DEP.: CAJA NACIONAL DE SALUD, PROCEDENCIA: BANCO UNION S.A., CHEQUE: 38158, FECHA DE EMISION:27/01/2025_x000a_DT - 065 - P - 0145"/>
    <m/>
    <m/>
    <m/>
    <m/>
    <m/>
    <m/>
    <n v="0"/>
    <n v="3717.9"/>
    <s v="NO_CONCILIADO"/>
  </r>
  <r>
    <x v="15"/>
    <m/>
    <x v="15"/>
    <x v="17"/>
    <s v="B22540570002"/>
    <s v="BOD"/>
    <n v="2254057"/>
    <m/>
    <s v="00099021001 DEP.DE CHEQ.AJENOS,RET.DE CAM.,CONCEPTO: INCAPACIDADES,DEP.: CAJA NACIONAL DE SALUD, PROCEDENCIA: BANCO UNION S.A., CHEQUE: 38158, FECHA DE EMISION:27/01/2025_x000a_DT - 065 - P - 0145"/>
    <m/>
    <m/>
    <m/>
    <m/>
    <m/>
    <m/>
    <n v="0"/>
    <n v="5536.35"/>
    <s v="NO_CONCILIADO"/>
  </r>
  <r>
    <x v="15"/>
    <m/>
    <x v="15"/>
    <x v="17"/>
    <s v="B22540570002"/>
    <s v="BOD"/>
    <n v="2254057"/>
    <m/>
    <s v="00099021001 DEP.DE CHEQ.AJENOS,RET.DE CAM.,CONCEPTO: INCAPACIDADES,DEP.: CAJA NACIONAL DE SALUD, PROCEDENCIA: BANCO UNION S.A., CHEQUE: 38158, FECHA DE EMISION:27/01/2025_x000a_DT - 065 - P - 0145"/>
    <m/>
    <m/>
    <m/>
    <m/>
    <m/>
    <m/>
    <n v="0"/>
    <n v="2395.98"/>
    <s v="NO_CONCILIADO"/>
  </r>
  <r>
    <x v="15"/>
    <m/>
    <x v="15"/>
    <x v="17"/>
    <s v="B22540570002"/>
    <s v="BOD"/>
    <n v="2254057"/>
    <m/>
    <s v="00099021001 DEP.DE CHEQ.AJENOS,RET.DE CAM.,CONCEPTO: INCAPACIDADES,DEP.: CAJA NACIONAL DE SALUD, PROCEDENCIA: BANCO UNION S.A., CHEQUE: 38158, FECHA DE EMISION:27/01/2025_x000a_DT - 065 - P - 0145"/>
    <m/>
    <m/>
    <m/>
    <m/>
    <m/>
    <m/>
    <n v="0"/>
    <n v="7542.9"/>
    <s v="NO_CONCILIADO"/>
  </r>
  <r>
    <x v="23"/>
    <m/>
    <x v="23"/>
    <x v="17"/>
    <s v="B22540580002 "/>
    <s v="BOD"/>
    <n v="2254058"/>
    <m/>
    <s v="00099021001 DEP.DE CHEQ.AJENOS,RET.DE CAM.,CONCEPTO: INCAPACIDADES,DEP.: CAJA NACIONAL DE SALUD, PROCEDENCIA: BANCO UNION S.A., CHEQUE: 38132, FECHA DE EMISION:27/01/2025_x000a_DT - 065 - P - 0146"/>
    <m/>
    <m/>
    <m/>
    <m/>
    <m/>
    <m/>
    <n v="0"/>
    <n v="1797.72"/>
    <s v="CONCILIADO_PARCIAL"/>
  </r>
  <r>
    <x v="48"/>
    <m/>
    <x v="48"/>
    <x v="17"/>
    <s v="B22540580002 "/>
    <s v="BOD"/>
    <n v="2254058"/>
    <m/>
    <s v="00099021001 DEP.DE CHEQ.AJENOS,RET.DE CAM.,CONCEPTO: INCAPACIDADES,DEP.: CAJA NACIONAL DE SALUD, PROCEDENCIA: BANCO UNION S.A., CHEQUE: 38132, FECHA DE EMISION:27/01/2025_x000a_DT - 065 - P - 0146"/>
    <m/>
    <m/>
    <m/>
    <m/>
    <m/>
    <m/>
    <n v="0"/>
    <n v="1610.7"/>
    <s v="CONCILIADO_PARCIAL"/>
  </r>
  <r>
    <x v="9"/>
    <m/>
    <x v="9"/>
    <x v="17"/>
    <s v="B22540580002 "/>
    <s v="BOD"/>
    <n v="2254058"/>
    <m/>
    <s v="00099021001 DEP.DE CHEQ.AJENOS,RET.DE CAM.,CONCEPTO: INCAPACIDADES,DEP.: CAJA NACIONAL DE SALUD, PROCEDENCIA: BANCO UNION S.A., CHEQUE: 38132, FECHA DE EMISION:27/01/2025_x000a_DT - 065 - P - 0146"/>
    <m/>
    <m/>
    <m/>
    <m/>
    <m/>
    <m/>
    <n v="0"/>
    <n v="7839"/>
    <s v="CONCILIADO_PARCIAL"/>
  </r>
  <r>
    <x v="49"/>
    <m/>
    <x v="49"/>
    <x v="17"/>
    <s v="B22540580002 "/>
    <s v="BOD"/>
    <n v="2254058"/>
    <m/>
    <s v="00099021001 DEP.DE CHEQ.AJENOS,RET.DE CAM.,CONCEPTO: INCAPACIDADES,DEP.: CAJA NACIONAL DE SALUD, PROCEDENCIA: BANCO UNION S.A., CHEQUE: 38132, FECHA DE EMISION:27/01/2025_x000a_DT - 065 - P - 0146"/>
    <m/>
    <m/>
    <m/>
    <m/>
    <m/>
    <m/>
    <n v="0"/>
    <n v="973627.66"/>
    <s v="CONCILIADO_PARCIAL"/>
  </r>
  <r>
    <x v="23"/>
    <m/>
    <x v="23"/>
    <x v="17"/>
    <s v="B22540580002 "/>
    <s v="BOD"/>
    <n v="2254058"/>
    <m/>
    <s v="00099021001 DEP.DE CHEQ.AJENOS,RET.DE CAM.,CONCEPTO: INCAPACIDADES,DEP.: CAJA NACIONAL DE SALUD, PROCEDENCIA: BANCO UNION S.A., CHEQUE: 38132, FECHA DE EMISION:27/01/2025_x000a_DT - 065 - P - 0146"/>
    <m/>
    <m/>
    <m/>
    <m/>
    <m/>
    <m/>
    <n v="0"/>
    <n v="346078.76"/>
    <s v="CONCILIADO_PARCIAL"/>
  </r>
  <r>
    <x v="36"/>
    <m/>
    <x v="36"/>
    <x v="17"/>
    <s v="B22540580002 "/>
    <s v="BOD"/>
    <n v="2254058"/>
    <m/>
    <s v="00099021001 DEP.DE CHEQ.AJENOS,RET.DE CAM.,CONCEPTO: INCAPACIDADES,DEP.: CAJA NACIONAL DE SALUD, PROCEDENCIA: BANCO UNION S.A., CHEQUE: 38132, FECHA DE EMISION:27/01/2025_x000a_DT - 065 - P - 0146"/>
    <m/>
    <m/>
    <m/>
    <m/>
    <m/>
    <m/>
    <n v="0"/>
    <n v="16121.7"/>
    <s v="CONCILIADO_PARCIAL"/>
  </r>
  <r>
    <x v="40"/>
    <m/>
    <x v="40"/>
    <x v="17"/>
    <s v="B22540580002 "/>
    <s v="BOD"/>
    <n v="2254058"/>
    <m/>
    <s v="00099021001 DEP.DE CHEQ.AJENOS,RET.DE CAM.,CONCEPTO: INCAPACIDADES,DEP.: CAJA NACIONAL DE SALUD, PROCEDENCIA: BANCO UNION S.A., CHEQUE: 38132, FECHA DE EMISION:27/01/2025_x000a_DT - 065 - P - 0146"/>
    <m/>
    <m/>
    <m/>
    <m/>
    <m/>
    <m/>
    <n v="0"/>
    <n v="26742.21"/>
    <s v="CONCILIADO_PARCIAL"/>
  </r>
  <r>
    <x v="41"/>
    <m/>
    <x v="41"/>
    <x v="17"/>
    <s v="B22540580002 "/>
    <s v="BOD"/>
    <n v="2254058"/>
    <m/>
    <s v="00099021001 DEP.DE CHEQ.AJENOS,RET.DE CAM.,CONCEPTO: INCAPACIDADES,DEP.: CAJA NACIONAL DE SALUD, PROCEDENCIA: BANCO UNION S.A., CHEQUE: 38132, FECHA DE EMISION:27/01/2025_x000a_DT - 065 - P - 0146"/>
    <m/>
    <m/>
    <m/>
    <m/>
    <m/>
    <m/>
    <n v="0"/>
    <n v="114.13"/>
    <s v="CONCILIADO_PARCIAL"/>
  </r>
  <r>
    <x v="5"/>
    <m/>
    <x v="5"/>
    <x v="17"/>
    <s v="B22540580002 "/>
    <s v="BOD"/>
    <n v="2254058"/>
    <m/>
    <s v="00099021001 DEP.DE CHEQ.AJENOS,RET.DE CAM.,CONCEPTO: INCAPACIDADES,DEP.: CAJA NACIONAL DE SALUD, PROCEDENCIA: BANCO UNION S.A., CHEQUE: 38132, FECHA DE EMISION:27/01/2025_x000a_DT - 065 - P - 0146"/>
    <m/>
    <m/>
    <m/>
    <m/>
    <m/>
    <m/>
    <n v="0"/>
    <n v="313.65999999999997"/>
    <s v="CONCILIADO_PARCIAL"/>
  </r>
  <r>
    <x v="15"/>
    <m/>
    <x v="15"/>
    <x v="17"/>
    <s v="B22540590002 "/>
    <s v="BOD"/>
    <n v="2254059"/>
    <m/>
    <s v="00099021001 DEP.DE CHEQ.AJENOS,RET.DE CAM.,CONCEPTO: INCAPACIDADES,DEP.: CAJA NACIONAL DE SALUD, PROCEDENCIA: BANCO UNION S.A., CHEQUE: 38157, FECHA DE EMISION:27/01/2025_x000a_DT - 065 - P - 0144"/>
    <m/>
    <m/>
    <m/>
    <m/>
    <m/>
    <m/>
    <n v="0"/>
    <n v="23454.79"/>
    <s v="NO_CONCILIADO"/>
  </r>
  <r>
    <x v="15"/>
    <m/>
    <x v="15"/>
    <x v="17"/>
    <s v="B22540590002 "/>
    <s v="BOD"/>
    <n v="2254059"/>
    <m/>
    <s v="00099021001 DEP.DE CHEQ.AJENOS,RET.DE CAM.,CONCEPTO: INCAPACIDADES,DEP.: CAJA NACIONAL DE SALUD, PROCEDENCIA: BANCO UNION S.A., CHEQUE: 38157, FECHA DE EMISION:27/01/2025_x000a_DT - 065 - P - 0144"/>
    <m/>
    <m/>
    <m/>
    <m/>
    <m/>
    <m/>
    <n v="0"/>
    <n v="38139.57"/>
    <s v="NO_CONCILIADO"/>
  </r>
  <r>
    <x v="15"/>
    <m/>
    <x v="15"/>
    <x v="17"/>
    <s v="B22540590002 "/>
    <s v="BOD"/>
    <n v="2254059"/>
    <m/>
    <s v="00099021001 DEP.DE CHEQ.AJENOS,RET.DE CAM.,CONCEPTO: INCAPACIDADES,DEP.: CAJA NACIONAL DE SALUD, PROCEDENCIA: BANCO UNION S.A., CHEQUE: 38157, FECHA DE EMISION:27/01/2025_x000a_DT - 065 - P - 0144"/>
    <m/>
    <m/>
    <m/>
    <m/>
    <m/>
    <m/>
    <n v="0"/>
    <n v="25720.2"/>
    <s v="NO_CONCILIADO"/>
  </r>
  <r>
    <x v="0"/>
    <m/>
    <x v="0"/>
    <x v="17"/>
    <s v="B22541470002"/>
    <s v="BOD"/>
    <n v="2254147"/>
    <m/>
    <s v="00099021001 DEP.DE CHEQ.AJENOS,RET.DE CAM.,CONCEPTO: DEPÓSITO,DEP.: CRISTIAN VILACAHUA PIMENTEL , PROCEDENCIA: BANCO UNION S.A., CHEQUE: 213456, FECHA DE EMISION:28/01/2025"/>
    <m/>
    <m/>
    <m/>
    <m/>
    <m/>
    <m/>
    <n v="0"/>
    <n v="4166.87"/>
    <s v="NO_CONCILIADO"/>
  </r>
  <r>
    <x v="12"/>
    <m/>
    <x v="12"/>
    <x v="17"/>
    <s v="G30073850003"/>
    <s v="COB"/>
    <n v="19598"/>
    <m/>
    <s v="PAGO A BID PRÉSTAMO 3060/BL-BO VCTO. 28-01-2025 POR CUENTA DE TGN , NTI. 019598 VALOR 28-01-2025 CAPITAL USD 883.236,01 INTERESES USD 560.586,91 CTA. 3987 CUENTA UNICA DEL TESORO LIB. 00099021001 REF.: COMISIONES BANCARIAS"/>
    <m/>
    <m/>
    <m/>
    <m/>
    <m/>
    <m/>
    <n v="10264.61"/>
    <n v="0"/>
    <s v="NO_CONCILIADO"/>
  </r>
  <r>
    <x v="10"/>
    <m/>
    <x v="10"/>
    <x v="17"/>
    <s v="Q21604590002"/>
    <s v="CRV"/>
    <n v="2160459"/>
    <m/>
    <s v="NUMERO DE LIBRETA CUT: 00383012001 OPERACIÓN E18 TRANSFERENCIA DEL SISTEMA FINANCIERO POR CUENTA DE TERCEROS A LA CUT PAGO POR CORRESPONDENCIA ORURO ENERO 2025 DE CRECER IFD"/>
    <m/>
    <m/>
    <m/>
    <m/>
    <m/>
    <m/>
    <n v="0"/>
    <n v="133"/>
    <s v="NO_CONCILIADO"/>
  </r>
  <r>
    <x v="12"/>
    <m/>
    <x v="12"/>
    <x v="17"/>
    <s v="G30075790003"/>
    <s v="COB"/>
    <n v="19542"/>
    <m/>
    <s v="PAGO A BID PRÉSTAMO 2450/BL-BO VCTO. 28-01-2025 POR CUENTA DE TGN , NTI. 019542 VALOR 28-01-2025 CAPITAL USD 279.430,17 INTERESES USD 171.592,81 CTA. 3987 CUENTA UNICA DEL TESORO LIB. 00099021001 REF.: COMISIONES BANCARIAS"/>
    <m/>
    <m/>
    <m/>
    <m/>
    <m/>
    <m/>
    <n v="3454"/>
    <n v="0"/>
    <s v="NO_CONCILIADO"/>
  </r>
  <r>
    <x v="6"/>
    <m/>
    <x v="6"/>
    <x v="17"/>
    <s v="Q21606000002"/>
    <s v="CRV"/>
    <n v="2160600"/>
    <m/>
    <s v="NUMERO DE LIBRETA CUT: 00099021001 OPERACIÓN E75 TRANSFERENCIA DE LA CUENTA FISCAL BUN A LA CUT EN MN TRANSF.FDOS.AL.BCB GOBIERNO AUTONOMO GUARANI CHARAGUA IYAMBAE CITE: TRI.OF.EXT.NÂ°34/2025 CUENTA CUT 3987 LIBRETA NÂ° 00099021001"/>
    <m/>
    <m/>
    <m/>
    <m/>
    <m/>
    <m/>
    <n v="0"/>
    <n v="0.42"/>
    <s v="NO_CONCILIADO"/>
  </r>
  <r>
    <x v="6"/>
    <m/>
    <x v="6"/>
    <x v="17"/>
    <s v="Q21605750002"/>
    <s v="CRV"/>
    <n v="2160575"/>
    <m/>
    <s v="NUMERO DE LIBRETA CUT: 00099021001 OPERACIÓN E75 TRANSFERENCIA DE LA CUENTA FISCAL BUN A LA CUT EN MN TRANSF.FDOS.AL.BCB GOBIERNO AUTONOMO MUNICIPAL UNCIA CITE: GAMU/SMAF/004-2025 CUENTA CUT 3987 LIBRETA NÂ°00099021001"/>
    <m/>
    <m/>
    <m/>
    <m/>
    <m/>
    <m/>
    <n v="0"/>
    <n v="35726.78"/>
    <s v="NO_CONCILIADO"/>
  </r>
  <r>
    <x v="6"/>
    <m/>
    <x v="6"/>
    <x v="17"/>
    <s v="Q21606010002"/>
    <s v="CRV"/>
    <n v="2160601"/>
    <m/>
    <s v="NUMERO DE LIBRETA CUT: 00099021001 OPERACIÓN E75 TRANSFERENCIA DE LA CUENTA FISCAL BUN A LA CUT EN MN TRANSF.FDOS.AL.BCB GOBIERNO AUTONOMO MUNICIPAL POTOSI CITE: SAF-DF-TES-14/2025 CUENTA CUT 3987 LIBRETA NÂ°00099021001"/>
    <m/>
    <m/>
    <m/>
    <m/>
    <m/>
    <m/>
    <n v="0"/>
    <n v="45820.92"/>
    <s v="NO_CONCILIADO"/>
  </r>
  <r>
    <x v="6"/>
    <m/>
    <x v="6"/>
    <x v="17"/>
    <s v="Q21606020002"/>
    <s v="CRV"/>
    <n v="2160602"/>
    <m/>
    <s v="NUMERO DE LIBRETA CUT: 00099021001 OPERACIÓN E75 TRANSFERENCIA DE LA CUENTA FISCAL BUN A LA CUT EN MN TRANSF.FDOS,AL.BCB GOBIERNO AUTONOMO MUNICIPAL POTOSI CITE: SAF-DF-TES-13/2025 CUENTA CUT 3987 LIBRETA NÂ°00099021001"/>
    <m/>
    <m/>
    <m/>
    <m/>
    <m/>
    <m/>
    <n v="0"/>
    <n v="103826.64"/>
    <s v="NO_CONCILIADO"/>
  </r>
  <r>
    <x v="6"/>
    <m/>
    <x v="6"/>
    <x v="17"/>
    <s v="Q21606030002"/>
    <s v="CRV"/>
    <n v="2160603"/>
    <m/>
    <s v="NUMERO DE LIBRETA CUT: 00099021001 OPERACIÓN E75 TRANSFERENCIA DE LA CUENTA FISCAL BUN A LA CUT EN MN TRANSF.FDOS.AL.BCB GOBIERNO AUTONOMO MUNICIPAL DE CURVA CITE: GAMC/MAE/TMM/NÂ°32/2025 CUENTA CUT 3987 LIBRETA NÂ° 00099021001"/>
    <m/>
    <m/>
    <m/>
    <m/>
    <m/>
    <m/>
    <n v="0"/>
    <n v="93828.39"/>
    <s v="NO_CONCILIADO"/>
  </r>
  <r>
    <x v="6"/>
    <m/>
    <x v="6"/>
    <x v="17"/>
    <s v="Q21606050002"/>
    <s v="CRV"/>
    <n v="2160605"/>
    <m/>
    <s v="NUMERO DE LIBRETA CUT: 00099021001 OPERACIÓN E75 TRANSFERENCIA DE LA CUENTA FISCAL BUN A LA CUT EN MN TRANSF.FDOS.AL.BCB GOBIERNO AUTONOMO MUNICIPAL DE INQUISIVI CITE: GAMI/MAE/031/2025 CUENTA CUT 3987 LIBRETA NÂ° 00099021001"/>
    <m/>
    <m/>
    <m/>
    <m/>
    <m/>
    <m/>
    <n v="0"/>
    <n v="1683.91"/>
    <s v="NO_CONCILIADO"/>
  </r>
  <r>
    <x v="6"/>
    <m/>
    <x v="6"/>
    <x v="17"/>
    <s v="Q21606060002"/>
    <s v="CRV"/>
    <n v="2160606"/>
    <m/>
    <s v="NUMERO DE LIBRETA CUT: 00099021001 OPERACIÓN E75 TRANSFERENCIA DE LA CUENTA FISCAL BUN A LA CUT EN MN TRANSF.FDOS.AL.BCB GOBIERNO AUTONOMO MUNICIPAL DE GUANAY CITE: GAMG/MAE/VTY/NÂ° 014/2025 CUENTA CUT 3987 LIBRETA NÂ° 00099021001"/>
    <m/>
    <m/>
    <m/>
    <m/>
    <m/>
    <m/>
    <n v="0"/>
    <n v="0.04"/>
    <s v="NO_CONCILIADO"/>
  </r>
  <r>
    <x v="6"/>
    <m/>
    <x v="6"/>
    <x v="17"/>
    <s v="Q21606070002"/>
    <s v="CRV"/>
    <n v="2160607"/>
    <m/>
    <s v="NUMERO DE LIBRETA CUT: 00099021001 OPERACIÓN E75 TRANSFERENCIA DE LA CUENTA FISCAL BUN A LA CUT EN MN TRANSF.FDOS.AL.BCB GOBIERNO AUTONOMO MUNICIPAL DE GUANAY CITE: GAMG/MAE/VTY/NÂ° 013/2025 CUENTA CUT 3987 LIBRETA NÂ° 00099021001"/>
    <m/>
    <m/>
    <m/>
    <m/>
    <m/>
    <m/>
    <n v="0"/>
    <n v="377419.6"/>
    <s v="NO_CONCILIADO"/>
  </r>
  <r>
    <x v="7"/>
    <m/>
    <x v="7"/>
    <x v="17"/>
    <s v="S11178250003"/>
    <s v="COB"/>
    <n v="1117825"/>
    <m/>
    <s v="||TRANSFERENCIA DE FONDOS S/G MENSAJES SWIFT NROS. 1462 Y 1472 DE LA FECHA Y NOTA CITE DGAC/10571/2024 DE F.14.03.2024 (HRE-TGL-4549) DE LA DIRECCION GENERAL DE AERONAUTICA CIVIL (SECTOR PÚBLICO). DEBITO DE LA LIBRETA 00117012001 DGAC, REPOSICIÓN DE ÚTILES DE ESCRITORIO"/>
    <m/>
    <m/>
    <m/>
    <m/>
    <m/>
    <m/>
    <n v="60"/>
    <n v="0"/>
    <s v="NO_CONCILIADO"/>
  </r>
  <r>
    <x v="12"/>
    <m/>
    <x v="12"/>
    <x v="17"/>
    <s v="S11178350001"/>
    <s v="PTV"/>
    <n v="1117835"/>
    <m/>
    <s v="||TRANSFERENCIA DE FONDOS POR PARTE DEL TGN, PARA REDENCIÓN ANTICIPADA DE BONOS DEL TGN, SEGÚN NOTA MEFP/VTCP/DGCP/UODP/N° 067/2025 DE FECHA 28-01-2025 DEL MINISTERIO DE ECONOMÍA Y FINANZAS PÚBLICAS, LIBRETA 00099021001 TGN - RECURSOS ORDINARIOS  MONEDA NACIONAL LIBRETA 00099021001 TGN - RECURSOS ORDINARIOS  MONEDA NACIONAL"/>
    <m/>
    <m/>
    <m/>
    <m/>
    <m/>
    <m/>
    <n v="30138360.23"/>
    <n v="0"/>
    <s v="NO_CONCILIADO"/>
  </r>
  <r>
    <x v="7"/>
    <m/>
    <x v="7"/>
    <x v="17"/>
    <s v="S11178400003"/>
    <s v="COB"/>
    <n v="1117840"/>
    <m/>
    <s v="||TRANSFERENCIA DE FONDOS SEGÚN MENSAJE SWIFT N°1439, CORREO ELECTRÓNICO DE LA FECHA Y NOTA CITE: DGAC/10571/2024 (HRE-TGL-4549) DE FECHA 14/03/2024 DE LA DIRECCIÓN GENERAL DE AERONÁUTICA CIVIL. (SECTOR PÚBLICO). DÉBITO DE LA LIBRETA 00117012001 DGAC, REPOSICIÓN DE ÚTILES DE ESCRITORIO."/>
    <m/>
    <m/>
    <m/>
    <m/>
    <m/>
    <m/>
    <n v="60"/>
    <n v="0"/>
    <s v="NO_CONCILIADO"/>
  </r>
  <r>
    <x v="50"/>
    <m/>
    <x v="50"/>
    <x v="17"/>
    <s v="S11178060002"/>
    <s v="CRV"/>
    <n v="10000021636698"/>
    <m/>
    <s v="TRANSFERENCIA DE FONDOS DE DPTOS.DE ENCAJE LEGAL DEL SISTEMA FINANCIERO A DPTOS.CTES.DEL SECTOR PUBLICO S/G CITE' ACTA DE REUNIÓN M||EFP-BUSA-BCB DE FECHA 28/01/2025, TRANS. EN APLICACIÓN PROCESOS ANEXO 3X DE FECHA:24/01/2025 LOTE NRO:121981. TRANSFERENCIA A FONDOS A LA CUT CTA.:10000021636698"/>
    <m/>
    <m/>
    <m/>
    <m/>
    <m/>
    <m/>
    <n v="0"/>
    <n v="501"/>
    <s v="NO_CONCILIADO"/>
  </r>
  <r>
    <x v="33"/>
    <m/>
    <x v="33"/>
    <x v="17"/>
    <s v="S11178080002"/>
    <s v="CRV"/>
    <n v="10000026017645"/>
    <m/>
    <s v="TRANSFERENCIA DE FONDOS DE DPTOS.DE ENCAJE LEGAL DEL SISTEMA FINANCIERO A DPTOS.CTES.DEL SECTOR PUBLICO S/G CITE' ACTA DE REUNIÓN M||EFP-BUSA-BCB DE FECHA 28/01/2025, TRANS. EN APLICACIÓN PROCESOS ANEXO 3X DE FECHA:24/01/2025 LOTE NRO:121981. TRANSFERENCIA A FONDOS A LA CUT CTA.:10000026017645"/>
    <m/>
    <m/>
    <m/>
    <m/>
    <m/>
    <m/>
    <n v="0"/>
    <n v="44000"/>
    <s v="NO_CONCILIADO"/>
  </r>
  <r>
    <x v="51"/>
    <m/>
    <x v="51"/>
    <x v="17"/>
    <s v="S11178090002"/>
    <s v="CRV"/>
    <n v="10000028449820"/>
    <m/>
    <s v="TRANSFERENCIA DE FONDOS DE DPTOS.DE ENCAJE LEGAL DEL SISTEMA FINANCIERO A DPTOS.CTES.DEL SECTOR PUBLICO S/G CITE' ACTA DE REUNIÓN M||EFP-BUSA-BCB DE FECHA 28/01/2025, TRANS. EN APLICACIÓN PROCESOS ANEXO 3X DE FECHA:24/01/2025 LOTE NRO:121981. TRANSFERENCIA A FONDOS A LA CUT CTA.:10000028449820"/>
    <m/>
    <m/>
    <m/>
    <m/>
    <m/>
    <m/>
    <n v="0"/>
    <n v="3998.12"/>
    <s v="NO_CONCILIADO"/>
  </r>
  <r>
    <x v="28"/>
    <m/>
    <x v="28"/>
    <x v="17"/>
    <s v="S11178100002"/>
    <s v="CRV"/>
    <n v="10000028754013"/>
    <m/>
    <s v="TRANSFERENCIA DE FONDOS DE DPTOS.DE ENCAJE LEGAL DEL SISTEMA FINANCIERO A DPTOS.CTES.DEL SECTOR PUBLICO S/G CITE' ACTA DE REUNIÓN M||EFP-BUSA-BCB DE FECHA 28/01/2025, TRANS. EN APLICACIÓN PROCESOS ANEXO 3X DE FECHA:24/01/2025 LOTE NRO:121981. TRANSFERENCIA A FONDOS A LA CUT CTA.:10000028754013"/>
    <m/>
    <m/>
    <m/>
    <m/>
    <m/>
    <m/>
    <n v="0"/>
    <n v="2160"/>
    <s v="NO_CONCILIADO"/>
  </r>
  <r>
    <x v="17"/>
    <m/>
    <x v="17"/>
    <x v="17"/>
    <s v="S11178120002"/>
    <s v="CRV"/>
    <n v="10000041244041"/>
    <m/>
    <s v="TRANSFERENCIA DE FONDOS DE DPTOS.DE ENCAJE LEGAL DEL SISTEMA FINANCIERO A DPTOS.CTES.DEL SECTOR PUBLICO S/G CITE' ACTA DE REUNIÓN M||EFP-BUSA-BCB DE FECHA 28/01/2025, TRANS. EN APLICACIÓN PROCESOS ANEXO 3X DE FECHA:24/01/2025 LOTE NRO:121981. TRANSFERENCIA A FONDOS A LA CUT CTA.:10000041244041"/>
    <m/>
    <m/>
    <m/>
    <m/>
    <m/>
    <m/>
    <n v="0"/>
    <n v="39981.21"/>
    <s v="NO_CONCILIADO"/>
  </r>
  <r>
    <x v="0"/>
    <m/>
    <x v="0"/>
    <x v="18"/>
    <s v="O22544840002"/>
    <s v="BOD"/>
    <n v="2254484"/>
    <m/>
    <s v="00099021001 DEPOSITO DE EFECTIVO, DEPOSITANTE: DANIEL ALIZARES JAEN, CONCEPTO: DEV. RECRUSOS NO EJECUTADOS EN F.A., CUENTA DE DEPOSITO: CUENTA UNICA DEL TESORO"/>
    <m/>
    <m/>
    <m/>
    <m/>
    <m/>
    <m/>
    <n v="0"/>
    <n v="5400"/>
    <s v="NO_CONCILIADO"/>
  </r>
  <r>
    <x v="0"/>
    <m/>
    <x v="0"/>
    <x v="18"/>
    <s v="O22544850002"/>
    <s v="BOD"/>
    <n v="2254485"/>
    <m/>
    <s v="00099021001 DEPOSITO DE EFECTIVO, DEPOSITANTE: FREDDY ROJAS SORIA, CONCEPTO: DEV. RECRUSOS NO EJECUTADOS EN F.A., CUENTA DE DEPOSITO: CUENTA UNICA DEL TESORO"/>
    <m/>
    <m/>
    <m/>
    <m/>
    <m/>
    <m/>
    <n v="0"/>
    <n v="8280"/>
    <s v="NO_CONCILIADO"/>
  </r>
  <r>
    <x v="52"/>
    <m/>
    <x v="52"/>
    <x v="18"/>
    <s v="O22544960002"/>
    <s v="BOD"/>
    <n v="2254496"/>
    <m/>
    <s v="00293014201 DEPOSITO DE EFECTIVO, DEPOSITANTE: IBEX EXPRESS LTDA, CONCEPTO: DEV. SALDO, CUENTA DE DEPOSITO: CUENTA UNICA DEL TESORO"/>
    <m/>
    <m/>
    <m/>
    <m/>
    <m/>
    <m/>
    <n v="0"/>
    <n v="206"/>
    <s v="NO_CONCILIADO"/>
  </r>
  <r>
    <x v="10"/>
    <m/>
    <x v="10"/>
    <x v="18"/>
    <s v="O22545060002"/>
    <s v="BOD"/>
    <n v="2254506"/>
    <m/>
    <s v="00383012001 DEPOSITO DE EFECTIVO, DEPOSITANTE: MIGUEL ANGEL CASTRO SALAZAR, CONCEPTO: PAGO CASILLA N°1506N GESTION 2025, CUENTA DE DEPOSITO: CUENTA UNICA DEL TESORO"/>
    <m/>
    <m/>
    <m/>
    <m/>
    <m/>
    <m/>
    <n v="0"/>
    <n v="420"/>
    <s v="NO_CONCILIADO"/>
  </r>
  <r>
    <x v="0"/>
    <m/>
    <x v="0"/>
    <x v="18"/>
    <s v="O22545500002"/>
    <s v="BOD"/>
    <n v="2254550"/>
    <m/>
    <s v="00099021001 DEPOSITO DE EFECTIVO, DEPOSITANTE: REYNALDO ZEBALLOS CALLISAYA, CONCEPTO: DEV. AGUINALDO 2023 ITEM :82505, CUENTA DE DEPOSITO: CUENTA UNICA DEL TESORO"/>
    <m/>
    <m/>
    <m/>
    <m/>
    <m/>
    <m/>
    <n v="0"/>
    <n v="6290.03"/>
    <s v="NO_CONCILIADO"/>
  </r>
  <r>
    <x v="0"/>
    <m/>
    <x v="0"/>
    <x v="18"/>
    <s v="O22545650002"/>
    <s v="BOD"/>
    <n v="2254565"/>
    <m/>
    <s v="00099021001 DEPOSITO DE EFECTIVO, DEPOSITANTE: MARCO ANTONIO GONZALES ANGULO, CONCEPTO: DEV. VIATICOS, CUENTA DE DEPOSITO: CUENTA UNICA DEL TESORO"/>
    <m/>
    <m/>
    <m/>
    <m/>
    <m/>
    <m/>
    <n v="0"/>
    <n v="480"/>
    <s v="NO_CONCILIADO"/>
  </r>
  <r>
    <x v="13"/>
    <m/>
    <x v="13"/>
    <x v="18"/>
    <s v="O22545740002"/>
    <s v="BOD"/>
    <n v="2254574"/>
    <m/>
    <s v="00513132001 DEPOSITO DE EFECTIVO, DEPOSITANTE: LUIS FERNANDO VERAZAIN PATIÑO, CONCEPTO: DEVOLUCION POR PAGO EN DEMASIA SERVICIO CONSULTORIA DE LINEA CORRESPONDIENTE A NOVIEMBRE 2024, CUENTA DE DEPOSITO: CUENTA UNICA DEL TESORO"/>
    <m/>
    <m/>
    <m/>
    <m/>
    <m/>
    <m/>
    <n v="0"/>
    <n v="1624.2"/>
    <s v="NO_CONCILIADO"/>
  </r>
  <r>
    <x v="0"/>
    <m/>
    <x v="0"/>
    <x v="18"/>
    <s v="O22545930002"/>
    <s v="BOD"/>
    <n v="2254593"/>
    <m/>
    <s v="00099021001 DEPOSITO DE EFECTIVO, DEPOSITANTE: WENDY SHIRLEY GUISBERT SANCHEZ CI 2684990, CONCEPTO: DEPÓSITO POR EXCEDENTE POR TOPE SALARIAL, CUENTA DE DEPOSITO: CUENTA UNICA DEL TESORO"/>
    <m/>
    <m/>
    <m/>
    <m/>
    <m/>
    <m/>
    <n v="0"/>
    <n v="679.03"/>
    <s v="NO_CONCILIADO"/>
  </r>
  <r>
    <x v="53"/>
    <m/>
    <x v="53"/>
    <x v="18"/>
    <s v="O22546150002"/>
    <s v="BOD"/>
    <n v="2254615"/>
    <m/>
    <s v="00099021001 DEPOSITO DE EFECTIVO, DEPOSITANTE: CIRO RAUL QUIAPE CALLOCOSI - UPEA, CONCEPTO: DEV. RECURSO CONVENIO INTERINSTITUCIONAL FINANCIAMIENTO N °21 PROY CUENCA PARANI, CUENTA DE DEPOSITO: CUENTA UNICA DEL TESORO"/>
    <m/>
    <m/>
    <m/>
    <m/>
    <m/>
    <m/>
    <n v="0"/>
    <n v="295914.15000000002"/>
    <s v="NO_CONCILIADO"/>
  </r>
  <r>
    <x v="9"/>
    <m/>
    <x v="9"/>
    <x v="18"/>
    <s v="O22546180002"/>
    <s v="BOD"/>
    <n v="2254618"/>
    <m/>
    <s v="00086044201 DEPOSITO DE EFECTIVO, DEPOSITANTE: SIST. RIEGO ZONA NORTE POCOATA BAJA-ARANI, CONCEPTO: CONTRAPARTE PROGRAMA RUMBO-ALUISO ROJAS DESCONZI, CUENTA DE DEPOSITO: CUENTA UNICA DEL TESORO"/>
    <m/>
    <m/>
    <m/>
    <m/>
    <m/>
    <m/>
    <n v="0"/>
    <n v="3063"/>
    <s v="NO_CONCILIADO"/>
  </r>
  <r>
    <x v="9"/>
    <m/>
    <x v="9"/>
    <x v="18"/>
    <s v="O22546200002"/>
    <s v="BOD"/>
    <n v="2254620"/>
    <m/>
    <s v="00086044201 DEPOSITO DE EFECTIVO, DEPOSITANTE: SISTEMA DE RIEGO VILLA FLORES-ARANI, CONCEPTO: CONTRAPARTE PROGRAMA RUMBO, CUENTA DE DEPOSITO: CUENTA UNICA DEL TESORO"/>
    <m/>
    <m/>
    <m/>
    <m/>
    <m/>
    <m/>
    <n v="0"/>
    <n v="4689"/>
    <s v="NO_CONCILIADO"/>
  </r>
  <r>
    <x v="10"/>
    <m/>
    <x v="10"/>
    <x v="18"/>
    <s v="O22546470002"/>
    <s v="BOD"/>
    <n v="2254647"/>
    <m/>
    <s v="00383012001 DEPOSITO DE EFECTIVO, DEPOSITANTE: RIVECO CONSTRUCCIONES S.R.L., CONCEPTO: PAGO SERVICIOS PERIODO DICIEMBRE GESTION 2024, CUENTA DE DEPOSITO: CUENTA UNICA DEL TESORO"/>
    <m/>
    <m/>
    <m/>
    <m/>
    <m/>
    <m/>
    <n v="0"/>
    <n v="5177.5"/>
    <s v="NO_CONCILIADO"/>
  </r>
  <r>
    <x v="9"/>
    <m/>
    <x v="9"/>
    <x v="18"/>
    <s v="O22546640002"/>
    <s v="BOD"/>
    <n v="2254664"/>
    <m/>
    <s v="00086107013 DEPOSITO DE EFECTIVO, DEPOSITANTE: PABLO CHOQUE CUSI, CONCEPTO: DEV. REFRIGERIO, CUENTA DE DEPOSITO: CUENTA UNICA DEL TESORO"/>
    <m/>
    <m/>
    <m/>
    <m/>
    <m/>
    <m/>
    <n v="0"/>
    <n v="595"/>
    <s v="NO_CONCILIADO"/>
  </r>
  <r>
    <x v="10"/>
    <m/>
    <x v="10"/>
    <x v="18"/>
    <s v="B22544970002"/>
    <s v="BOD"/>
    <n v="2254497"/>
    <m/>
    <s v="00383012001 DEP.DE CHEQ.AJENOS,RET.DE CAM.,CONCEPTO: REEMBOLSO AGENCIA BOLIVIANA DE CORREOS,DEP.: CAJA DE SALUD CORDES , PROCEDENCIA: BANCO UNION S.A., CHEQUE: 45261, FECHA DE EMISION:28/01/2025"/>
    <m/>
    <m/>
    <m/>
    <m/>
    <m/>
    <m/>
    <n v="0"/>
    <n v="1801"/>
    <s v="NO_CONCILIADO"/>
  </r>
  <r>
    <x v="35"/>
    <m/>
    <x v="35"/>
    <x v="18"/>
    <s v="B22544980002"/>
    <s v="BOD"/>
    <n v="2254498"/>
    <m/>
    <s v="00099021001 DEP.DE CHEQ.AJENOS,RET.DE CAM.,CONCEPTO: REEMBOLSO AGENCIA BOLIVIANA DE ENERGIA NUCLEAR,DEP.: CAJA DE SALUD CORDES , PROCEDENCIA: BANCO UNION S.A., CHEQUE: 45233, FECHA DE EMISION:31/12/2024"/>
    <m/>
    <m/>
    <m/>
    <m/>
    <m/>
    <m/>
    <n v="0"/>
    <n v="158488.64000000001"/>
    <s v="NO_CONCILIADO"/>
  </r>
  <r>
    <x v="9"/>
    <m/>
    <x v="9"/>
    <x v="18"/>
    <s v="B22545000002"/>
    <s v="BOD"/>
    <n v="2254500"/>
    <m/>
    <s v="00099021001 DEP.DE CHEQ.AJENOS,RET.DE CAM.,CONCEPTO: REEMBOLSO MINISTERIO DE MEDIO AMBIENTE Y AGUA,DEP.: CAJA DE SALUD CORDES , PROCEDENCIA: BANCO UNION S.A., CHEQUE: 45243, FECHA DE EMISION:31/12/2024"/>
    <m/>
    <m/>
    <m/>
    <m/>
    <m/>
    <m/>
    <n v="0"/>
    <n v="2028.26"/>
    <s v="NO_CONCILIADO"/>
  </r>
  <r>
    <x v="54"/>
    <m/>
    <x v="54"/>
    <x v="18"/>
    <s v="B22545090002"/>
    <s v="BOD"/>
    <n v="2254509"/>
    <m/>
    <s v="00423012001 DEP.DE CHEQ.AJENOS,RET.DE CAM.,CONCEPTO: CONVENIO INTERINSTITUCIONAL,DEP.: UNIVALLE SA , PROCEDENCIA: BANCO NACIONAL DE BOLIVIA S.A., CHEQUE: 7738, FECHA DE EMISION:24/01/2025"/>
    <m/>
    <m/>
    <m/>
    <m/>
    <m/>
    <m/>
    <n v="0"/>
    <n v="4454.3999999999996"/>
    <s v="NO_CONCILIADO"/>
  </r>
  <r>
    <x v="9"/>
    <m/>
    <x v="9"/>
    <x v="18"/>
    <s v="B22545430002"/>
    <s v="BOD"/>
    <n v="2254543"/>
    <m/>
    <s v="00086031101 DEP.DE CHEQ.AJENOS,RET.DE CAM.,CONCEPTO: RECAUDACION SISCO DE OCTUBRE/24,DEP.: SERNAP PN CARRASCO , PROCEDENCIA: BANCO UNION S.A., CHEQUE: 1591, FECHA DE EMISION:16/01/2025"/>
    <m/>
    <m/>
    <m/>
    <m/>
    <m/>
    <m/>
    <n v="0"/>
    <n v="1775"/>
    <s v="NO_CONCILIADO"/>
  </r>
  <r>
    <x v="54"/>
    <m/>
    <x v="54"/>
    <x v="18"/>
    <s v="B22545110002"/>
    <s v="BOD"/>
    <n v="2254511"/>
    <m/>
    <s v="00423012001 DEP.DE CHEQ.AJENOS,RET.DE CAM.,CONCEPTO: CONVENIO INTERINSTITUCIONAL,DEP.: UNIVALLE SA , PROCEDENCIA: BANCO NACIONAL DE BOLIVIA S.A., CHEQUE: 7737, FECHA DE EMISION:24/01/2025"/>
    <m/>
    <m/>
    <m/>
    <m/>
    <m/>
    <m/>
    <n v="0"/>
    <n v="4176"/>
    <s v="NO_CONCILIADO"/>
  </r>
  <r>
    <x v="9"/>
    <m/>
    <x v="9"/>
    <x v="18"/>
    <s v="B22545410002"/>
    <s v="BOD"/>
    <n v="2254541"/>
    <m/>
    <s v="00086031101 DEP.DE CHEQ.AJENOS,RET.DE CAM.,CONCEPTO: RECAUDACION SISCO DE DICIEMBRE/2024,DEP.: SERNAP PN CARRASCO , PROCEDENCIA: BANCO UNION S.A., CHEQUE: 1590, FECHA DE EMISION:31/12/2024"/>
    <m/>
    <m/>
    <m/>
    <m/>
    <m/>
    <m/>
    <n v="0"/>
    <n v="1620"/>
    <s v="NO_CONCILIADO"/>
  </r>
  <r>
    <x v="11"/>
    <m/>
    <x v="11"/>
    <x v="18"/>
    <s v="B22545720002"/>
    <s v="BOD"/>
    <n v="2254572"/>
    <m/>
    <s v="00291012008 DEP.DE CHEQ.AJENOS,RET.DE CAM.,CONCEPTO: GIRO DEL INTERIOR,DEP.: GUIDO CAMPOS VILLANUEVA , PROCEDENCIA: BANCO UNION S.A., CHEQUE: 213461, FECHA DE EMISION:29/01/2025"/>
    <m/>
    <m/>
    <m/>
    <m/>
    <m/>
    <m/>
    <n v="0"/>
    <n v="16486.060000000001"/>
    <s v="NO_CONCILIADO"/>
  </r>
  <r>
    <x v="6"/>
    <m/>
    <x v="6"/>
    <x v="18"/>
    <s v="Q21612170002"/>
    <s v="CRV"/>
    <n v="2161217"/>
    <m/>
    <s v="NUMERO DE LIBRETA CUT: 00099021001 OPERACIÓN E75 TRANSFERENCIA DE LA CUENTA FISCAL BUN A LA CUT EN MN TRANSF.FDOS.AL.BCB UNIVERSIDAD AUTONOMA JUAN MISAEL SARACHO, CITE: UNIV.SGAF.FIN.OF.04/2025 CUENTA CUT 3987 LIBRETA NÂ° 00099021001"/>
    <m/>
    <m/>
    <m/>
    <m/>
    <m/>
    <m/>
    <n v="0"/>
    <n v="14547.14"/>
    <s v="NO_CONCILIADO"/>
  </r>
  <r>
    <x v="6"/>
    <m/>
    <x v="6"/>
    <x v="18"/>
    <s v="Q21612190002"/>
    <s v="CRV"/>
    <n v="2161219"/>
    <m/>
    <s v="NUMERO DE LIBRETA CUT: 00099021001 OPERACIÓN E75 TRANSFERENCIA DE LA CUENTA FISCAL BUN A LA CUT EN MN TRANSF.FDOS.AL.BCB UNIVERSIDAD AUTONOMA JUAN MISAEL SARACHO, CITE: UNIV.SGAF.FIN.OF.05/2025 CUENTA CUT 3987 LIBRETA NÂ° 00099021001"/>
    <m/>
    <m/>
    <m/>
    <m/>
    <m/>
    <m/>
    <n v="0"/>
    <n v="12080"/>
    <s v="NO_CONCILIADO"/>
  </r>
  <r>
    <x v="7"/>
    <m/>
    <x v="7"/>
    <x v="18"/>
    <s v="S11179400003"/>
    <s v="COB"/>
    <n v="1117940"/>
    <m/>
    <s v="||TRANSFERENCIA DE FONDOS S/G MENSAJES SWIFT NROS. 1533 Y 1538 DE LA FECHA Y NOTA CITE DGAC/10571/2024 DE F.14.03.2024 (HRE-TGL-4549) DE LA DIRECCION GENERAL DE AERONAUTICA CIVIL (SECTOR PÚBLICO). DEBITO DE LA LIBRETA 00117012001 DGAC, REPOSICIÓN DE ÚTILES DE ESCRITORIO."/>
    <m/>
    <m/>
    <m/>
    <m/>
    <m/>
    <m/>
    <n v="60"/>
    <n v="0"/>
    <s v="NO_CONCILIADO"/>
  </r>
  <r>
    <x v="55"/>
    <m/>
    <x v="55"/>
    <x v="18"/>
    <s v="S11179600001"/>
    <s v="COB"/>
    <n v="1117960"/>
    <m/>
    <s v="||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
    <m/>
    <m/>
    <m/>
    <m/>
    <m/>
    <m/>
    <n v="443.07"/>
    <n v="0"/>
    <s v="NO_CONCILIADO"/>
  </r>
  <r>
    <x v="7"/>
    <m/>
    <x v="7"/>
    <x v="18"/>
    <s v="S11179660003"/>
    <s v="COB"/>
    <n v="1117966"/>
    <m/>
    <s v="||TRANSFERENCIA DE FONDOS S/G MENSAJE SWIFT NRO. 1509 EN ATENCIÓN A NOTA: DGAC/10571/2024 DE F.14/3/2024 (HRE-TGL-4549) ENVIADO POR LA DIRECCIÓN GENERAL DE AERONÁUTICA CIVIL (SECTOR PÚBLICO). DEBITO DE LA LIBRETA 00117012001 DGAC, REPOSICIÓN ÚTILES DE ESCRITORIO."/>
    <m/>
    <m/>
    <m/>
    <m/>
    <m/>
    <m/>
    <n v="60"/>
    <n v="0"/>
    <s v="NO_CONCILIADO"/>
  </r>
  <r>
    <x v="7"/>
    <m/>
    <x v="7"/>
    <x v="18"/>
    <s v="S11180110003"/>
    <s v="COB"/>
    <n v="1118011"/>
    <m/>
    <s v="||TRANSFERENCIA DE FONDOS SEGÚN MENSAJE SWIFT N°1520,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8"/>
    <s v="S11180120003"/>
    <s v="COB"/>
    <n v="1118012"/>
    <m/>
    <s v="||TRANSFERENCIA DE FONDOS S/G MENSAJES SWIFT NROS. 1545, CORREO ELECTRONICO DE LA FECHA Y NOTA CITE DGAC/10571/2024 DE F.14.03.2024 (HRE-TGL-4549) DE LA DIRECCION GENERAL DE AERONAUTICA CIVIL (SECTOR PÚBLICO). DEBITO DE LA LIBRETA 00117012001 DGAC, REPOSICIÓN DE ÚTILES DE ESCRITORIO."/>
    <m/>
    <m/>
    <m/>
    <m/>
    <m/>
    <m/>
    <n v="60"/>
    <n v="0"/>
    <s v="NO_CONCILIADO"/>
  </r>
  <r>
    <x v="7"/>
    <m/>
    <x v="7"/>
    <x v="18"/>
    <s v="S11180280003"/>
    <s v="COB"/>
    <n v="1118028"/>
    <m/>
    <s v="||TRANSFERENCIA DE FONDOS S/G MENSAJE SWIFT NRO. 1554 DE LA FECHA Y NOTA CITE DGAC/10571/2024 DE F.14.03.2024 (HRE-TGL-4549) DE LA DIRECCION GENERAL DE AERONAUTICA CIVIL (SECTOR PÚBLICO). DEBITO DE LA LIBRETA 00117012001 DGAC, REPOSICIÓN DE ÚTILES DE ESCRITORIO."/>
    <m/>
    <m/>
    <m/>
    <m/>
    <m/>
    <m/>
    <n v="60"/>
    <n v="0"/>
    <s v="NO_CONCILIADO"/>
  </r>
  <r>
    <x v="7"/>
    <m/>
    <x v="7"/>
    <x v="18"/>
    <s v="S11180310003"/>
    <s v="COB"/>
    <n v="1118031"/>
    <m/>
    <s v="||TRANSFERENCIA DE FONDOS S/G MENSAJE SWIFT NRO. 1555, DE LA FECHA Y NOTA CITE DGAC/10571/2024 DE F.14.03.2024 (HRE-TGL-4549) DE LA DIRECCION GENERAL DE AERONAUTICA CIVIL (SECTOR PÚBLICO). DEBITO DE LA LIBRETA 00117012001 DGAC, REPOSICIÓN DE ÚTILES DE ESCRITORIO"/>
    <m/>
    <m/>
    <m/>
    <m/>
    <m/>
    <m/>
    <n v="60"/>
    <n v="0"/>
    <s v="NO_CONCILIADO"/>
  </r>
  <r>
    <x v="13"/>
    <m/>
    <x v="13"/>
    <x v="18"/>
    <s v="S11179570004"/>
    <s v="COB"/>
    <n v="1117957"/>
    <m/>
    <s v="||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
    <m/>
    <m/>
    <m/>
    <m/>
    <m/>
    <m/>
    <n v="28205.56"/>
    <n v="0"/>
    <s v="NO_CONCILIADO"/>
  </r>
  <r>
    <x v="13"/>
    <m/>
    <x v="13"/>
    <x v="18"/>
    <s v="S11179590001"/>
    <s v="DDC"/>
    <n v="1117959"/>
    <m/>
    <s v="||DIFERENCIALCAMBIARIO DE SOL. 053728 - 22521 YPFB, TRANSFERENCIA DE FONDOS AL EXTERIOR PAGO A FAVOR DE GALILEO TRADING DMCC EUR 1.946.812,30 EN COMPLEMENTO A COMPROBANTE S-1117957 DE LA FECHA. LIB.00513012004 LBP-YPFB-UNICOMERCAIL(4030005415/1-2188907) DIFERENCIAL CAMBIARIO"/>
    <m/>
    <m/>
    <m/>
    <m/>
    <m/>
    <m/>
    <n v="205720.2"/>
    <n v="0"/>
    <s v="NO_CONCILIADO"/>
  </r>
  <r>
    <x v="4"/>
    <m/>
    <x v="4"/>
    <x v="19"/>
    <s v="O22548450002"/>
    <s v="BOD"/>
    <n v="2254845"/>
    <m/>
    <s v="00020014203 DEPOSITO DE EFECTIVO, DEPOSITANTE: ENTEL SA, CONCEPTO: DEV. PAGO EXCEDENTE, CUENTA DE DEPOSITO: CUENTA UNICA DEL TESORO"/>
    <m/>
    <m/>
    <m/>
    <m/>
    <m/>
    <m/>
    <n v="0"/>
    <n v="24.58"/>
    <s v="NO_CONCILIADO"/>
  </r>
  <r>
    <x v="10"/>
    <m/>
    <x v="10"/>
    <x v="19"/>
    <s v="O22548890002"/>
    <s v="BOD"/>
    <n v="2254889"/>
    <m/>
    <s v="00383012001 DEPOSITO DE EFECTIVO, DEPOSITANTE: ARTES ELECTRONICAS SRL, CONCEPTO: PAGO MES DICIEMBRE 2024, CUENTA DE DEPOSITO: CUENTA UNICA DEL TESORO"/>
    <m/>
    <m/>
    <m/>
    <m/>
    <m/>
    <m/>
    <n v="0"/>
    <n v="139"/>
    <s v="NO_CONCILIADO"/>
  </r>
  <r>
    <x v="0"/>
    <m/>
    <x v="0"/>
    <x v="19"/>
    <s v="O22549320002"/>
    <s v="BOD"/>
    <n v="2254932"/>
    <m/>
    <s v="00099021001 DEPOSITO DE EFECTIVO, DEPOSITANTE: MARINEZ CASTILLO LLUITO, CONCEPTO: DEVOLUCION, CUENTA DE DEPOSITO: CUENTA UNICA DEL TESORO"/>
    <m/>
    <m/>
    <m/>
    <m/>
    <m/>
    <m/>
    <n v="0"/>
    <n v="2958.52"/>
    <s v="NO_CONCILIADO"/>
  </r>
  <r>
    <x v="38"/>
    <m/>
    <x v="38"/>
    <x v="19"/>
    <s v="O22550000002"/>
    <s v="BOD"/>
    <n v="2255000"/>
    <m/>
    <s v="00099021001 DEPOSITO DE EFECTIVO, DEPOSITANTE: CARLOS FRANCISCO SARAVIA QUISBERT, CONCEPTO: DEVOLUCION DE PAGO EN EXCESO, CUENTA DE DEPOSITO: CUENTA UNICA DEL TESORO/DJBR"/>
    <m/>
    <m/>
    <m/>
    <m/>
    <m/>
    <m/>
    <n v="0"/>
    <n v="3201.48"/>
    <s v="NO_CONCILIADO"/>
  </r>
  <r>
    <x v="0"/>
    <m/>
    <x v="0"/>
    <x v="19"/>
    <s v="O22550190002"/>
    <s v="BOD"/>
    <n v="2255019"/>
    <m/>
    <s v="00099021001 DEPOSITO DE EFECTIVO, DEPOSITANTE: PAULINO LLANOS CRUZ, CONCEPTO: COMPRA DE GRANOS DE TRIGO, CUENTA DE DEPOSITO: CUENTA UNICA DEL TESORO"/>
    <m/>
    <m/>
    <m/>
    <m/>
    <m/>
    <m/>
    <n v="0"/>
    <n v="724.8"/>
    <s v="NO_CONCILIADO"/>
  </r>
  <r>
    <x v="56"/>
    <m/>
    <x v="56"/>
    <x v="19"/>
    <s v="O22550330002"/>
    <s v="BOD"/>
    <n v="2255033"/>
    <m/>
    <s v="00099021001 DEPOSITO DE EFECTIVO, DEPOSITANTE: JHASMANI LOPEZ RIVERA, CONCEPTO: DEV. EXAMEN PREOCUPACIONAL GESTION 2023, CUENTA DE DEPOSITO: CUENTA UNICA DEL TESORO/DJBR"/>
    <m/>
    <m/>
    <m/>
    <m/>
    <m/>
    <m/>
    <n v="0"/>
    <n v="100"/>
    <s v="NO_CONCILIADO"/>
  </r>
  <r>
    <x v="0"/>
    <m/>
    <x v="0"/>
    <x v="19"/>
    <s v="B22548560002"/>
    <s v="BOD"/>
    <n v="2254856"/>
    <m/>
    <s v="00099021001 DEP.DE CHEQ.AJENOS,RET.DE CAM.,CONCEPTO: DEV. PASAJES AEREOS,DEP.: BOA , PROCEDENCIA: BANCO UNION S.A., CHEQUE: 19300, FECHA DE EMISION:24/01/2025"/>
    <m/>
    <m/>
    <m/>
    <m/>
    <m/>
    <m/>
    <n v="0"/>
    <n v="3794"/>
    <s v="NO_CONCILIADO"/>
  </r>
  <r>
    <x v="24"/>
    <m/>
    <x v="24"/>
    <x v="19"/>
    <s v="B22548580002"/>
    <s v="BOD"/>
    <n v="2254858"/>
    <m/>
    <s v="00526012001 DEP.DE CHEQ.AJENOS,RET.DE CAM.,CONCEPTO: CAMPAÑA BONO NAVIDEÑO 2024,DEP.: BOLIVIA TV , PROCEDENCIA: BANCO UNION S.A., CHEQUE: 16988, FECHA DE EMISION:29/01/2025"/>
    <m/>
    <m/>
    <m/>
    <m/>
    <m/>
    <m/>
    <n v="0"/>
    <n v="99940"/>
    <s v="NO_CONCILIADO"/>
  </r>
  <r>
    <x v="18"/>
    <m/>
    <x v="18"/>
    <x v="19"/>
    <s v="B22549030002"/>
    <s v="BOD"/>
    <n v="2254903"/>
    <m/>
    <s v="00163012001 DEP.DE CHEQ.AJENOS,RET.DE CAM.,CONCEPTO: POR TELEFONIA EN EXCESO GESTION 2024,DEP.: AGENCIA NACIONAL DE HIDROCARBUROS , PROCEDENCIA: BANCO UNION S.A., CHEQUE: 7826, FECHA DE EMISION:23/01/2025"/>
    <m/>
    <m/>
    <m/>
    <m/>
    <m/>
    <m/>
    <n v="0"/>
    <n v="8.6999999999999993"/>
    <s v="NO_CONCILIADO"/>
  </r>
  <r>
    <x v="11"/>
    <m/>
    <x v="11"/>
    <x v="19"/>
    <s v="G30111790003"/>
    <s v="COB"/>
    <n v="3011179"/>
    <m/>
    <s v="TRANSFERENCIA RECIBIDA DEL EXTERIOR SEGÚN MENSAJES SWIFT Nos. 1598-1600 (REM.EXT.) DE FECHA 30-01-2025 POR DESEMBOLSO DE BIRF PRÉSTAMO 8552-BO 47 LIBRETA N° 00291012002 ABC-RECURSOS PROPIOS REF.: UTILES DE ESCRITORIO"/>
    <m/>
    <m/>
    <m/>
    <m/>
    <m/>
    <m/>
    <n v="60"/>
    <n v="0"/>
    <s v="NO_CONCILIADO"/>
  </r>
  <r>
    <x v="6"/>
    <m/>
    <x v="6"/>
    <x v="19"/>
    <s v="Q21621360002"/>
    <s v="CRV"/>
    <n v="2162136"/>
    <m/>
    <s v="NUMERO DE LIBRETA CUT: 00099021001 OPERACIÓN E75 TRANSFERENCIA DE LA CUENTA FISCAL BUN A LA CUT EN MN TRANSF.FDOS.AL.BCB GOBIERNO AUTONOMO MUNICIPAL DE ICLA CITE: OFF.GMAI NÂ° 015/2025 CUENTA CUT 3987 LIBRETA NÂ° 00099021001"/>
    <m/>
    <m/>
    <m/>
    <m/>
    <m/>
    <m/>
    <n v="0"/>
    <n v="446755.09"/>
    <s v="NO_CONCILIADO"/>
  </r>
  <r>
    <x v="6"/>
    <m/>
    <x v="6"/>
    <x v="19"/>
    <s v="Q21621370002"/>
    <s v="CRV"/>
    <n v="2162137"/>
    <m/>
    <s v="NUMERO DE LIBRETA CUT: 00099021001 OPERACIÓN E75 TRANSFERENCIA DE LA CUENTA FISCAL BUN A LA CUT EN MN TRANSF.FDOS.AL.BCB GOBIERNO AUTONOMO MUNICIPAL DE BATALLAS CITE: GAMB/MAE/NEX/038/2025 CUENTA CUT 3987 LIBRETA NÂ° 00099021001"/>
    <m/>
    <m/>
    <m/>
    <m/>
    <m/>
    <m/>
    <n v="0"/>
    <n v="2737494.91"/>
    <s v="NO_CONCILIADO"/>
  </r>
  <r>
    <x v="46"/>
    <m/>
    <x v="46"/>
    <x v="19"/>
    <s v="S11181050001"/>
    <s v="COB"/>
    <n v="1118105"/>
    <m/>
    <s v="'COBRO DE UTILES DE ESCRITORIO POR´||BS60.- Y REEMB GASTOS COMUNICACIÓN BS300.- CARTA DE CREDITO I-2025-01 P/C YLB A/F CYTEC DE MÉXICO S.A. DE C.V., S/G NOTA YLB-PEE-0057/2025, REC. EN FECHA 23/1/2025. LIB: 00597022001 YLB-PLANTA IND. SALMUERA SALAR DE UYUNI REF: COMISIONES LC I-2025-01."/>
    <m/>
    <m/>
    <m/>
    <m/>
    <m/>
    <m/>
    <n v="360"/>
    <n v="0"/>
    <s v="NO_CONCILIADO"/>
  </r>
  <r>
    <x v="7"/>
    <m/>
    <x v="7"/>
    <x v="19"/>
    <s v="S11181500003"/>
    <s v="COB"/>
    <n v="1118150"/>
    <m/>
    <s v="||TRANSFERENCIA DE FONDOS S/G MENSAJES SWIFT NROS. 1610 CORREO ELECTRONICO DE LA FECHA Y NOTA CITE DGAC/DAF/FIN/NE-0008/25 DE F.29.01.2025 (HRE-TGL-1866) DE LA DIRECCION GENERAL DE AERONAUTICA CIVIL (SECTOR PÚBLICO). DEBITO DE LA LIBRETA 00117012001 DGAC, REPOSICIÓN DE ÚTILES DE ESCRITORIO."/>
    <m/>
    <m/>
    <m/>
    <m/>
    <m/>
    <m/>
    <n v="60"/>
    <n v="0"/>
    <s v="NO_CONCILIADO"/>
  </r>
  <r>
    <x v="17"/>
    <m/>
    <x v="17"/>
    <x v="20"/>
    <s v="O22552630002"/>
    <s v="BOD"/>
    <n v="2255263"/>
    <m/>
    <s v="00099021001 DEPOSITO DE EFECTIVO, DEPOSITANTE: ANDREA DE LOS ANGELES OLIVERA RODRIGUEZ, CONCEPTO: DEVOLUCION DE AGUINALDO, CUENTA DE DEPOSITO: CUENTA UNICA DEL TESORO/DJBR"/>
    <m/>
    <m/>
    <m/>
    <m/>
    <m/>
    <m/>
    <n v="0"/>
    <n v="3320.94"/>
    <s v="NO_CONCILIADO"/>
  </r>
  <r>
    <x v="5"/>
    <m/>
    <x v="5"/>
    <x v="20"/>
    <s v="O22552820002"/>
    <s v="BOD"/>
    <n v="2255282"/>
    <m/>
    <s v="00015011108 DEPOSITO DE EFECTIVO, DEPOSITANTE: ROLANDO FABIO ULAQUE ZEBALLOS, CONCEPTO: REMANENTE DEL SERVICIO DE AGUA POTABLE DE LA DISTRITAL DE MIGRACION PANDO- DICIEMBRE /2024, CUENTA DE DEPOSITO: CUENTA UNICA DEL TESORO"/>
    <m/>
    <m/>
    <m/>
    <m/>
    <m/>
    <m/>
    <n v="0"/>
    <n v="24"/>
    <s v="NO_CONCILIADO"/>
  </r>
  <r>
    <x v="0"/>
    <m/>
    <x v="0"/>
    <x v="20"/>
    <s v="O22553170002"/>
    <s v="BOD"/>
    <n v="2255317"/>
    <m/>
    <s v="00099021001 DEPOSITO DE EFECTIVO, DEPOSITANTE: TOMAS CORI QUISPE, CONCEPTO: DEVOLUCION Y DEPÓSITO DE PAGO EN EXCESO DE AGUINALDO 2024, CUENTA DE DEPOSITO: CUENTA UNICA DEL TESORO"/>
    <m/>
    <m/>
    <m/>
    <m/>
    <m/>
    <m/>
    <n v="0"/>
    <n v="5477"/>
    <s v="NO_CONCILIADO"/>
  </r>
  <r>
    <x v="56"/>
    <m/>
    <x v="56"/>
    <x v="20"/>
    <s v="O22553990002"/>
    <s v="BOD"/>
    <n v="2255399"/>
    <m/>
    <s v="00099021001 DEPOSITO DE EFECTIVO, DEPOSITANTE: KEVIN BRANDON QUISBERT YAPU, CONCEPTO: PAGO POR EXCESO DE REFRIGERIO DE 19,22 DE ABRIL DE 2024, CUENTA DE DEPOSITO: CUENTA UNICA DEL TESORO/DJBR"/>
    <m/>
    <m/>
    <m/>
    <m/>
    <m/>
    <m/>
    <n v="0"/>
    <n v="36"/>
    <s v="NO_CONCILIADO"/>
  </r>
  <r>
    <x v="5"/>
    <m/>
    <x v="5"/>
    <x v="20"/>
    <s v="O22553940002"/>
    <s v="BOD"/>
    <n v="2255394"/>
    <m/>
    <s v="00015011107 DEPOSITO DE EFECTIVO, DEPOSITANTE: PROMID, CONCEPTO: PAGO CONSUMO ENERGIA ELECTRICA ENERO/25, CUENTA DE DEPOSITO: CUENTA UNICA DEL TESORO"/>
    <m/>
    <m/>
    <m/>
    <m/>
    <m/>
    <m/>
    <n v="0"/>
    <n v="432"/>
    <s v="NO_CONCILIADO"/>
  </r>
  <r>
    <x v="10"/>
    <m/>
    <x v="10"/>
    <x v="20"/>
    <s v="O22554100002"/>
    <s v="BOD"/>
    <n v="2255410"/>
    <m/>
    <s v="00383012001 DEPOSITO DE EFECTIVO, DEPOSITANTE: COLLECTION SRL, CONCEPTO: NOTA DE COBRANZA - PERIODO DICIEMBRE GESTION 2024 AGENCIA BOLIVIANA DE CORREOS, CUENTA DE DEPOSITO: CUENTA UNICA DEL TESORO"/>
    <m/>
    <m/>
    <m/>
    <m/>
    <m/>
    <m/>
    <n v="0"/>
    <n v="5632"/>
    <s v="NO_CONCILIADO"/>
  </r>
  <r>
    <x v="10"/>
    <m/>
    <x v="10"/>
    <x v="20"/>
    <s v="O22554470002"/>
    <s v="BOD"/>
    <n v="2255447"/>
    <m/>
    <s v="00383012001 DEPOSITO DE EFECTIVO, DEPOSITANTE: AGENCIA BOLIVIANA DE CORREOS, CONCEPTO: REGIONAL SUCRE 13-18/01/2025, CUENTA DE DEPOSITO: CUENTA UNICA DEL TESORO"/>
    <m/>
    <m/>
    <m/>
    <m/>
    <m/>
    <m/>
    <n v="0"/>
    <n v="2715"/>
    <s v="NO_CONCILIADO"/>
  </r>
  <r>
    <x v="10"/>
    <m/>
    <x v="10"/>
    <x v="20"/>
    <s v="O22554480002"/>
    <s v="BOD"/>
    <n v="2255448"/>
    <m/>
    <s v="00383012001 DEPOSITO DE EFECTIVO, DEPOSITANTE: AGENCIA BOLIVIANA DE CORREOS, CONCEPTO: REGIONAL COCHABAMBA 6-31/12/2024, CUENTA DE DEPOSITO: CUENTA UNICA DEL TESORO"/>
    <m/>
    <m/>
    <m/>
    <m/>
    <m/>
    <m/>
    <n v="0"/>
    <n v="34459"/>
    <s v="NO_CONCILIADO"/>
  </r>
  <r>
    <x v="10"/>
    <m/>
    <x v="10"/>
    <x v="20"/>
    <s v="O22554490002"/>
    <s v="BOD"/>
    <n v="2255449"/>
    <m/>
    <s v="00383012001 DEPOSITO DE EFECTIVO, DEPOSITANTE: AGENCIA BOLIVIANA DE CORREOS, CONCEPTO: REGIONAL ORURO 5, 20, 30 Y 31/12/2024, CUENTA DE DEPOSITO: CUENTA UNICA DEL TESORO"/>
    <m/>
    <m/>
    <m/>
    <m/>
    <m/>
    <m/>
    <n v="0"/>
    <n v="8982"/>
    <s v="NO_CONCILIADO"/>
  </r>
  <r>
    <x v="10"/>
    <m/>
    <x v="10"/>
    <x v="20"/>
    <s v="O22554500002"/>
    <s v="BOD"/>
    <n v="2255450"/>
    <m/>
    <s v="00383012001 DEPOSITO DE EFECTIVO, DEPOSITANTE: AGENCIA BOLIVIANA DE CORREOS, CONCEPTO: REGIONAL SANTA CRUZ 1-16/11/2024, CUENTA DE DEPOSITO: CUENTA UNICA DEL TESORO"/>
    <m/>
    <m/>
    <m/>
    <m/>
    <m/>
    <m/>
    <n v="0"/>
    <n v="28947"/>
    <s v="NO_CONCILIADO"/>
  </r>
  <r>
    <x v="10"/>
    <m/>
    <x v="10"/>
    <x v="20"/>
    <s v="O22554510002"/>
    <s v="BOD"/>
    <n v="2255451"/>
    <m/>
    <s v="00383012001 DEPOSITO DE EFECTIVO, DEPOSITANTE: AGENCIA BOLIVIANA DE CORREOS, CONCEPTO: REGIONAL BENI 13/12/24 Y 13-21/01/2025, CUENTA DE DEPOSITO: CUENTA UNICA DEL TESORO"/>
    <m/>
    <m/>
    <m/>
    <m/>
    <m/>
    <m/>
    <n v="0"/>
    <n v="1259"/>
    <s v="NO_CONCILIADO"/>
  </r>
  <r>
    <x v="10"/>
    <m/>
    <x v="10"/>
    <x v="20"/>
    <s v="O22554520002"/>
    <s v="BOD"/>
    <n v="2255452"/>
    <m/>
    <s v="00383012001 DEPOSITO DE EFECTIVO, DEPOSITANTE: AGENCIA BOLIVIANA DE CORREOS, CONCEPTO: REGIONAL PANDO 1-9/11/2024, CUENTA DE DEPOSITO: CUENTA UNICA DEL TESORO"/>
    <m/>
    <m/>
    <m/>
    <m/>
    <m/>
    <m/>
    <n v="0"/>
    <n v="1960"/>
    <s v="NO_CONCILIADO"/>
  </r>
  <r>
    <x v="10"/>
    <m/>
    <x v="10"/>
    <x v="20"/>
    <s v="O22554530002"/>
    <s v="BOD"/>
    <n v="2255453"/>
    <m/>
    <s v="00383012001 DEPOSITO DE EFECTIVO, DEPOSITANTE: AGENCIA BOLIVIANA DE CORREOS, CONCEPTO: REGIONAL SANTA CRUZ 18-30/11/2024, CUENTA DE DEPOSITO: CUENTA UNICA DEL TESORO"/>
    <m/>
    <m/>
    <m/>
    <m/>
    <m/>
    <m/>
    <n v="0"/>
    <n v="22312"/>
    <s v="NO_CONCILIADO"/>
  </r>
  <r>
    <x v="10"/>
    <m/>
    <x v="10"/>
    <x v="20"/>
    <s v="O22554540002"/>
    <s v="BOD"/>
    <n v="2255454"/>
    <m/>
    <s v="00383012001 DEPOSITO DE EFECTIVO, DEPOSITANTE: AGENCIA BOLIVIANA DE CORREOS, CONCEPTO: SAFI UNION S.A. DICIEMBRE/2024, CUENTA DE DEPOSITO: CUENTA UNICA DEL TESORO"/>
    <m/>
    <m/>
    <m/>
    <m/>
    <m/>
    <m/>
    <n v="0"/>
    <n v="949"/>
    <s v="NO_CONCILIADO"/>
  </r>
  <r>
    <x v="10"/>
    <m/>
    <x v="10"/>
    <x v="20"/>
    <s v="O22554580002"/>
    <s v="BOD"/>
    <n v="2255458"/>
    <m/>
    <s v="00383012001 DEPOSITO DE EFECTIVO, DEPOSITANTE: AGENCIA BOLIVIANA DE CORREOS, CONCEPTO: VISION MUNDIAL ENERO/2025, CUENTA DE DEPOSITO: CUENTA UNICA DEL TESORO"/>
    <m/>
    <m/>
    <m/>
    <m/>
    <m/>
    <m/>
    <n v="0"/>
    <n v="1554.36"/>
    <s v="NO_CONCILIADO"/>
  </r>
  <r>
    <x v="10"/>
    <m/>
    <x v="10"/>
    <x v="20"/>
    <s v="O22554550002"/>
    <s v="BOD"/>
    <n v="2255455"/>
    <m/>
    <s v="00383012001 DEPOSITO DE EFECTIVO, DEPOSITANTE: AGENCIA BOLIVIANA DE CORREOS, CONCEPTO: REGIONAL SUCRE 20-25/01/2025, CUENTA DE DEPOSITO: CUENTA UNICA DEL TESORO"/>
    <m/>
    <m/>
    <m/>
    <m/>
    <m/>
    <m/>
    <n v="0"/>
    <n v="3151"/>
    <s v="NO_CONCILIADO"/>
  </r>
  <r>
    <x v="10"/>
    <m/>
    <x v="10"/>
    <x v="20"/>
    <s v="O22554560002"/>
    <s v="BOD"/>
    <n v="2255456"/>
    <m/>
    <s v="00383012001 DEPOSITO DE EFECTIVO, DEPOSITANTE: AGENCIA BOLIVIANA DE CORREOS, CONCEPTO: VISION MUNDIAL NOV-DIC/2024, CUENTA DE DEPOSITO: CUENTA UNICA DEL TESORO"/>
    <m/>
    <m/>
    <m/>
    <m/>
    <m/>
    <m/>
    <n v="0"/>
    <n v="2214.75"/>
    <s v="NO_CONCILIADO"/>
  </r>
  <r>
    <x v="10"/>
    <m/>
    <x v="10"/>
    <x v="20"/>
    <s v="O22554570002"/>
    <s v="BOD"/>
    <n v="2255457"/>
    <m/>
    <s v="00383012001 DEPOSITO DE EFECTIVO, DEPOSITANTE: AGENCIA BOLIVIANA DE CORREOS, CONCEPTO: CAJA DE SALUD DE LA BANCA PRIVADA DICIEMBRE/2024, CUENTA DE DEPOSITO: CUENTA UNICA DEL TESORO"/>
    <m/>
    <m/>
    <m/>
    <m/>
    <m/>
    <m/>
    <n v="0"/>
    <n v="324"/>
    <s v="NO_CONCILIADO"/>
  </r>
  <r>
    <x v="10"/>
    <m/>
    <x v="10"/>
    <x v="20"/>
    <s v="O22554590002"/>
    <s v="BOD"/>
    <n v="2255459"/>
    <m/>
    <s v="00383012001 DEPOSITO DE EFECTIVO, DEPOSITANTE: AGENCIA BOLIVIANA DE CORREOS, CONCEPTO: REGIONAL COCHABAMBA 2-14/01/2025, CUENTA DE DEPOSITO: CUENTA UNICA DEL TESORO"/>
    <m/>
    <m/>
    <m/>
    <m/>
    <m/>
    <m/>
    <n v="0"/>
    <n v="27512"/>
    <s v="NO_CONCILIADO"/>
  </r>
  <r>
    <x v="57"/>
    <m/>
    <x v="57"/>
    <x v="20"/>
    <s v="O22554690002"/>
    <s v="BOD"/>
    <n v="2255469"/>
    <m/>
    <s v="00249012001 DEPOSITO DE EFECTIVO, DEPOSITANTE: ROBERTO ISAIAS VALDA AVILA, CONCEPTO: DEVOLUCION, CUENTA DE DEPOSITO: CUENTA UNICA DEL TESORO"/>
    <m/>
    <m/>
    <m/>
    <m/>
    <m/>
    <m/>
    <n v="0"/>
    <n v="3.19"/>
    <s v="NO_CONCILIADO"/>
  </r>
  <r>
    <x v="57"/>
    <m/>
    <x v="57"/>
    <x v="20"/>
    <s v="O22554710002"/>
    <s v="BOD"/>
    <n v="2255471"/>
    <m/>
    <s v="00249012001 DEPOSITO DE EFECTIVO, DEPOSITANTE: JUAN NACER VILLAGOMEZ LEDEZMA, CONCEPTO: DEVOLUCION, CUENTA DE DEPOSITO: CUENTA UNICA DEL TESORO"/>
    <m/>
    <m/>
    <m/>
    <m/>
    <m/>
    <m/>
    <n v="0"/>
    <n v="8.9499999999999993"/>
    <s v="NO_CONCILIADO"/>
  </r>
  <r>
    <x v="56"/>
    <m/>
    <x v="56"/>
    <x v="20"/>
    <s v="O22554730002"/>
    <s v="BOD"/>
    <n v="2255473"/>
    <m/>
    <s v="00099021001 DEPOSITO DE EFECTIVO, DEPOSITANTE: EDWIN ROLANDO QUIÑONES TICONIPA, CONCEPTO: DEV PAGO AGUINALDO POR EXCEDENTE, CUENTA DE DEPOSITO: CUENTA UNICA DEL TESORO/DJBR"/>
    <m/>
    <m/>
    <m/>
    <m/>
    <m/>
    <m/>
    <n v="0"/>
    <n v="136.47"/>
    <s v="NO_CONCILIADO"/>
  </r>
  <r>
    <x v="24"/>
    <m/>
    <x v="24"/>
    <x v="20"/>
    <s v="O22554970002"/>
    <s v="BOD"/>
    <n v="2255497"/>
    <m/>
    <s v="00526012001 DEPOSITO DE EFECTIVO, DEPOSITANTE: BOLIVIA TV, CONCEPTO: DEVOLUCION DE FONDOS NO UTILIZADOS DE HR. 10453, CUENTA DE DEPOSITO: CUENTA UNICA DEL TESORO"/>
    <m/>
    <m/>
    <m/>
    <m/>
    <m/>
    <m/>
    <n v="0"/>
    <n v="2150"/>
    <s v="NO_CONCILIADO"/>
  </r>
  <r>
    <x v="21"/>
    <m/>
    <x v="21"/>
    <x v="20"/>
    <s v="O22554980002"/>
    <s v="BOD"/>
    <n v="2255498"/>
    <m/>
    <s v="00099021001 DEPOSITO DE EFECTIVO, DEPOSITANTE: SANDY IVANA MAMANI HUMEREZ, CONCEPTO: DEV. POR FONDOS NO EJECUTADOS EN F.A., CUENTA DE DEPOSITO: CUENTA UNICA DEL TESORO/DJBR"/>
    <m/>
    <m/>
    <m/>
    <m/>
    <m/>
    <m/>
    <n v="0"/>
    <n v="14400"/>
    <s v="NO_CONCILIADO"/>
  </r>
  <r>
    <x v="17"/>
    <m/>
    <x v="17"/>
    <x v="20"/>
    <s v="O22555040002"/>
    <s v="BOD"/>
    <n v="2255504"/>
    <m/>
    <s v="00046041101 DEPOSITO DE EFECTIVO, DEPOSITANTE: NATIVIDAD ELSA ZALLES ROJAS, CONCEPTO: DEV. VIATICOS DEL VIAJE AL DEPARTAMENTO DE CHUQUISACA, CUENTA DE DEPOSITO: CUENTA UNICA DEL TESORO"/>
    <m/>
    <m/>
    <m/>
    <m/>
    <m/>
    <m/>
    <n v="0"/>
    <n v="2667"/>
    <s v="NO_CONCILIADO"/>
  </r>
  <r>
    <x v="30"/>
    <m/>
    <x v="30"/>
    <x v="20"/>
    <s v="B22552480002"/>
    <s v="BOD"/>
    <n v="2255248"/>
    <m/>
    <s v="00292012001 DEP.DE CHEQ.AJENOS,RET.DE CAM.,CONCEPTO: DEPÓSITO SIN CLASIFICAR REGIONAL CHUQUISACA,DEP.: VIAS BOLIVIA , PROCEDENCIA: BANCO UNION S.A., CHEQUE: 87, FECHA DE EMISION:08/01/2025"/>
    <m/>
    <m/>
    <m/>
    <m/>
    <m/>
    <m/>
    <n v="0"/>
    <n v="30"/>
    <s v="NO_CONCILIADO"/>
  </r>
  <r>
    <x v="8"/>
    <m/>
    <x v="8"/>
    <x v="20"/>
    <s v="J06267330002"/>
    <s v="NTE"/>
    <n v="10875821"/>
    <m/>
    <s v="A:00099021001 DEVOLUCIÓN DEUDA AL TGN POR PARTE DEL SR. GUILLERMO ARAMAYO HERRERA CORRESPONDIENTE AL MES DE DICIEMBRE/2024. S/G. INF. SENASIR/UAF/INF N° 152/2025, DE FECHA 28/01/2025."/>
    <m/>
    <m/>
    <m/>
    <m/>
    <m/>
    <m/>
    <n v="0"/>
    <n v="1027.3499999999999"/>
    <s v="NO_CONCILIADO"/>
  </r>
  <r>
    <x v="14"/>
    <m/>
    <x v="14"/>
    <x v="20"/>
    <s v="J06267390002"/>
    <s v="NTE"/>
    <n v="10888889"/>
    <m/>
    <s v="A:00099021001 GAD DE TARIJA, TRANSFERENCIA DE RECUPERACIONES SEGÚN NOTA GEF-LCR-JSZ-0074-NOT/25 POR CONCEPTO DE PAGO DE INTERES DE ACUERDO A CONTRATO DE FIDEICOMISO “PROGRAMA APOYO A LA EJECUCION DE LA INVERSION PUBLICA” (AEIP) FIRMADO ENTRE MINISTERIO DE PLANIFICACION Y EL FNDR."/>
    <m/>
    <m/>
    <m/>
    <m/>
    <m/>
    <m/>
    <n v="0"/>
    <n v="125258.53"/>
    <s v="NO_CONCILIADO"/>
  </r>
  <r>
    <x v="17"/>
    <m/>
    <x v="17"/>
    <x v="20"/>
    <s v="J06267410002"/>
    <s v="DAU"/>
    <n v="10846510"/>
    <m/>
    <s v="A:00046024102 Débito Automático al GAD Beni (GAD-BEN) a favor del Ministerio de Salud y Deportes (MIN-SD), por incumplimiento de las obligaciones establecidas en el Parágrafo III del Artículo 10 de la Ley N° 3302 de 16 de diciembre de 2005, vigente por el inciso a) de la Disposición Final Segunda de la Ley N° 1613 del Presupuesto General del Estado – Gestión 2025, publicada el 01 de enero de 2025, para el pago del “Viático de Vacunación” correspondiente a la gestión 2020."/>
    <m/>
    <m/>
    <m/>
    <m/>
    <m/>
    <m/>
    <n v="0"/>
    <n v="1007478.49"/>
    <s v="NO_CONCILIADO"/>
  </r>
  <r>
    <x v="10"/>
    <m/>
    <x v="10"/>
    <x v="20"/>
    <s v="Q21629750002"/>
    <s v="CRV"/>
    <n v="2162975"/>
    <m/>
    <s v="NUMERO DE LIBRETA CUT: 00383012001 OPERACIÓN E18 TRANSFERENCIA DEL SISTEMA FINANCIERO POR CUENTA DE TERCEROS A LA CUT SOL.ESC.SAVE THE CHILDREN INTERNACIONAL"/>
    <m/>
    <m/>
    <m/>
    <m/>
    <m/>
    <m/>
    <n v="0"/>
    <n v="389"/>
    <s v="NO_CONCILIADO"/>
  </r>
  <r>
    <x v="13"/>
    <m/>
    <x v="13"/>
    <x v="20"/>
    <s v="G30137970001"/>
    <s v="CVD"/>
    <n v="3013797"/>
    <m/>
    <s v="COBRO COSTOS DE PAPELERIA SEGUN TRANSFERENCIA DEL EXTERIOR POR ORDEN DE OILY LUBRIFICANTES LTDA (BRAZIL RIO DE JANEIRO) REF.: CRED 5243728.22014 FECHA VALOR 31/01/2025 LIB. 00513062002 YPFB - EXPORTACIÓN DE GLP Y OTROS-BOLIVIANOS"/>
    <m/>
    <m/>
    <m/>
    <m/>
    <m/>
    <m/>
    <n v="60"/>
    <n v="0"/>
    <s v="NO_CONCILIADO"/>
  </r>
  <r>
    <x v="6"/>
    <m/>
    <x v="6"/>
    <x v="20"/>
    <s v="Q21634090002"/>
    <s v="CRV"/>
    <n v="2163409"/>
    <m/>
    <s v="NUMERO DE LIBRETA CUT: 00099021001 OPERACIÓN E75 TRANSFERENCIA DE LA CUENTA FISCAL BUN A LA CUT EN MN TRANSF.FDOS.AL.BCB GOBIERNO AUTONOMO MUNICIPAL DE FILADELFIA CITE: GAMFIL - UAF 036/2025 CUENTA CUT 3987 LIBRETA NÂ° 00099021001"/>
    <m/>
    <m/>
    <m/>
    <m/>
    <m/>
    <m/>
    <n v="0"/>
    <n v="110446.19"/>
    <s v="NO_CONCILIADO"/>
  </r>
  <r>
    <x v="6"/>
    <m/>
    <x v="6"/>
    <x v="20"/>
    <s v="Q21634100002"/>
    <s v="CRV"/>
    <n v="2163410"/>
    <m/>
    <s v="NUMERO DE LIBRETA CUT: 00099021001 OPERACIÓN E75 TRANSFERENCIA DE LA CUENTA FISCAL BUN A LA CUT EN MN TRANSF.FDOS.AL.BCB GAMSRS CITE-NÂ°017/2025 A LA CUENTA ÃNICA DEL TESORO 3987 LIBRETA NÂ° 00099021001"/>
    <m/>
    <m/>
    <m/>
    <m/>
    <m/>
    <m/>
    <n v="0"/>
    <n v="434480.68"/>
    <s v="NO_CONCILIADO"/>
  </r>
  <r>
    <x v="6"/>
    <m/>
    <x v="6"/>
    <x v="20"/>
    <s v="Q21634110002"/>
    <s v="CRV"/>
    <n v="2163411"/>
    <m/>
    <s v="NUMERO DE LIBRETA CUT: 00099021001 OPERACIÓN E75 TRANSFERENCIA DE LA CUENTA FISCAL BUN A LA CUT EN MN TRANSF.FDOS.AL.BCB GAMSRS CITE-NÂ°017/2025 A LA CUENTA ÃNICA DEL TESORO 3987 LIBRETA NÂ° 00099021001"/>
    <m/>
    <m/>
    <m/>
    <m/>
    <m/>
    <m/>
    <n v="0"/>
    <n v="4663"/>
    <s v="NO_CONCILIADO"/>
  </r>
  <r>
    <x v="7"/>
    <m/>
    <x v="7"/>
    <x v="20"/>
    <s v="S11183080003"/>
    <s v="COB"/>
    <n v="1118308"/>
    <m/>
    <s v="||TRANSFERENCIA DE FONDOS S/G MENSAJES SWIFTS NROS. 1646-1653 EN ATENCIÓN A NOTA: DGAC/DAF/FIN/NE-0008/25 DE F.29/1/2025 (HRE-TGL-1866) ENVIADO POR LA DIRECCIÓN GENERAL DE AERONÁUTICA CIVIL (SECTOR PÚBLICO). DEBITO DE LA LIBRETA 00117012001 DGAC, REPOSICIÓN ÚTILES DE ESCRITORIO."/>
    <m/>
    <m/>
    <m/>
    <m/>
    <m/>
    <m/>
    <n v="60"/>
    <n v="0"/>
    <s v="NO_CONCILIADO"/>
  </r>
  <r>
    <x v="7"/>
    <m/>
    <x v="7"/>
    <x v="20"/>
    <s v="S11183410003"/>
    <s v="COB"/>
    <n v="1118341"/>
    <m/>
    <s v="||TRANSFERENCIA DE FONDOS S/G MENSAJES SWIFTS NROS. 1618-1619 EN ATENCIÓN A NOTA: DGAC/DAF/FIN/NE-0008/25 (HRE-TGL-2025-1866) ENVIADO POR LA DIRECCIÓN GENERAL DE AERONÁUTICA CIVIL (SECTOR PÚBLICO). DEBITO DE LA LIBRETA 00117012001 DGAC, REPOSICIÓN ÚTILES DE ESCRITORIO."/>
    <m/>
    <m/>
    <m/>
    <m/>
    <m/>
    <m/>
    <n v="60"/>
    <n v="0"/>
    <s v="NO_CONCILIADO"/>
  </r>
  <r>
    <x v="7"/>
    <m/>
    <x v="7"/>
    <x v="20"/>
    <s v="S11183430003"/>
    <s v="COB"/>
    <n v="1118343"/>
    <m/>
    <s v="||TRANSFERENCIA DE FONDOS S/G MENSAJES SWIFT NROS. 1644 Y 1651 DE LA FECHA Y NOTA CITE DGAC/DAF/FIN/NE-00008/25 DE F.29.01.2025 (HRE-TGL-1866) DE LA DIRECCION GENERAL DE AERONAUTICA CIVIL (SECTOR PÚBLICO). DEBITO DE LA LIBRETA 00117012001 DGAC, REPOSICIÓN DE ÚTILES DE ESCRITORIO."/>
    <m/>
    <m/>
    <m/>
    <m/>
    <m/>
    <m/>
    <n v="60"/>
    <n v="0"/>
    <s v="NO_CONCILIADO"/>
  </r>
  <r>
    <x v="34"/>
    <m/>
    <x v="34"/>
    <x v="20"/>
    <s v="S11184290001"/>
    <s v="COB"/>
    <n v="1118429"/>
    <m/>
    <s v="COBRO DE||ÚTILES DE ESCRITORIO SG. CITE: DGE-GEF-LCR-DYF-0805-CAR/25 DE 31 DE ENERO DE 2025 POR EL REGISTRO DEL COMPROBANTE CONTABLE N°1118425 DEL PAGO ANTICIPADO DE CAPITAL E INTERESES DEL CRED. EXTRA. AL FNDR SG. RD N° 195/2015 Y CONT. SANO N°350/2015, MOD. Y DOC. ADJ. COBRO DE ÚTILES DE ESCRITORIO DE LA CUT N°3987 LIBRETA N°00862012001 FNDR - ADMINISTRACIÓN"/>
    <m/>
    <m/>
    <m/>
    <m/>
    <m/>
    <m/>
    <n v="60"/>
    <n v="0"/>
    <s v="NO_CONCILIADO"/>
  </r>
  <r>
    <x v="17"/>
    <m/>
    <x v="17"/>
    <x v="21"/>
    <s v="O22558150002"/>
    <s v="BOD"/>
    <n v="2255815"/>
    <m/>
    <s v="00046171101 DEPOSITO DE EFECTIVO, DEPOSITANTE: C.I.H.T. TARIJA, CONCEPTO: PAGO S/G RESOLUCION ADM. S/105, CUENTA DE DEPOSITO: CUENTA UNICA DEL TESORO"/>
    <m/>
    <m/>
    <m/>
    <m/>
    <m/>
    <m/>
    <n v="0"/>
    <n v="4000"/>
    <s v="NO_CONCILIADO"/>
  </r>
  <r>
    <x v="17"/>
    <m/>
    <x v="17"/>
    <x v="21"/>
    <s v="O22558220002"/>
    <s v="BOD"/>
    <n v="2255822"/>
    <m/>
    <s v="00046171101 DEPOSITO DE EFECTIVO, DEPOSITANTE: ROXANA QUISPE LINO, CONCEPTO: SANCION JURIDICA, CUENTA DE DEPOSITO: CUENTA UNICA DEL TESORO"/>
    <m/>
    <m/>
    <m/>
    <m/>
    <m/>
    <m/>
    <n v="0"/>
    <n v="1500"/>
    <s v="NO_CONCILIADO"/>
  </r>
  <r>
    <x v="56"/>
    <m/>
    <x v="56"/>
    <x v="21"/>
    <s v="O22558960002"/>
    <s v="BOD"/>
    <n v="2255896"/>
    <m/>
    <s v="00099021001 DEPOSITO DE EFECTIVO, DEPOSITANTE: CAMARA DE SENADORES, CONCEPTO: DEVOLUCION DE PAGO EN EXCESO PREVENTIVO N°2186, CUENTA DE DEPOSITO: CUENTA UNICA DEL TESORO"/>
    <m/>
    <m/>
    <m/>
    <m/>
    <m/>
    <m/>
    <n v="0"/>
    <n v="723.58"/>
    <s v="NO_CONCILIADO"/>
  </r>
  <r>
    <x v="56"/>
    <m/>
    <x v="56"/>
    <x v="21"/>
    <s v="O22558970002"/>
    <s v="BOD"/>
    <n v="2255897"/>
    <m/>
    <s v="00099021001 DEPOSITO DE EFECTIVO, DEPOSITANTE: CAMARA DE SENADORES, CONCEPTO: DEVOLUCION DE PAGO EN EXCESO PREVENTIVO N°2249, CUENTA DE DEPOSITO: CUENTA UNICA DEL TESORO"/>
    <m/>
    <m/>
    <m/>
    <m/>
    <m/>
    <m/>
    <n v="0"/>
    <n v="556.20000000000005"/>
    <s v="NO_CONCILIADO"/>
  </r>
  <r>
    <x v="24"/>
    <m/>
    <x v="24"/>
    <x v="21"/>
    <s v="O22559140002"/>
    <s v="BOD"/>
    <n v="2255914"/>
    <m/>
    <s v="00526012001 DEPOSITO DE EFECTIVO, DEPOSITANTE: DAVID OSCAR LAURA MAMANI, CONCEPTO: DEVOLUCION FONDOS EN AVANCE BOLIVIA TV, CUENTA DE DEPOSITO: CUENTA UNICA DEL TESORO"/>
    <m/>
    <m/>
    <m/>
    <m/>
    <m/>
    <m/>
    <n v="0"/>
    <n v="1500"/>
    <s v="NO_CONCILIADO"/>
  </r>
  <r>
    <x v="39"/>
    <m/>
    <x v="39"/>
    <x v="21"/>
    <s v="O22559190002"/>
    <s v="BOD"/>
    <n v="2255919"/>
    <m/>
    <s v="00041031107 DEPOSITO DE EFECTIVO, DEPOSITANTE: WENDY YHOVANA CARBAJAL HUANCA, CONCEPTO: DEVOLUCION POR GASTOS PASAJES, CUENTA DE DEPOSITO: CUENTA UNICA DEL TESORO"/>
    <m/>
    <m/>
    <m/>
    <m/>
    <m/>
    <m/>
    <n v="0"/>
    <n v="70"/>
    <s v="NO_CONCILIADO"/>
  </r>
  <r>
    <x v="39"/>
    <m/>
    <x v="39"/>
    <x v="21"/>
    <s v="O22559200002"/>
    <s v="BOD"/>
    <n v="2255920"/>
    <m/>
    <s v="00041031107 DEPOSITO DE EFECTIVO, DEPOSITANTE: WENDY YHOVANA CARBAJAL HUANCA, CONCEPTO: DEVOLUCION POR GASTOS PEAJES, CUENTA DE DEPOSITO: CUENTA UNICA DEL TESORO"/>
    <m/>
    <m/>
    <m/>
    <m/>
    <m/>
    <m/>
    <n v="0"/>
    <n v="20"/>
    <s v="NO_CONCILIADO"/>
  </r>
  <r>
    <x v="8"/>
    <m/>
    <x v="8"/>
    <x v="21"/>
    <s v="O22559260002"/>
    <s v="BOD"/>
    <n v="2255926"/>
    <m/>
    <s v="00099021001 DEPOSITO DE EFECTIVO, DEPOSITANTE: JUAN ANGEL CORONEL SARDON CI 6136125 LP, CONCEPTO: DEVOLUCION AL SENASIR COACTIVO SOCIAL, CUENTA DE DEPOSITO: CUENTA UNICA DEL TESORO"/>
    <m/>
    <m/>
    <m/>
    <m/>
    <m/>
    <m/>
    <n v="0"/>
    <n v="3513.93"/>
    <s v="NO_CONCILIADO"/>
  </r>
  <r>
    <x v="10"/>
    <m/>
    <x v="10"/>
    <x v="21"/>
    <s v="O22559720002"/>
    <s v="BOD"/>
    <n v="2255972"/>
    <m/>
    <s v="00383012001 DEPOSITO DE EFECTIVO, DEPOSITANTE: FAMAC LTDA, CONCEPTO: PERIODO DICIEMBRE 2024, CUENTA DE DEPOSITO: CUENTA UNICA DEL TESORO"/>
    <m/>
    <m/>
    <m/>
    <m/>
    <m/>
    <m/>
    <n v="0"/>
    <n v="53"/>
    <s v="NO_CONCILIADO"/>
  </r>
  <r>
    <x v="30"/>
    <m/>
    <x v="30"/>
    <x v="21"/>
    <s v="O22559780002"/>
    <s v="BOD"/>
    <n v="2255978"/>
    <m/>
    <s v="00099021001 DEPOSITO DE EFECTIVO, DEPOSITANTE: RODRIGO ZARCO ORDOÑEZ, CONCEPTO: DEVOLUCION EXAMEN PREOCUPACIONAL GESTION 2024, CUENTA DE DEPOSITO: CUENTA UNICA DEL TESORO/DJBR"/>
    <m/>
    <m/>
    <m/>
    <m/>
    <m/>
    <m/>
    <n v="0"/>
    <n v="100"/>
    <s v="NO_CONCILIADO"/>
  </r>
  <r>
    <x v="58"/>
    <m/>
    <x v="58"/>
    <x v="21"/>
    <s v="B22557360002"/>
    <s v="BOD"/>
    <n v="2255736"/>
    <m/>
    <s v="00030011102 DEP.DE CHEQ.AJENOS,RET.DE CAM.,CONCEPTO: DEV. PASAJES AEREOS,DEP.: SILVIA PALACIOS , PROCEDENCIA: BANCO UNION S.A., CHEQUE: 1283, FECHA DE EMISION:29/01/2025"/>
    <m/>
    <m/>
    <m/>
    <m/>
    <m/>
    <m/>
    <n v="0"/>
    <n v="1171"/>
    <s v="NO_CONCILIADO"/>
  </r>
  <r>
    <x v="58"/>
    <m/>
    <x v="58"/>
    <x v="21"/>
    <s v="B22557370002"/>
    <s v="BOD"/>
    <n v="2255737"/>
    <m/>
    <s v="00030011107 DEP.DE CHEQ.AJENOS,RET.DE CAM.,CONCEPTO: DEPÓSITO EXCEDENTE,DEP.: UPB , PROCEDENCIA: BANCO BISA S.A., CHEQUE: 49897, FECHA DE EMISION:28/01/2025"/>
    <m/>
    <m/>
    <m/>
    <m/>
    <m/>
    <m/>
    <n v="0"/>
    <n v="43645.63"/>
    <s v="NO_CONCILIADO"/>
  </r>
  <r>
    <x v="30"/>
    <m/>
    <x v="30"/>
    <x v="21"/>
    <s v="B22557390002"/>
    <s v="BOD"/>
    <n v="2255739"/>
    <m/>
    <s v="00292012001 DEP.DE CHEQ.AJENOS,RET.DE CAM.,CONCEPTO: DEPÓSITO REGIONAL BENI PANDO,DEP.: VIAS BOLIVIA , PROCEDENCIA: BANCO UNION S.A., CHEQUE: 86, FECHA DE EMISION:24/01/2025"/>
    <m/>
    <m/>
    <m/>
    <m/>
    <m/>
    <m/>
    <n v="0"/>
    <n v="1781.74"/>
    <s v="NO_CONCILIADO"/>
  </r>
  <r>
    <x v="5"/>
    <m/>
    <x v="5"/>
    <x v="21"/>
    <s v="B22557480002"/>
    <s v="BOD"/>
    <n v="2255748"/>
    <m/>
    <s v="00015011108 DEP.DE CHEQ.AJENOS,RET.DE CAM.,CONCEPTO: DEP. A LA CUT,DEP.: MINISTERIO DE GOBIERNO , PROCEDENCIA: BANCO UNION S.A., CHEQUE: 52520, FECHA DE EMISION:28/01/2025"/>
    <m/>
    <m/>
    <m/>
    <m/>
    <m/>
    <m/>
    <n v="0"/>
    <n v="100"/>
    <s v="NO_CONCILIADO"/>
  </r>
  <r>
    <x v="5"/>
    <m/>
    <x v="5"/>
    <x v="21"/>
    <s v="B22557490002"/>
    <s v="BOD"/>
    <n v="2255749"/>
    <m/>
    <s v="00015011108 DEP.DE CHEQ.AJENOS,RET.DE CAM.,CONCEPTO: DEP. A LA CUT,DEP.: MINISTERIO DE GOBIERNO , PROCEDENCIA: BANCO UNION S.A., CHEQUE: 52519, FECHA DE EMISION:28/01/2025"/>
    <m/>
    <m/>
    <m/>
    <m/>
    <m/>
    <m/>
    <n v="0"/>
    <n v="100"/>
    <s v="NO_CONCILIADO"/>
  </r>
  <r>
    <x v="59"/>
    <m/>
    <x v="59"/>
    <x v="21"/>
    <s v="B22558170002"/>
    <s v="BOD"/>
    <n v="2255817"/>
    <m/>
    <s v="00342012001 DEP.DE CHEQ.AJENOS,RET.DE CAM.,CONCEPTO: DESCUENTOS NO EJECUTADOS,DEP.: AGENCIA ESTATAL DE VIVIENDA , PROCEDENCIA: BANCO UNION S.A., CHEQUE: 783, FECHA DE EMISION:06/01/2025"/>
    <m/>
    <m/>
    <m/>
    <m/>
    <m/>
    <m/>
    <n v="0"/>
    <n v="115.09"/>
    <s v="NO_CONCILIADO"/>
  </r>
  <r>
    <x v="59"/>
    <m/>
    <x v="59"/>
    <x v="21"/>
    <s v="B22558190002"/>
    <s v="BOD"/>
    <n v="2255819"/>
    <m/>
    <s v="00342012001 DEP.DE CHEQ.AJENOS,RET.DE CAM.,CONCEPTO: DEPÓSITO EN DEMASIA,DEP.: AGENCIA ESTATAL DE VIVIENDA , PROCEDENCIA: BANCO UNION S.A., CHEQUE: 580, FECHA DE EMISION:09/01/2025"/>
    <m/>
    <m/>
    <m/>
    <m/>
    <m/>
    <m/>
    <n v="0"/>
    <n v="0.02"/>
    <s v="NO_CONCILIADO"/>
  </r>
  <r>
    <x v="36"/>
    <m/>
    <x v="36"/>
    <x v="21"/>
    <s v="B22558250002"/>
    <s v="BOD"/>
    <n v="2255825"/>
    <m/>
    <s v="00099021001 DEP.DE CHEQ.AJENOS,RET.DE CAM.,CONCEPTO: DEVOLUCION SALDOS,DEP.: ALIANZAS RURALES , PROCEDENCIA: BANCO UNION S.A., CHEQUE: 365, FECHA DE EMISION:30/01/2025"/>
    <m/>
    <m/>
    <m/>
    <m/>
    <m/>
    <m/>
    <n v="0"/>
    <n v="1200"/>
    <s v="NO_CONCILIADO"/>
  </r>
  <r>
    <x v="36"/>
    <m/>
    <x v="36"/>
    <x v="21"/>
    <s v="B22558280002"/>
    <s v="BOD"/>
    <n v="2255828"/>
    <m/>
    <s v="00099021001 DEP.DE CHEQ.AJENOS,RET.DE CAM.,CONCEPTO: DEVOLUCION SALDOS,DEP.: ALIANZAS RURALES , PROCEDENCIA: BANCO UNION S.A., CHEQUE: 366, FECHA DE EMISION:30/01/2025"/>
    <m/>
    <m/>
    <m/>
    <m/>
    <m/>
    <m/>
    <n v="0"/>
    <n v="3000"/>
    <s v="NO_CONCILIADO"/>
  </r>
  <r>
    <x v="36"/>
    <m/>
    <x v="36"/>
    <x v="21"/>
    <s v="B22558300002"/>
    <s v="BOD"/>
    <n v="2255830"/>
    <m/>
    <s v="00099021001 DEP.DE CHEQ.AJENOS,RET.DE CAM.,CONCEPTO: DEVOLUIOCN SALDOS,DEP.: ALIANZAS RURALES , PROCEDENCIA: BANCO UNION S.A., CHEQUE: 364, FECHA DE EMISION:30/01/2025"/>
    <m/>
    <m/>
    <m/>
    <m/>
    <m/>
    <m/>
    <n v="0"/>
    <n v="954"/>
    <s v="NO_CONCILIADO"/>
  </r>
  <r>
    <x v="36"/>
    <m/>
    <x v="36"/>
    <x v="21"/>
    <s v="B22558350002"/>
    <s v="BOD"/>
    <n v="2255835"/>
    <m/>
    <s v="00099021001 DEP.DE CHEQ.AJENOS,RET.DE CAM.,CONCEPTO: DEVOLUCION SALDOS,DEP.: ALIANZAS RURALES , PROCEDENCIA: BANCO UNION S.A., CHEQUE: 361, FECHA DE EMISION:16/01/2025"/>
    <m/>
    <m/>
    <m/>
    <m/>
    <m/>
    <m/>
    <n v="0"/>
    <n v="396"/>
    <s v="NO_CONCILIADO"/>
  </r>
  <r>
    <x v="36"/>
    <m/>
    <x v="36"/>
    <x v="21"/>
    <s v="B22558320002"/>
    <s v="BOD"/>
    <n v="2255832"/>
    <m/>
    <s v="00099021001 DEP.DE CHEQ.AJENOS,RET.DE CAM.,CONCEPTO: DEVOLUCION SALDOS,DEP.: ALIANZAS RURALES , PROCEDENCIA: BANCO UNION S.A., CHEQUE: 362, FECHA DE EMISION:21/01/2025"/>
    <m/>
    <m/>
    <m/>
    <m/>
    <m/>
    <m/>
    <n v="0"/>
    <n v="936"/>
    <s v="NO_CONCILIADO"/>
  </r>
  <r>
    <x v="11"/>
    <m/>
    <x v="11"/>
    <x v="21"/>
    <s v="B22558330002"/>
    <s v="BOD"/>
    <n v="2255833"/>
    <m/>
    <s v="00291012008 DEP.DE CHEQ.AJENOS,RET.DE CAM.,CONCEPTO: DEPÓSITO,DEP.: JHONNY CARLOS QUINTELA AYALA , PROCEDENCIA: BANCO UNION S.A., CHEQUE: 213468, FECHA DE EMISION:03/02/2025"/>
    <m/>
    <m/>
    <m/>
    <m/>
    <m/>
    <m/>
    <n v="0"/>
    <n v="9730.6200000000008"/>
    <s v="NO_CONCILIADO"/>
  </r>
  <r>
    <x v="36"/>
    <m/>
    <x v="36"/>
    <x v="21"/>
    <s v="B22558340002"/>
    <s v="BOD"/>
    <n v="2255834"/>
    <m/>
    <s v="00099021001 DEP.DE CHEQ.AJENOS,RET.DE CAM.,CONCEPTO: DEVOLUCION SALDOS,DEP.: ALIANZAS RURALES , PROCEDENCIA: BANCO UNION S.A., CHEQUE: 363, FECHA DE EMISION:21/01/2025"/>
    <m/>
    <m/>
    <m/>
    <m/>
    <m/>
    <m/>
    <n v="0"/>
    <n v="2.1"/>
    <s v="NO_CONCILIADO"/>
  </r>
  <r>
    <x v="11"/>
    <m/>
    <x v="11"/>
    <x v="21"/>
    <s v="B22558360002"/>
    <s v="BOD"/>
    <n v="2255836"/>
    <m/>
    <s v="00291012008 DEP.DE CHEQ.AJENOS,RET.DE CAM.,CONCEPTO: DEPÓSITO,DEP.: JHONNY CARLOS QUINTELA AYALA , PROCEDENCIA: BANCO UNION S.A., CHEQUE: 213469, FECHA DE EMISION:03/02/2025"/>
    <m/>
    <m/>
    <m/>
    <m/>
    <m/>
    <m/>
    <n v="0"/>
    <n v="11300.01"/>
    <s v="NO_CONCILIADO"/>
  </r>
  <r>
    <x v="34"/>
    <m/>
    <x v="34"/>
    <x v="21"/>
    <s v="J06268680002"/>
    <s v="NTE"/>
    <n v="10888890"/>
    <m/>
    <s v="A:00862012001 GAD DE TARIJA, TRANSFERENCIA DE RECUPERACIONES SEGÚN NOTA GEF-LCR-JSZ-0074-NOT/25 POR CONCEPTO DE REMUNERACIÓN POR ADMINISTRACION DE FIDEICOMISO QUE CORRESPONDEN AL FNDR DE ACUERDO A CONTRATO DE FIDEICOMISO “PROGRAMA APOYO A LA EJECUCION DE LA INVERSION PUBLICA” (AEIP)."/>
    <m/>
    <m/>
    <m/>
    <m/>
    <m/>
    <m/>
    <n v="0"/>
    <n v="125258.53"/>
    <s v="NO_CONCILIADO"/>
  </r>
  <r>
    <x v="60"/>
    <m/>
    <x v="60"/>
    <x v="21"/>
    <s v="J06268670002"/>
    <s v="NTE"/>
    <n v="10888897"/>
    <m/>
    <s v="A:00099021001 GAD DE TARIJA, TRANSFERENCIA DE RECUPERACIONES SEGÚN NOTA GEF-LCR-JSZ-0074-NOT/25 POR CONCEPTO DE PAGO DE INTERES DE ACUERDO A CONTRATO DE FIDEICOMISO “PROGRAMA APOYO A LA EJECUCION DE LA INVERSION PUBLICA” (AEIP) FIRMADO ENTRE MINISTERIO DE PLANIFICACION Y EL FNDR."/>
    <m/>
    <m/>
    <m/>
    <m/>
    <m/>
    <m/>
    <n v="0"/>
    <n v="98189.98"/>
    <s v="NO_CONCILIADO"/>
  </r>
  <r>
    <x v="60"/>
    <m/>
    <x v="60"/>
    <x v="21"/>
    <s v="J06268690002"/>
    <s v="NTE"/>
    <n v="10888959"/>
    <m/>
    <s v="A:00099021001 GAD DE TARIJA, TRANSFERENCIA DE RECUPERACIONES SEGÚN NOTA GEF-LCR-JSZ-0075-NOT/25 POR CONCEPTO DE PAGO DE INTERES DE ACUERDO A CONTRATO DE FIDEICOMISO “PROYECTOS DE INVERSION PUBLICA” (PIP)."/>
    <m/>
    <m/>
    <m/>
    <m/>
    <m/>
    <m/>
    <n v="0"/>
    <n v="591240.48"/>
    <s v="NO_CONCILIADO"/>
  </r>
  <r>
    <x v="34"/>
    <m/>
    <x v="34"/>
    <x v="21"/>
    <s v="J06268700002"/>
    <s v="NTE"/>
    <n v="10888960"/>
    <m/>
    <s v="A:00862012001 GAD DE TARIJA, TRANSFERENCIA DE RECUPERACIONES SEGÚN NOTA GEF-LCR-JSZ-0075-NOT/25 POR CONCEPTO DE REMUNERACION POR ADMINISTRACION DE FIDEICOMISO QUE CORRESPONDE AL FNDR DE ACUERDO A CONTRATO DE FIDEICOMISO “PROYECTOS DE INVERSION PUBLICA” (PIP)."/>
    <m/>
    <m/>
    <m/>
    <m/>
    <m/>
    <m/>
    <n v="0"/>
    <n v="591240.48"/>
    <s v="NO_CONCILIADO"/>
  </r>
  <r>
    <x v="34"/>
    <m/>
    <x v="34"/>
    <x v="21"/>
    <s v="J06268710002"/>
    <s v="NTE"/>
    <n v="10888898"/>
    <m/>
    <s v="A:00862012001 GAD DE TARIJA, TRANSFERENCIA DE RECUPERACIONES SEGÚN NOTA GEF-LCR-JSZ-0074-NOT/25 POR CONCEPTO DE REMUNERACIÓN POR ADMINISTRACION DE FIDEICOMISO QUE CORRESPONDEN AL FNDR DE ACUERDO A CONTRATO DE FIDEICOMISO “PROGRAMA APOYO A LA EJECUCION DE LA INVERSION PUBLICA” (AEIP)."/>
    <m/>
    <m/>
    <m/>
    <m/>
    <m/>
    <m/>
    <n v="0"/>
    <n v="98189.98"/>
    <s v="NO_CONCILIADO"/>
  </r>
  <r>
    <x v="12"/>
    <m/>
    <x v="12"/>
    <x v="21"/>
    <s v="G30154020002"/>
    <s v="CRV"/>
    <n v="3015402"/>
    <m/>
    <s v="PAGO PRÉSTAMO IDA 2134-BO VCTO. 01-02-2025 POR CUENTA DE BANCO DE DESARROLLO , VALOR 03-02-2025 CAPITAL BS 524.823,23 INTERESES BS 57.730,57 LIBRETA NRO. 00099021001 - TNG - RECURSOS ORDINARIOS - ALIVIO MDRI"/>
    <m/>
    <m/>
    <m/>
    <m/>
    <m/>
    <m/>
    <n v="0"/>
    <n v="582553.80000000005"/>
    <s v="NO_CONCILIADO"/>
  </r>
  <r>
    <x v="12"/>
    <m/>
    <x v="12"/>
    <x v="21"/>
    <s v="G30153990003"/>
    <s v="COB"/>
    <n v="19616"/>
    <m/>
    <s v="PAGO A CAF PRÉSTAMO CFA008814 VCTO. 03-02-2025 POR CUENTA DE TGN , NTI. 019616 VALOR 03-02-2025 CAPITAL USD 3.503.653,52 INTERESES USD 1.479.806,00 CTA. 3987 CUENTA UNICA DEL TESORO LIB. 00099021001 REF.: COMISIONES BANCARIAS"/>
    <m/>
    <m/>
    <m/>
    <m/>
    <m/>
    <m/>
    <n v="34546.54"/>
    <n v="0"/>
    <s v="NO_CONCILIADO"/>
  </r>
  <r>
    <x v="12"/>
    <m/>
    <x v="12"/>
    <x v="21"/>
    <s v="G30154000003"/>
    <s v="COB"/>
    <n v="19614"/>
    <m/>
    <s v="PAGO A CAF PRÉSTAMO CFA008832 VCTO. 03-02-2025 POR CUENTA DE TGN , NTI. 019614 VALOR 03-02-2025 CAPITAL USD 3.152.375,39 INTERESES USD 1.331.439,88 CTA. 3987 CUENTA UNICA DEL TESORO LIB. 00099021001 REF.: COMISIONES BANCARIAS"/>
    <m/>
    <m/>
    <m/>
    <m/>
    <m/>
    <m/>
    <n v="31119.01"/>
    <n v="0"/>
    <s v="NO_CONCILIADO"/>
  </r>
  <r>
    <x v="12"/>
    <m/>
    <x v="12"/>
    <x v="21"/>
    <s v="G30154010003"/>
    <s v="COB"/>
    <n v="19615"/>
    <m/>
    <s v="PAGO A CAF PRÉSTAMO CFA008839 VCTO. 03-02-2025 POR CUENTA DE TGN , NTI. 019615 VALOR 03-02-2025 CAPITAL USD 905.850,25 INTERESES USD 382.595,66 CTA. 3987 CUENTA UNICA DEL TESORO LIB. 00099021001 REF.: COMISIONES BANCARIAS"/>
    <m/>
    <m/>
    <m/>
    <m/>
    <m/>
    <m/>
    <n v="9198.77"/>
    <n v="0"/>
    <s v="NO_CONCILIADO"/>
  </r>
  <r>
    <x v="48"/>
    <m/>
    <x v="48"/>
    <x v="21"/>
    <s v="Q21642900002"/>
    <s v="CRV"/>
    <n v="2164290"/>
    <m/>
    <s v="NUMERO DE LIBRETA CUT: 00283012001 OPERACIÓN E18 TRANSFERENCIA DEL SISTEMA FINANCIERO POR CUENTA DE TERCEROS A LA CUT SOL. ESC. DE ALMACENERA BOLIVIANA S.A."/>
    <m/>
    <m/>
    <m/>
    <m/>
    <m/>
    <m/>
    <n v="0"/>
    <n v="289575.39"/>
    <s v="NO_CONCILIADO"/>
  </r>
  <r>
    <x v="46"/>
    <m/>
    <x v="46"/>
    <x v="21"/>
    <s v="Q21644150002"/>
    <s v="CRV"/>
    <n v="2164415"/>
    <m/>
    <s v="NUMERO DE LIBRETA CUT: 00597012001 OPERACIÓN E18 TRANSFERENCIA DEL SISTEMA FINANCIERO POR CUENTA DE TERCEROS A LA CUT PARA ABONO A CUT 3987069001 CUENTA UNICA DEL TESORO LIBRETA 00597012001 RECURSOS PROPIOS VENTAS DE EMPRESA PUBLICA NACIONAL ESTRATEGICA DE YACIMIENTOS DE LITIO BOLIVIANOS - YLB A"/>
    <m/>
    <m/>
    <m/>
    <m/>
    <m/>
    <m/>
    <n v="0"/>
    <n v="33000"/>
    <s v="NO_CONCILIADO"/>
  </r>
  <r>
    <x v="34"/>
    <m/>
    <x v="34"/>
    <x v="21"/>
    <s v="S11185850001"/>
    <s v="COB"/>
    <n v="1118585"/>
    <m/>
    <s v="COBRO DE||ÚTILES DE ESCRITORIO SG. CITE: DGE-GEF-LCR-DYF-0845-CAR/25 POR EL REGISTRO DEL COMPROBANTE CONTABLE N°1118584 DEL PAGO ANTICIPADO DE CAPITAL E INTERESES DEL CRED. EXTRA. AL FNDR SG. RD N° 195/2015 Y CONT. SANO N°350/2015, MOD. Y DOC. ADJ. COBRO DE ÚTILES DE ESCRITORIO DE LA CUT N°3987 LIBRETA N°00862012001 FNDR - ADMINISTRACIÓN"/>
    <m/>
    <m/>
    <m/>
    <m/>
    <m/>
    <m/>
    <n v="60"/>
    <n v="0"/>
    <s v="NO_CONCILIADO"/>
  </r>
  <r>
    <x v="56"/>
    <m/>
    <x v="56"/>
    <x v="22"/>
    <s v="O22561910002"/>
    <s v="BOD"/>
    <n v="2256191"/>
    <m/>
    <s v="00099021001 DEPOSITO DE EFECTIVO, DEPOSITANTE: LUIS ALBERTO ZUÑIGA ROJAS, CONCEPTO: DEV. PASAJES AEREOS, CUENTA DE DEPOSITO: CUENTA UNICA DEL TESORO/DJBR"/>
    <m/>
    <m/>
    <m/>
    <m/>
    <m/>
    <m/>
    <n v="0"/>
    <n v="320"/>
    <s v="NO_CONCILIADO"/>
  </r>
  <r>
    <x v="61"/>
    <m/>
    <x v="61"/>
    <x v="22"/>
    <s v="O22563160002"/>
    <s v="BOD"/>
    <n v="2256316"/>
    <m/>
    <s v="00119012001 DEPOSITO DE EFECTIVO, DEPOSITANTE: ALAN CHURA QUISPE, CONCEPTO: SANCION DE MEDIO DIA DE DESCUENTO, CUENTA DE DEPOSITO: CUENTA UNICA DEL TESORO"/>
    <m/>
    <m/>
    <m/>
    <m/>
    <m/>
    <m/>
    <n v="0"/>
    <n v="33.299999999999997"/>
    <s v="NO_CONCILIADO"/>
  </r>
  <r>
    <x v="0"/>
    <m/>
    <x v="0"/>
    <x v="22"/>
    <s v="O22563190002"/>
    <s v="BOD"/>
    <n v="2256319"/>
    <m/>
    <s v="00099021001 DEPOSITO DE EFECTIVO, DEPOSITANTE: JORGE NINA BERNAL, CONCEPTO: DEVOLUCION, CUENTA DE DEPOSITO: CUENTA UNICA DEL TESORO"/>
    <m/>
    <m/>
    <m/>
    <m/>
    <m/>
    <m/>
    <n v="0"/>
    <n v="900"/>
    <s v="NO_CONCILIADO"/>
  </r>
  <r>
    <x v="62"/>
    <m/>
    <x v="62"/>
    <x v="22"/>
    <s v="O22563420002"/>
    <s v="BOD"/>
    <n v="2256342"/>
    <m/>
    <s v="00234012001 DEPOSITO DE EFECTIVO, DEPOSITANTE: JAVIER TAQUILA CUAQUIRA, CONCEPTO: DEVOLUCION DE VIATICOS C-31 N°150, CUENTA DE DEPOSITO: CUENTA UNICA DEL TESORO"/>
    <m/>
    <m/>
    <m/>
    <m/>
    <m/>
    <m/>
    <n v="0"/>
    <n v="1200"/>
    <s v="NO_CONCILIADO"/>
  </r>
  <r>
    <x v="0"/>
    <m/>
    <x v="0"/>
    <x v="22"/>
    <s v="O22563390002"/>
    <s v="BOD"/>
    <n v="2256339"/>
    <m/>
    <s v="00099021001 DEPOSITO DE EFECTIVO, DEPOSITANTE: CALLISAYA RODRIGUEZ GLORIA MAGDALENA, CONCEPTO: DEV. PASAJE AEREO NO UTILIZADOS -TRAMO SER-LPB, CUENTA DE DEPOSITO: CUENTA UNICA DEL TESORO"/>
    <m/>
    <m/>
    <m/>
    <m/>
    <m/>
    <m/>
    <n v="0"/>
    <n v="514"/>
    <s v="NO_CONCILIADO"/>
  </r>
  <r>
    <x v="17"/>
    <m/>
    <x v="17"/>
    <x v="22"/>
    <s v="O22563410002"/>
    <s v="BOD"/>
    <n v="2256341"/>
    <m/>
    <s v="00099021001 DEPOSITO DE EFECTIVO, DEPOSITANTE: MARIA ESTELA MACHACA LEANDRO, CONCEPTO: DEVOLUCION DE SUELDO JULIO 2024, CUENTA DE DEPOSITO: CUENTA UNICA DEL TESORO/DJBR"/>
    <m/>
    <m/>
    <m/>
    <m/>
    <m/>
    <m/>
    <n v="0"/>
    <n v="84.23"/>
    <s v="NO_CONCILIADO"/>
  </r>
  <r>
    <x v="62"/>
    <m/>
    <x v="62"/>
    <x v="22"/>
    <s v="O22563430002"/>
    <s v="BOD"/>
    <n v="2256343"/>
    <m/>
    <s v="00234012001 DEPOSITO DE EFECTIVO, DEPOSITANTE: FRANKLIN EDWIN PEREZ LOZANO, CONCEPTO: DEVOLUCION DE VIATICOS C-31 N°150, CUENTA DE DEPOSITO: CUENTA UNICA DEL TESORO"/>
    <m/>
    <m/>
    <m/>
    <m/>
    <m/>
    <m/>
    <n v="0"/>
    <n v="1200"/>
    <s v="NO_CONCILIADO"/>
  </r>
  <r>
    <x v="62"/>
    <m/>
    <x v="62"/>
    <x v="22"/>
    <s v="O22563460002"/>
    <s v="BOD"/>
    <n v="2256346"/>
    <m/>
    <s v="00234012001 DEPOSITO DE EFECTIVO, DEPOSITANTE: JUDITH PRISCILA GUTIERREZ MACHICADO, CONCEPTO: DEVOLUCION DE VIATICOS C-31 N°150, CUENTA DE DEPOSITO: CUENTA UNICA DEL TESORO"/>
    <m/>
    <m/>
    <m/>
    <m/>
    <m/>
    <m/>
    <n v="0"/>
    <n v="1200"/>
    <s v="NO_CONCILIADO"/>
  </r>
  <r>
    <x v="5"/>
    <m/>
    <x v="5"/>
    <x v="22"/>
    <s v="O22563810002"/>
    <s v="BOD"/>
    <n v="2256381"/>
    <m/>
    <s v="00099021001 DEPOSITO DE EFECTIVO, DEPOSITANTE: SONIA ELDER VILDOZO VDA DE TARQUI, CONCEPTO: COBRO INDEBIDO, CUENTA DE DEPOSITO: CUENTA UNICA DEL TESORO/DJBR"/>
    <m/>
    <m/>
    <m/>
    <m/>
    <m/>
    <m/>
    <n v="0"/>
    <n v="2097.7600000000002"/>
    <s v="NO_CONCILIADO"/>
  </r>
  <r>
    <x v="41"/>
    <m/>
    <x v="41"/>
    <x v="22"/>
    <s v="O22563930002"/>
    <s v="BOD"/>
    <n v="2256393"/>
    <m/>
    <s v="00206012001 DEPOSITO DE EFECTIVO, DEPOSITANTE: INSTITUTO NACIONAL DE ESTADISTICA, CONCEPTO: DEPÓSITO POR VENTA DE LA OFICINA CENTRAL LA PAZ. DE FECHA 03/02/2025, CUENTA DE DEPOSITO: CUENTA UNICA DEL TESORO"/>
    <m/>
    <m/>
    <m/>
    <m/>
    <m/>
    <m/>
    <n v="0"/>
    <n v="80.099999999999994"/>
    <s v="NO_CONCILIADO"/>
  </r>
  <r>
    <x v="10"/>
    <m/>
    <x v="10"/>
    <x v="22"/>
    <s v="O22564170002"/>
    <s v="BOD"/>
    <n v="2256417"/>
    <m/>
    <s v="00383012001 DEPOSITO DE EFECTIVO, DEPOSITANTE: AGENCIA BOLIVIANA DE CORREOS, CONCEPTO: REGIONAL LA PAZ 27-31/01/2025, CUENTA DE DEPOSITO: CUENTA UNICA DEL TESORO"/>
    <m/>
    <m/>
    <m/>
    <m/>
    <m/>
    <m/>
    <n v="0"/>
    <n v="49108.5"/>
    <s v="NO_CONCILIADO"/>
  </r>
  <r>
    <x v="0"/>
    <m/>
    <x v="0"/>
    <x v="22"/>
    <s v="O22564270002"/>
    <s v="BOD"/>
    <n v="2256427"/>
    <m/>
    <s v="00099021001 DEPOSITO DE EFECTIVO, DEPOSITANTE: LUIS FRANCISCO ORELLANA ESPINOZA, CONCEPTO: SALDO CONSTRUCCION, CUENTA DE DEPOSITO: CUENTA UNICA DEL TESORO"/>
    <m/>
    <m/>
    <m/>
    <m/>
    <m/>
    <m/>
    <n v="0"/>
    <n v="26717.35"/>
    <s v="NO_CONCILIADO"/>
  </r>
  <r>
    <x v="0"/>
    <m/>
    <x v="0"/>
    <x v="22"/>
    <s v="O22564280002"/>
    <s v="BOD"/>
    <n v="2256428"/>
    <m/>
    <s v="00099021001 DEPOSITO DE EFECTIVO, DEPOSITANTE: LUIS FRANCISCO ORELLANA ESPINOZA, CONCEPTO: COSTO TERRENO SEGUN CUADRO COMIBOL, CUENTA DE DEPOSITO: CUENTA UNICA DEL TESORO"/>
    <m/>
    <m/>
    <m/>
    <m/>
    <m/>
    <m/>
    <n v="0"/>
    <n v="41650.379999999997"/>
    <s v="NO_CONCILIADO"/>
  </r>
  <r>
    <x v="63"/>
    <m/>
    <x v="63"/>
    <x v="22"/>
    <s v="B22562080002"/>
    <s v="BOD"/>
    <n v="2256208"/>
    <m/>
    <s v="00389032001 DEP.DE CHEQ.AJENOS,RET.DE CAM.,CONCEPTO: LIC. SIN GOCE DE HABER NOV./2024,DEP.: NAABOL/CBBA , PROCEDENCIA: BANCO UNION S.A., CHEQUE: 881, FECHA DE EMISION:04/02/2025"/>
    <m/>
    <m/>
    <m/>
    <m/>
    <m/>
    <m/>
    <n v="0"/>
    <n v="2557.29"/>
    <s v="NO_CONCILIADO"/>
  </r>
  <r>
    <x v="63"/>
    <m/>
    <x v="63"/>
    <x v="22"/>
    <s v="B22562130002"/>
    <s v="BOD"/>
    <n v="2256213"/>
    <m/>
    <s v="00389032001 DEP.DE CHEQ.AJENOS,RET.DE CAM.,CONCEPTO: LIC SIN GOCE DE HABER,DEP.: NAABOL/CBBA , PROCEDENCIA: BANCO UNION S.A., CHEQUE: 882, FECHA DE EMISION:04/02/2025"/>
    <m/>
    <m/>
    <m/>
    <m/>
    <m/>
    <m/>
    <n v="0"/>
    <n v="445.4"/>
    <s v="NO_CONCILIADO"/>
  </r>
  <r>
    <x v="63"/>
    <m/>
    <x v="63"/>
    <x v="22"/>
    <s v="B22562160002"/>
    <s v="BOD"/>
    <n v="2256216"/>
    <m/>
    <s v="00389022001 DEP.DE CHEQ.AJENOS,RET.DE CAM.,CONCEPTO: LIC SIN GOCE DE HABER NOV.,DEP.: NAABOL/LPZ , PROCEDENCIA: BANCO UNION S.A., CHEQUE: 883, FECHA DE EMISION:04/02/2025"/>
    <m/>
    <m/>
    <m/>
    <m/>
    <m/>
    <m/>
    <n v="0"/>
    <n v="955.06"/>
    <s v="NO_CONCILIADO"/>
  </r>
  <r>
    <x v="63"/>
    <m/>
    <x v="63"/>
    <x v="22"/>
    <s v="B22562170002"/>
    <s v="BOD"/>
    <n v="2256217"/>
    <m/>
    <s v="00389042001 DEP.DE CHEQ.AJENOS,RET.DE CAM.,CONCEPTO: LIC SIN GOCE DE HABER NOV.,DEP.: NAABOL/SCZ , PROCEDENCIA: BANCO UNION S.A., CHEQUE: 884, FECHA DE EMISION:04/02/2025"/>
    <m/>
    <m/>
    <m/>
    <m/>
    <m/>
    <m/>
    <n v="0"/>
    <n v="5057.03"/>
    <s v="NO_CONCILIADO"/>
  </r>
  <r>
    <x v="63"/>
    <m/>
    <x v="63"/>
    <x v="22"/>
    <s v="B22562180002"/>
    <s v="BOD"/>
    <n v="2256218"/>
    <m/>
    <s v="00389022001 DEP.DE CHEQ.AJENOS,RET.DE CAM.,CONCEPTO: LIC SIN GOCE DE HABER NOV,,DEP.: NAABOL/LPZ , PROCEDENCIA: BANCO UNION S.A., CHEQUE: 885, FECHA DE EMISION:04/02/2025"/>
    <m/>
    <m/>
    <m/>
    <m/>
    <m/>
    <m/>
    <n v="0"/>
    <n v="3307.37"/>
    <s v="NO_CONCILIADO"/>
  </r>
  <r>
    <x v="63"/>
    <m/>
    <x v="63"/>
    <x v="22"/>
    <s v="B22562200002"/>
    <s v="BOD"/>
    <n v="2256220"/>
    <m/>
    <s v="00389022001 DEP.DE CHEQ.AJENOS,RET.DE CAM.,CONCEPTO: LIC SIN GOCE DE HABER NOV,DEP.: NAABOL/LPZ , PROCEDENCIA: BANCO UNION S.A., CHEQUE: 886, FECHA DE EMISION:04/02/2025"/>
    <m/>
    <m/>
    <m/>
    <m/>
    <m/>
    <m/>
    <n v="0"/>
    <n v="325.14"/>
    <s v="NO_CONCILIADO"/>
  </r>
  <r>
    <x v="63"/>
    <m/>
    <x v="63"/>
    <x v="22"/>
    <s v="B22562220002"/>
    <s v="BOD"/>
    <n v="2256222"/>
    <m/>
    <s v="00389032001 DEP.DE CHEQ.AJENOS,RET.DE CAM.,CONCEPTO: LIC. SIN GOCE DE HABER NOV,DEP.: NAABOL/CBBA , PROCEDENCIA: BANCO UNION S.A., CHEQUE: 887, FECHA DE EMISION:04/02/2025"/>
    <m/>
    <m/>
    <m/>
    <m/>
    <m/>
    <m/>
    <n v="0"/>
    <n v="754.98"/>
    <s v="NO_CONCILIADO"/>
  </r>
  <r>
    <x v="63"/>
    <m/>
    <x v="63"/>
    <x v="22"/>
    <s v="B22562230002"/>
    <s v="BOD"/>
    <n v="2256223"/>
    <m/>
    <s v="00389012001 DEP.DE CHEQ.AJENOS,RET.DE CAM.,CONCEPTO: GARANTIAS BENI,DEP.: NAABOL- CENTRAL , PROCEDENCIA: BANCO UNION S.A., CHEQUE: 888, FECHA DE EMISION:04/02/2025"/>
    <m/>
    <m/>
    <m/>
    <m/>
    <m/>
    <m/>
    <n v="0"/>
    <n v="1358.4"/>
    <s v="NO_CONCILIADO"/>
  </r>
  <r>
    <x v="63"/>
    <m/>
    <x v="63"/>
    <x v="22"/>
    <s v="B22562260002"/>
    <s v="BOD"/>
    <n v="2256226"/>
    <m/>
    <s v="00389012001 DEP.DE CHEQ.AJENOS,RET.DE CAM.,CONCEPTO: GARANTIAS BENI,DEP.: NAABOL- CENTRAL , PROCEDENCIA: BANCO UNION S.A., CHEQUE: 889, FECHA DE EMISION:04/02/2025"/>
    <m/>
    <m/>
    <m/>
    <m/>
    <m/>
    <m/>
    <n v="0"/>
    <n v="2136.6999999999998"/>
    <s v="NO_CONCILIADO"/>
  </r>
  <r>
    <x v="56"/>
    <m/>
    <x v="56"/>
    <x v="22"/>
    <s v="B22562280002"/>
    <s v="BOD"/>
    <n v="2256228"/>
    <m/>
    <s v="00099021001 DEP.DE CHEQ.AJENOS,RET.DE CAM.,CONCEPTO: DEV. PASAJES - FREDDY VELASQUEZ APARICIO,DEP.: CAMARA DE DIPUTADOS , PROCEDENCIA: BANCO UNION S.A., CHEQUE: 3006, FECHA DE EMISION:03/02/2025"/>
    <m/>
    <m/>
    <m/>
    <m/>
    <m/>
    <m/>
    <n v="0"/>
    <n v="1510"/>
    <s v="NO_CONCILIADO"/>
  </r>
  <r>
    <x v="56"/>
    <m/>
    <x v="56"/>
    <x v="22"/>
    <s v="B22562310002"/>
    <s v="BOD"/>
    <n v="2256231"/>
    <m/>
    <s v="00099021001 DEP.DE CHEQ.AJENOS,RET.DE CAM.,CONCEPTO: DEV PASAJES- ENRIQUE GUTIERREZ TELLEZ,DEP.: CAMARA DE DIPUTADOS , PROCEDENCIA: BANCO UNION S.A., CHEQUE: 3005, FECHA DE EMISION:03/02/2025"/>
    <m/>
    <m/>
    <m/>
    <m/>
    <m/>
    <m/>
    <n v="0"/>
    <n v="514"/>
    <s v="NO_CONCILIADO"/>
  </r>
  <r>
    <x v="56"/>
    <m/>
    <x v="56"/>
    <x v="22"/>
    <s v="B22562340002"/>
    <s v="BOD"/>
    <n v="2256234"/>
    <m/>
    <s v="00099021001 DEP.DE CHEQ.AJENOS,RET.DE CAM.,CONCEPTO: DEV. PASAJES- REINALDO NINA CACERES,DEP.: CAMARA DE DIPUTADOS , PROCEDENCIA: BANCO UNION S.A., CHEQUE: 3004, FECHA DE EMISION:03/02/2025"/>
    <m/>
    <m/>
    <m/>
    <m/>
    <m/>
    <m/>
    <n v="0"/>
    <n v="723"/>
    <s v="NO_CONCILIADO"/>
  </r>
  <r>
    <x v="64"/>
    <m/>
    <x v="64"/>
    <x v="22"/>
    <s v="B22563100002"/>
    <s v="BOD"/>
    <n v="2256310"/>
    <m/>
    <s v="00591012001 DEP.DE CHEQ.AJENOS,RET.DE CAM.,CONCEPTO: SEGUN HR:MT/2025-00604,DEP.: E.E.T.C. MI TELEFERICO , PROCEDENCIA: BANCO UNION S.A., CHEQUE: 4088, FECHA DE EMISION:30/01/2025"/>
    <m/>
    <m/>
    <m/>
    <m/>
    <m/>
    <m/>
    <n v="0"/>
    <n v="200"/>
    <s v="NO_CONCILIADO"/>
  </r>
  <r>
    <x v="50"/>
    <m/>
    <x v="50"/>
    <x v="22"/>
    <s v="B22563250002"/>
    <s v="BOD"/>
    <n v="2256325"/>
    <m/>
    <s v="00155012001 DEP.DE CHEQ.AJENOS,RET.DE CAM.,CONCEPTO: OTROS INGRESOS POR RECLASIFICACION FONDO EN CUSTODIA 2023,DEP.: DIRNOPLU , PROCEDENCIA: BANCO UNION S.A., CHEQUE: 1037, FECHA DE EMISION:03/02/2025"/>
    <m/>
    <m/>
    <m/>
    <m/>
    <m/>
    <m/>
    <n v="0"/>
    <n v="2095"/>
    <s v="NO_CONCILIADO"/>
  </r>
  <r>
    <x v="2"/>
    <m/>
    <x v="2"/>
    <x v="22"/>
    <s v="B22563450002"/>
    <s v="BOD"/>
    <n v="2256345"/>
    <m/>
    <s v="00081011108 DEP.DE CHEQ.AJENOS,RET.DE CAM.,CONCEPTO: RECUPERACION DE ACREENCIAS NUREJ 2019 4904,DEP.: NINNET DIVY ESPEJO ANDRADE , PROCEDENCIA: BANCO UNION S.A., CHEQUE: 24196, FECHA DE EMISION:07/01/2025"/>
    <m/>
    <m/>
    <m/>
    <m/>
    <m/>
    <m/>
    <n v="0"/>
    <n v="4645.8"/>
    <s v="NO_CONCILIADO"/>
  </r>
  <r>
    <x v="2"/>
    <m/>
    <x v="2"/>
    <x v="22"/>
    <s v="B22563470002"/>
    <s v="BOD"/>
    <n v="2256347"/>
    <m/>
    <s v="00081011108 DEP.DE CHEQ.AJENOS,RET.DE CAM.,CONCEPTO: RECUPERACION DE ACREENCIAS NUREJ 2011 25978,DEP.: NINNET DIVY ESPEJO ANDRADE , PROCEDENCIA: BANCO UNION S.A., CHEQUE: 24212, FECHA DE EMISION:10/01/2025"/>
    <m/>
    <m/>
    <m/>
    <m/>
    <m/>
    <m/>
    <n v="0"/>
    <n v="7213.8"/>
    <s v="NO_CONCILIADO"/>
  </r>
  <r>
    <x v="6"/>
    <m/>
    <x v="6"/>
    <x v="22"/>
    <s v="Q21648670002"/>
    <s v="CRV"/>
    <n v="2164867"/>
    <m/>
    <s v="NUMERO DE LIBRETA CUT: 00099021001 OPERACIÓN E75 TRANSFERENCIA DE LA CUENTA FISCAL BUN A LA CUT EN MN TRANSF.FDOS.AL.BCB GOBIERNO AUTONOMO MUNICIPAL DE ALTO BENI CITE: GAMB/M.A.E./BMS/DES-0028/2025 CUENTA CUT 3987 LIBRETA NÂ° 00099021001"/>
    <m/>
    <m/>
    <m/>
    <m/>
    <m/>
    <m/>
    <n v="0"/>
    <n v="546958.05000000005"/>
    <s v="NO_CONCILIADO"/>
  </r>
  <r>
    <x v="17"/>
    <m/>
    <x v="17"/>
    <x v="22"/>
    <s v="Q21648540002"/>
    <s v="CRV"/>
    <n v="2164854"/>
    <m/>
    <s v="NUMERO DE LIBRETA CUT: 00046114201 OPERACIÓN E18 TRANSFERENCIA DEL SISTEMA FINANCIERO POR CUENTA DE TERCEROS A LA CUT DEVOLUCION DE COMISIONES BANCARIAS POR PAGOS MAL EFECTUADOS DEL BONO MADRE NINO NINA JUANA AZURDUY GESTION 2024 NOTA CITE: MSYD/BJA/CE/52/2025"/>
    <m/>
    <m/>
    <m/>
    <m/>
    <m/>
    <m/>
    <n v="0"/>
    <n v="13.52"/>
    <s v="NO_CONCILIADO"/>
  </r>
  <r>
    <x v="59"/>
    <m/>
    <x v="59"/>
    <x v="22"/>
    <s v="Q21648560002"/>
    <s v="CRV"/>
    <n v="2164856"/>
    <m/>
    <s v="NUMERO DE LIBRETA CUT: 03420102001 OPERACIÓN E18 TRANSFERENCIA DEL SISTEMA FINANCIERO POR CUENTA DE TERCEROS A LA CUT TRANSFERENCIA DE SALDOS NO UTILIZADOS EN CUMPLIMIENTO AL ARTÃCULO 7, NUMERAL 7.3.4 DEL REGLAMENTO OPERATIVO DEL FIDEICOMISO AEVIVIENDA ENERO 2025"/>
    <m/>
    <m/>
    <m/>
    <m/>
    <m/>
    <m/>
    <n v="0"/>
    <n v="4434579.95"/>
    <s v="NO_CONCILIADO"/>
  </r>
  <r>
    <x v="11"/>
    <m/>
    <x v="11"/>
    <x v="22"/>
    <s v="Q21648850002"/>
    <s v="CRV"/>
    <n v="2164885"/>
    <m/>
    <s v="NUMERO DE LIBRETA CUT: 00291012002 OPERACIÓN E18 TRANSFERENCIA DEL SISTEMA FINANCIERO POR CUENTA DE TERCEROS A LA CUT TRANSFERENCIA POR RECLAMACION NO. SPP-000096 POLIZA SPP-033474 BENEFICIARIO ADMINISTRADORA BOLIVIANA DE CARRETERAS"/>
    <m/>
    <m/>
    <m/>
    <m/>
    <m/>
    <m/>
    <n v="0"/>
    <n v="81410.850000000006"/>
    <s v="NO_CONCILIADO"/>
  </r>
  <r>
    <x v="16"/>
    <m/>
    <x v="16"/>
    <x v="22"/>
    <s v="S11186470002"/>
    <s v="CRV"/>
    <n v="1118647"/>
    <m/>
    <s v="||TRANSFERENCIA DE FONDOS S/G. MENSAJES SWIFTS NROS.1775-1776, EN ATENCIÓN A NOTA CITE: ABE-DGE 166/2024 DE FECHA 6/3/2024 (HRE-TGL-4111) ENVIADO POR LA AGENCIA BOLIVIANA ESPACIAL. A LA LIBRETA 585012002 ABE - VENTA DE SERVICIOS COMUNICACIÓN; P.CTA. DE SES S A"/>
    <m/>
    <m/>
    <m/>
    <m/>
    <m/>
    <m/>
    <n v="0"/>
    <n v="12896.8"/>
    <s v="NO_CONCILIADO"/>
  </r>
  <r>
    <x v="34"/>
    <m/>
    <x v="34"/>
    <x v="22"/>
    <s v="S11186790001"/>
    <s v="COB"/>
    <n v="1118679"/>
    <m/>
    <s v="COBRO DE||ÚTILES DE ESCRITORIO SG. CITE: DGE-GEF-LCR-DYF-0873-CAR/25 POR EL REGISTRO DEL COMPROBANTE CONTABLE N°1118678 DEL PAGO ANTICIPADO DE CAPITAL E INTERESES DEL CRED. EXTRA. AL FNDR SG. RD N° 195/2015 Y CONT. SANO N°350/2015, MOD. Y DOC. ADJ COBRO DE ÚTILES DE ESCRITORIO DE LA CUT N°3987 LIBRETA N°00862012001 FNDR - ADMINISTRACIÓN"/>
    <m/>
    <m/>
    <m/>
    <m/>
    <m/>
    <m/>
    <n v="60"/>
    <n v="0"/>
    <s v="NO_CONCILIADO"/>
  </r>
  <r>
    <x v="7"/>
    <m/>
    <x v="7"/>
    <x v="22"/>
    <s v="S11186420003"/>
    <s v="COB"/>
    <n v="1118642"/>
    <m/>
    <s v="||TRANSFERENCIA DE FONDOS S/G MENSAJE SWIFT NRO. 1754 EN ATENCIÓN A NOTA: DGAC/DAF/FIN/NE-0008/25 (HRE-TGL-2025-1866) ENVIADO POR LA DIRECCIÓN GENERAL DE AERONÁUTICA CIVIL (SECTOR PÚBLICO). DEBITO DE LA LIBRETA 00117012001 DGAC, REPOSICIÓN ÚTILES DE ESCRITORIO."/>
    <m/>
    <m/>
    <m/>
    <m/>
    <m/>
    <m/>
    <n v="60"/>
    <n v="0"/>
    <s v="NO_CONCILIADO"/>
  </r>
  <r>
    <x v="9"/>
    <m/>
    <x v="9"/>
    <x v="23"/>
    <s v="O22566240002"/>
    <s v="BOD"/>
    <n v="2256624"/>
    <m/>
    <s v="00086044201 DEPOSITO DE EFECTIVO, DEPOSITANTE: SISTEMA DE RIEGO COMBUYO, CONCEPTO: CONTRAPARTE PROY. SISIN TPP 00860000190, CUENTA DE DEPOSITO: CUENTA UNICA DEL TESORO"/>
    <m/>
    <m/>
    <m/>
    <m/>
    <m/>
    <m/>
    <n v="0"/>
    <n v="58197"/>
    <s v="NO_CONCILIADO"/>
  </r>
  <r>
    <x v="9"/>
    <m/>
    <x v="9"/>
    <x v="23"/>
    <s v="O22566280002"/>
    <s v="BOD"/>
    <n v="2256628"/>
    <m/>
    <s v="00086044201 DEPOSITO DE EFECTIVO, DEPOSITANTE: SISTEMA DE RIEGO CHAUPISUYO, CONCEPTO: CONTRAPARTE PROY. SISIN TPP-00860000201, CUENTA DE DEPOSITO: CUENTA UNICA DEL TESORO"/>
    <m/>
    <m/>
    <m/>
    <m/>
    <m/>
    <m/>
    <n v="0"/>
    <n v="39819"/>
    <s v="NO_CONCILIADO"/>
  </r>
  <r>
    <x v="9"/>
    <m/>
    <x v="9"/>
    <x v="23"/>
    <s v="O22566440002"/>
    <s v="BOD"/>
    <n v="2256644"/>
    <m/>
    <s v="00086044201 DEPOSITO DE EFECTIVO, DEPOSITANTE: SISTEMA DE RIEGO CHACA MAYU CHINCHIRI, CONCEPTO: CONTRAPARTE PROY. SISIN 00860000195, CUENTA DE DEPOSITO: CUENTA UNICA DEL TESORO"/>
    <m/>
    <m/>
    <m/>
    <m/>
    <m/>
    <m/>
    <n v="0"/>
    <n v="21441"/>
    <s v="NO_CONCILIADO"/>
  </r>
  <r>
    <x v="65"/>
    <m/>
    <x v="65"/>
    <x v="23"/>
    <s v="O22566550002"/>
    <s v="BOD"/>
    <n v="2256655"/>
    <m/>
    <s v="00133012001 DEPOSITO DE EFECTIVO, DEPOSITANTE: ARON ESPINOZA OLIVER, CONCEPTO: SALDO SEMBRANDO ESPERANZA, CUENTA DE DEPOSITO: CUENTA UNICA DEL TESORO"/>
    <m/>
    <m/>
    <m/>
    <m/>
    <m/>
    <m/>
    <n v="0"/>
    <n v="11380"/>
    <s v="NO_CONCILIADO"/>
  </r>
  <r>
    <x v="9"/>
    <m/>
    <x v="9"/>
    <x v="23"/>
    <s v="O22566570002"/>
    <s v="BOD"/>
    <n v="2256657"/>
    <m/>
    <s v="00086044201 DEPOSITO DE EFECTIVO, DEPOSITANTE: SISTEMA DE RIEGO PIRHUAS, CONCEPTO: CONTRAPARTE PROY. SISIN 00860000185, CUENTA DE DEPOSITO: CUENTA UNICA DEL TESORO"/>
    <m/>
    <m/>
    <m/>
    <m/>
    <m/>
    <m/>
    <n v="0"/>
    <n v="39819"/>
    <s v="NO_CONCILIADO"/>
  </r>
  <r>
    <x v="9"/>
    <m/>
    <x v="9"/>
    <x v="23"/>
    <s v="O22566720002"/>
    <s v="BOD"/>
    <n v="2256672"/>
    <m/>
    <s v="00086044201 DEPOSITO DE EFECTIVO, DEPOSITANTE: SISTEMA DE RIEGO CERRILLO, CONCEPTO: CONTRAPARTE PROY. SISIN 00860000203, CUENTA DE DEPOSITO: CUENTA UNICA DEL TESORO"/>
    <m/>
    <m/>
    <m/>
    <m/>
    <m/>
    <m/>
    <n v="0"/>
    <n v="9026"/>
    <s v="NO_CONCILIADO"/>
  </r>
  <r>
    <x v="5"/>
    <m/>
    <x v="5"/>
    <x v="23"/>
    <s v="O22566750002"/>
    <s v="BOD"/>
    <n v="2256675"/>
    <m/>
    <s v="00015011108 DEPOSITO DE EFECTIVO, DEPOSITANTE: MINISTERIO DE GOBIERNO, CONCEPTO: DEV. RECURSOS, CUENTA DE DEPOSITO: CUENTA UNICA DEL TESORO"/>
    <m/>
    <m/>
    <m/>
    <m/>
    <m/>
    <m/>
    <n v="0"/>
    <n v="2226"/>
    <s v="NO_CONCILIADO"/>
  </r>
  <r>
    <x v="5"/>
    <m/>
    <x v="5"/>
    <x v="23"/>
    <s v="O22566760002"/>
    <s v="BOD"/>
    <n v="2256676"/>
    <m/>
    <s v="00015011108 DEPOSITO DE EFECTIVO, DEPOSITANTE: MINISTERIO DE GOBIERNO, CONCEPTO: DEV. RECURSOS, CUENTA DE DEPOSITO: CUENTA UNICA DEL TESORO"/>
    <m/>
    <m/>
    <m/>
    <m/>
    <m/>
    <m/>
    <n v="0"/>
    <n v="646"/>
    <s v="NO_CONCILIADO"/>
  </r>
  <r>
    <x v="5"/>
    <m/>
    <x v="5"/>
    <x v="23"/>
    <s v="O22566770002"/>
    <s v="BOD"/>
    <n v="2256677"/>
    <m/>
    <s v="00015011108 DEPOSITO DE EFECTIVO, DEPOSITANTE: MINISTERIO DE GOBIERNO, CONCEPTO: DEV. RECURSOS, CUENTA DE DEPOSITO: CUENTA UNICA DEL TESORO"/>
    <m/>
    <m/>
    <m/>
    <m/>
    <m/>
    <m/>
    <n v="0"/>
    <n v="646"/>
    <s v="NO_CONCILIADO"/>
  </r>
  <r>
    <x v="11"/>
    <m/>
    <x v="11"/>
    <x v="23"/>
    <s v="O22566800002"/>
    <s v="BOD"/>
    <n v="2256680"/>
    <m/>
    <s v="00291012002 DEPOSITO DE EFECTIVO, DEPOSITANTE: DRINA ISABEL CHOQUE DEL CARPIO, CONCEPTO: EXTRAVIO DE CREDENCIAL, CUENTA DE DEPOSITO: CUENTA UNICA DEL TESORO"/>
    <m/>
    <m/>
    <m/>
    <m/>
    <m/>
    <m/>
    <n v="0"/>
    <n v="70"/>
    <s v="NO_CONCILIADO"/>
  </r>
  <r>
    <x v="33"/>
    <m/>
    <x v="33"/>
    <x v="23"/>
    <s v="O22566820002"/>
    <s v="BOD"/>
    <n v="2256682"/>
    <m/>
    <s v="00132012007 DEPOSITO DE EFECTIVO, DEPOSITANTE: MELISSA CALLE YAVINCHA, CONCEPTO: DEVOLUCION PREV. 1680, CUENTA DE DEPOSITO: CUENTA UNICA DEL TESORO"/>
    <m/>
    <m/>
    <m/>
    <m/>
    <m/>
    <m/>
    <n v="0"/>
    <n v="300"/>
    <s v="NO_CONCILIADO"/>
  </r>
  <r>
    <x v="17"/>
    <m/>
    <x v="17"/>
    <x v="23"/>
    <s v="O22566830002"/>
    <s v="BOD"/>
    <n v="2256683"/>
    <m/>
    <s v="00046171101 DEPOSITO DE EFECTIVO, DEPOSITANTE: LAFCOS SRL, CONCEPTO: SANCION PECUNIARIA, CUENTA DE DEPOSITO: CUENTA UNICA DEL TESORO"/>
    <m/>
    <m/>
    <m/>
    <m/>
    <m/>
    <m/>
    <n v="0"/>
    <n v="500"/>
    <s v="NO_CONCILIADO"/>
  </r>
  <r>
    <x v="38"/>
    <m/>
    <x v="38"/>
    <x v="23"/>
    <s v="O22566840002"/>
    <s v="BOD"/>
    <n v="2256684"/>
    <m/>
    <s v="00099021001 DEPOSITO DE EFECTIVO, DEPOSITANTE: RODRIGO AMILCAR HUANCA BALDIVIEZO, CONCEPTO: DEVOLUCION DE PAGO EN EXCESO, CUENTA DE DEPOSITO: CUENTA UNICA DEL TESORO/DJBR"/>
    <m/>
    <m/>
    <m/>
    <m/>
    <m/>
    <m/>
    <n v="0"/>
    <n v="1052.6099999999999"/>
    <s v="NO_CONCILIADO"/>
  </r>
  <r>
    <x v="2"/>
    <m/>
    <x v="2"/>
    <x v="23"/>
    <s v="O22566990002"/>
    <s v="BOD"/>
    <n v="2256699"/>
    <m/>
    <s v="00081011101 DEPOSITO DE EFECTIVO, DEPOSITANTE: WILFREDO EDGAR RAMIREZ CHOQUE, CONCEPTO: DEPÓSITO EXTRAVIO CREDENCIAL, CUENTA DE DEPOSITO: CUENTA UNICA DEL TESORO"/>
    <m/>
    <m/>
    <m/>
    <m/>
    <m/>
    <m/>
    <n v="0"/>
    <n v="25"/>
    <s v="NO_CONCILIADO"/>
  </r>
  <r>
    <x v="0"/>
    <m/>
    <x v="0"/>
    <x v="23"/>
    <s v="O22567050002"/>
    <s v="BOD"/>
    <n v="2256705"/>
    <m/>
    <s v="00099021001 DEPOSITO DE EFECTIVO, DEPOSITANTE: VICENTE JERRY RIVEROS MORN, CONCEPTO: DEVOLUCION, CUENTA DE DEPOSITO: CUENTA UNICA DEL TESORO"/>
    <m/>
    <m/>
    <m/>
    <m/>
    <m/>
    <m/>
    <n v="0"/>
    <n v="10063.81"/>
    <s v="NO_CONCILIADO"/>
  </r>
  <r>
    <x v="0"/>
    <m/>
    <x v="0"/>
    <x v="23"/>
    <s v="O22567140002"/>
    <s v="BOD"/>
    <n v="2256714"/>
    <m/>
    <s v="00099021001 DEPOSITO DE EFECTIVO, DEPOSITANTE: JAIME ROCHA BALDERRAMA, CONCEPTO: PAGO DE TERRENO, CUENTA DE DEPOSITO: CUENTA UNICA DEL TESORO"/>
    <m/>
    <m/>
    <m/>
    <m/>
    <m/>
    <m/>
    <n v="0"/>
    <n v="35961.9"/>
    <s v="NO_CONCILIADO"/>
  </r>
  <r>
    <x v="0"/>
    <m/>
    <x v="0"/>
    <x v="23"/>
    <s v="O22567150002"/>
    <s v="BOD"/>
    <n v="2256715"/>
    <m/>
    <s v="00099021001 DEPOSITO DE EFECTIVO, DEPOSITANTE: URSINA MANUELO CORNEJO, CONCEPTO: DEVOLUCION, CUENTA DE DEPOSITO: CUENTA UNICA DEL TESORO"/>
    <m/>
    <m/>
    <m/>
    <m/>
    <m/>
    <m/>
    <n v="0"/>
    <n v="2945"/>
    <s v="NO_CONCILIADO"/>
  </r>
  <r>
    <x v="9"/>
    <m/>
    <x v="9"/>
    <x v="23"/>
    <s v="O22567190002"/>
    <s v="BOD"/>
    <n v="2256719"/>
    <m/>
    <s v="00086044201 DEPOSITO DE EFECTIVO, DEPOSITANTE: SISTEMA DE RIEGO MACHACAMARCA, CONCEPTO: CONTRAPARTE PROY. SISIN TPP 00860000192, CUENTA DE DEPOSITO: CUENTA UNICA DEL TESORO"/>
    <m/>
    <m/>
    <m/>
    <m/>
    <m/>
    <m/>
    <n v="0"/>
    <n v="52071"/>
    <s v="NO_CONCILIADO"/>
  </r>
  <r>
    <x v="28"/>
    <m/>
    <x v="28"/>
    <x v="23"/>
    <s v="O22567290002"/>
    <s v="BOD"/>
    <n v="2256729"/>
    <m/>
    <s v="00099021001 DEPOSITO DE EFECTIVO, DEPOSITANTE: JEANNETH MIRIAM ZARATE RADA, CONCEPTO: REEMBOLSO DE BECA POR EL MINISTERIO DE EDUCACION, CUENTA DE DEPOSITO: CUENTA UNICA DEL TESORO"/>
    <m/>
    <m/>
    <m/>
    <m/>
    <m/>
    <m/>
    <n v="0"/>
    <n v="6400"/>
    <s v="NO_CONCILIADO"/>
  </r>
  <r>
    <x v="61"/>
    <m/>
    <x v="61"/>
    <x v="23"/>
    <s v="O22567330002"/>
    <s v="BOD"/>
    <n v="2256733"/>
    <m/>
    <s v="00119012001 DEPOSITO DE EFECTIVO, DEPOSITANTE: MARCIA PAOLA GUZMAN CASTRO, CONCEPTO: DEV. REFRIGERIO PAGADO EN DEMASIA, CUENTA DE DEPOSITO: CUENTA UNICA DEL TESORO"/>
    <m/>
    <m/>
    <m/>
    <m/>
    <m/>
    <m/>
    <n v="0"/>
    <n v="15"/>
    <s v="NO_CONCILIADO"/>
  </r>
  <r>
    <x v="2"/>
    <m/>
    <x v="2"/>
    <x v="23"/>
    <s v="O22567440002"/>
    <s v="BOD"/>
    <n v="2256744"/>
    <m/>
    <s v="00081011101 DEPOSITO DE EFECTIVO, DEPOSITANTE: PEGGY NERY BARRIENTOS SAN MILLAN, CONCEPTO: DEPÓSITO POR EXTRAVIO DE CREDENCIAL MOPSV, CUENTA DE DEPOSITO: CUENTA UNICA DEL TESORO"/>
    <m/>
    <m/>
    <m/>
    <m/>
    <m/>
    <m/>
    <n v="0"/>
    <n v="25"/>
    <s v="NO_CONCILIADO"/>
  </r>
  <r>
    <x v="63"/>
    <m/>
    <x v="63"/>
    <x v="23"/>
    <s v="B22566220002"/>
    <s v="BOD"/>
    <n v="2256622"/>
    <m/>
    <s v="00389012001 DEP.DE CHEQ.AJENOS,RET.DE CAM.,CONCEPTO: DA 1 GARANTIAS LPZ,DEP.: NAABOL , PROCEDENCIA: BANCO UNION S.A., CHEQUE: 892, FECHA DE EMISION:04/02/2025"/>
    <m/>
    <m/>
    <m/>
    <m/>
    <m/>
    <m/>
    <n v="0"/>
    <n v="180582"/>
    <s v="NO_CONCILIADO"/>
  </r>
  <r>
    <x v="63"/>
    <m/>
    <x v="63"/>
    <x v="23"/>
    <s v="B22566250002"/>
    <s v="BOD"/>
    <n v="2256625"/>
    <m/>
    <s v="00389012001 DEP.DE CHEQ.AJENOS,RET.DE CAM.,CONCEPTO: DA 1 GARANTIAS CBBA,DEP.: NAABOL/CBBA , PROCEDENCIA: BANCO UNION S.A., CHEQUE: 891, FECHA DE EMISION:04/02/2025"/>
    <m/>
    <m/>
    <m/>
    <m/>
    <m/>
    <m/>
    <n v="0"/>
    <n v="151245.82"/>
    <s v="NO_CONCILIADO"/>
  </r>
  <r>
    <x v="66"/>
    <m/>
    <x v="66"/>
    <x v="23"/>
    <s v="B22566530002"/>
    <s v="BOD"/>
    <n v="2256653"/>
    <m/>
    <s v="00578012002 DEP.DE CHEQ.AJENOS,RET.DE CAM.,CONCEPTO: REVERSION,DEP.: BOLIVIANA DE AVIACION , PROCEDENCIA: BANCO UNION S.A., CHEQUE: 19357, FECHA DE EMISION:04/02/2025"/>
    <m/>
    <m/>
    <m/>
    <m/>
    <m/>
    <m/>
    <n v="0"/>
    <n v="91120.7"/>
    <s v="NO_CONCILIADO"/>
  </r>
  <r>
    <x v="66"/>
    <m/>
    <x v="66"/>
    <x v="23"/>
    <s v="B22566540002"/>
    <s v="BOD"/>
    <n v="2256654"/>
    <m/>
    <s v="00578012002 DEP.DE CHEQ.AJENOS,RET.DE CAM.,CONCEPTO: REVERSION,DEP.: BOLIVIANA DE AVIACION , PROCEDENCIA: BANCO UNION S.A., CHEQUE: 19356, FECHA DE EMISION:04/02/2025"/>
    <m/>
    <m/>
    <m/>
    <m/>
    <m/>
    <m/>
    <n v="0"/>
    <n v="0.49"/>
    <s v="NO_CONCILIADO"/>
  </r>
  <r>
    <x v="5"/>
    <m/>
    <x v="5"/>
    <x v="23"/>
    <s v="B22566730002"/>
    <s v="BOD"/>
    <n v="2256673"/>
    <m/>
    <s v="00015011108 DEP.DE CHEQ.AJENOS,RET.DE CAM.,CONCEPTO: DEP A LA CUT,DEP.: MINISTERIO DE GOBIERNO , PROCEDENCIA: BANCO UNION S.A., CHEQUE: 2364, FECHA DE EMISION:31/01/2025"/>
    <m/>
    <m/>
    <m/>
    <m/>
    <m/>
    <m/>
    <n v="0"/>
    <n v="15802.33"/>
    <s v="NO_CONCILIADO"/>
  </r>
  <r>
    <x v="36"/>
    <m/>
    <x v="36"/>
    <x v="23"/>
    <s v="B22566780002"/>
    <s v="BOD"/>
    <n v="2256678"/>
    <m/>
    <s v="00047137004 DEP.DE CHEQ.AJENOS,RET.DE CAM.,CONCEPTO: DEVOLUCION,DEP.: ALIANZAS RURALES PAR III , PROCEDENCIA: BANCO UNION S.A., CHEQUE: 367, FECHA DE EMISION:04/02/2025"/>
    <m/>
    <m/>
    <m/>
    <m/>
    <m/>
    <m/>
    <n v="0"/>
    <n v="442.54"/>
    <s v="NO_CONCILIADO"/>
  </r>
  <r>
    <x v="39"/>
    <m/>
    <x v="39"/>
    <x v="23"/>
    <s v="B22566930002"/>
    <s v="BOD"/>
    <n v="2256693"/>
    <m/>
    <s v="00041011103 DEP.DE CHEQ.AJENOS,RET.DE CAM.,CONCEPTO: DEPÓSITOS NO UTILIZADOS PARA LA EMISION DE AUTORIZACIONES PREVIAS DE IMPORTACION SEPTIEMBRE-2024,DEP.: MDPYEP , PROCEDENCIA: BANCO UNION S.A., CHEQUE: 1358, FECHA DE EMISION:30/01/2025"/>
    <m/>
    <m/>
    <m/>
    <m/>
    <m/>
    <m/>
    <n v="0"/>
    <n v="2260.0100000000002"/>
    <s v="NO_CONCILIADO"/>
  </r>
  <r>
    <x v="39"/>
    <m/>
    <x v="39"/>
    <x v="23"/>
    <s v="B22566950002"/>
    <s v="BOD"/>
    <n v="2256695"/>
    <m/>
    <s v="00041011104 DEP.DE CHEQ.AJENOS,RET.DE CAM.,CONCEPTO: DEPÓSITOS NO UTILIZADOS PARA LA EMISION DE LA CERTIFICACION SELLO HECHO EN BOLIVIA SEPTIEMBRE-2024,DEP.: MDPYEP , PROCEDENCIA: BANCO UNION S.A., CHEQUE: 1359, FECHA DE EMISION:30/01/2025"/>
    <m/>
    <m/>
    <m/>
    <m/>
    <m/>
    <m/>
    <n v="0"/>
    <n v="9909"/>
    <s v="NO_CONCILIADO"/>
  </r>
  <r>
    <x v="41"/>
    <m/>
    <x v="41"/>
    <x v="23"/>
    <s v="B22567040002"/>
    <s v="BOD"/>
    <n v="2256704"/>
    <m/>
    <s v="00206012001 DEP.DE CHEQ.AJENOS,RET.DE CAM.,CONCEPTO: DEPÓSITO POR OTROS INGRESOS,DEP.: INSTITUTO NACIONAL DE ESTADISTICA , PROCEDENCIA: BANCO UNION S.A., CHEQUE: 5648, FECHA DE EMISION:04/02/2025"/>
    <m/>
    <m/>
    <m/>
    <m/>
    <m/>
    <m/>
    <n v="0"/>
    <n v="35"/>
    <s v="NO_CONCILIADO"/>
  </r>
  <r>
    <x v="12"/>
    <m/>
    <x v="12"/>
    <x v="23"/>
    <s v="J06269430002"/>
    <s v="NTE"/>
    <n v="10896342"/>
    <m/>
    <s v="A:00099021001 GAM DE COBIJA, TRANSFERENCIA DE RECUPERACIONES SEGÚN NOTA GEF-LCR-DYF-0085-NOT/25 POR CONCEPTO DE PAGO DE CAPITAL E INTERES DE ACUERDO A CONTRATO DE FIDEICOMISO “ACCESOS SEGUROS VIVIR BIEN” (ASVB)."/>
    <m/>
    <m/>
    <m/>
    <m/>
    <m/>
    <m/>
    <n v="0"/>
    <n v="340602.79"/>
    <s v="NO_CONCILIADO"/>
  </r>
  <r>
    <x v="12"/>
    <m/>
    <x v="12"/>
    <x v="23"/>
    <s v="J06269440002"/>
    <s v="NTE"/>
    <n v="10895362"/>
    <m/>
    <s v="A:00099021001 GAM DE VILLAMONTES, TRANSFERENCIA DE RECUPERACIONES SEGÚN NOTA GEF-LCR-DYF-0027-NOT/25 POR CONCEPTO DE PAGO DE CAPITAL E INTERES DE ACUERDO A CONTRATO DE FIDEICOMISO “ACCESOS SEGUROS VIVIR BIEN” (ASVB)."/>
    <m/>
    <m/>
    <m/>
    <m/>
    <m/>
    <m/>
    <n v="0"/>
    <n v="631893.03"/>
    <s v="NO_CONCILIADO"/>
  </r>
  <r>
    <x v="12"/>
    <m/>
    <x v="12"/>
    <x v="23"/>
    <s v="J06269460002"/>
    <s v="NTE"/>
    <n v="10895334"/>
    <m/>
    <s v="A:00099021001 GAD DE ORURO, TRANSFERENCIA DE RECUPERACIONES SEGÚN NOTA GEF-LCR-DYF-0027-NOT/25 POR CONCEPTO DE PAGO DE CAPITAL E INTERES DE ACUERDO A CONTRATO DE FIDEICOMISO “ACCESOS SEGUROS VIVIR BIEN” (ASVB)."/>
    <m/>
    <m/>
    <m/>
    <m/>
    <m/>
    <m/>
    <n v="0"/>
    <n v="926796.77"/>
    <s v="NO_CONCILIADO"/>
  </r>
  <r>
    <x v="12"/>
    <m/>
    <x v="12"/>
    <x v="23"/>
    <s v="J06269490002"/>
    <s v="NTE"/>
    <n v="10895357"/>
    <m/>
    <s v="A:00099021001 GAD DE ORURO, TRANSFERENCIA DE RECUPERACIONES SEGÚN NOTA GEF-LCR-DYF-0027-NOT/25 POR CONCEPTO DE PAGO DE CAPITAL E INTERES DE ACUERDO A CONTRATO DE FIDEICOMISO “ACCESOS SEGUROS VIVIR BIEN” (ASVB)."/>
    <m/>
    <m/>
    <m/>
    <m/>
    <m/>
    <m/>
    <n v="0"/>
    <n v="228512.3"/>
    <s v="NO_CONCILIADO"/>
  </r>
  <r>
    <x v="12"/>
    <m/>
    <x v="12"/>
    <x v="23"/>
    <s v="J06269520002"/>
    <s v="NTE"/>
    <n v="10895219"/>
    <m/>
    <s v="A:00099021001 GAD DE COCHABAMBA, TRANSFERENCIA DE RECUPERACIONES SEGÚN NOTA GEF-LCR-DYF-0027-NOT/25 POR CONCEPTO DE PAGO DE CAPITAL E INTERES DE ACUERDO A CONTRATO DE FIDEICOMISO “ACCESOS SEGUROS VIVIR BIEN” (ASVB)."/>
    <m/>
    <m/>
    <m/>
    <m/>
    <m/>
    <m/>
    <n v="0"/>
    <n v="7393041.4100000001"/>
    <s v="NO_CONCILIADO"/>
  </r>
  <r>
    <x v="12"/>
    <m/>
    <x v="12"/>
    <x v="23"/>
    <s v="J06269540002"/>
    <s v="NTE"/>
    <n v="10895276"/>
    <m/>
    <s v="A:00099021001 GAM DE COBIJA, TRANSFERENCIA DE RECUPERACIONES SEGÚN NOTA GEF-LCR-DYF-0081-NOT/25 POR CONCEPTO DE PAGO DE INTERES DE ACUERDO A CONTRATO DE FIDEICOMISO “ACCESOS SEGUROS VIVIR BIEN” (ASVB)."/>
    <m/>
    <m/>
    <m/>
    <m/>
    <m/>
    <m/>
    <n v="0"/>
    <n v="14860.57"/>
    <s v="NO_CONCILIADO"/>
  </r>
  <r>
    <x v="12"/>
    <m/>
    <x v="12"/>
    <x v="23"/>
    <s v="J06269550002"/>
    <s v="NTE"/>
    <n v="10895165"/>
    <m/>
    <s v="A:00099021001 GAD DE CHUQUISACA, TRANSFERENCIA DE RECUPERACIONES SEGÚN NOTA GEF-LCR-DYF-0027-NOT/25 POR CONCEPTO DE PAGO DE CAPITAL E INTERES DE ACUERDO A CONTRATO DE FIDEICOMISO “ACCESOS SEGUROS VIVIR BIEN” (ASVB)."/>
    <m/>
    <m/>
    <m/>
    <m/>
    <m/>
    <m/>
    <n v="0"/>
    <n v="8997305.8200000003"/>
    <s v="NO_CONCILIADO"/>
  </r>
  <r>
    <x v="12"/>
    <m/>
    <x v="12"/>
    <x v="23"/>
    <s v="J06269560002"/>
    <s v="NTE"/>
    <n v="10894906"/>
    <m/>
    <s v="A:00099021001 GAM DE SANTA CRUZ, TRANSFERENCIA DE RECUPERACIONES SEGÚN NOTA GEF-LCR-DYF-0027-NOT/25 POR CONCEPTO DE PAGO DE CAPITAL E INTERES DE ACUERDO A CONTRATO DE FIDEICOMISO “ACCESOS SEGUROS VIVIR BIEN” (ASVB)."/>
    <m/>
    <m/>
    <m/>
    <m/>
    <m/>
    <m/>
    <n v="0"/>
    <n v="7720391.9500000002"/>
    <s v="NO_CONCILIADO"/>
  </r>
  <r>
    <x v="12"/>
    <m/>
    <x v="12"/>
    <x v="23"/>
    <s v="G30186160003"/>
    <s v="COB"/>
    <n v="19670"/>
    <m/>
    <s v="PAGO A CAF PRÉSTAMO CFA010869 VCTO. 05-02-2025 POR CUENTA DE TGN , NTI. 019670 VALOR 05-02-2025 CAPITAL USD 3.518.402,04 INTERESES USD 2.417.227,76 COMISIONES USD 7.540,11 CTA. 3987 CUENTA UNICA DEL TESORO LIB. 00099021001 REF.: COMISIONES BANCARIAS"/>
    <m/>
    <m/>
    <m/>
    <m/>
    <m/>
    <m/>
    <n v="41130.15"/>
    <n v="0"/>
    <s v="NO_CONCILIADO"/>
  </r>
  <r>
    <x v="36"/>
    <m/>
    <x v="36"/>
    <x v="23"/>
    <s v="J06272980002"/>
    <s v="ARC"/>
    <n v="10907931"/>
    <m/>
    <s v="REGISTRO DE DEVOLUCIÓN DE RECURSOS NO EJECUTADOS EMERGENTE DE LA GESTIÓN 2024 DE LA TRANSFERENCIA DE RECURSOS CONTRAPARTE FONADIN (PAPSIII) DEL PROY. CONSTRUCCION 4 AULAS U.E. IMAMBLAYA MUNICIPIO YANACACHI DE ACUERDO A CONVENIO FONADIN/CONV/PAPS III/068/2022 FIRMADO CON EL FONDO NACIONAL DE DESARROLLO INTEGRAL (FONADIN) Y EL MUNICIPIO DE YANACACHI, DEPOSITO REALIZADO A CCF Nº 3987 CUENTA UNICA DEL TESORO LIBRETA Nº 00099021001 TGN RECURSOS ORDINARIOS POR AJUSTE DE SALDO."/>
    <m/>
    <m/>
    <m/>
    <m/>
    <m/>
    <m/>
    <n v="0"/>
    <n v="0.01"/>
    <s v="NO_CONCILIADO"/>
  </r>
  <r>
    <x v="36"/>
    <m/>
    <x v="36"/>
    <x v="23"/>
    <s v="J06272990002"/>
    <s v="ARC"/>
    <n v="10907932"/>
    <m/>
    <s v="REGISTRO DE DEVOLUCIÓN DE RECURSOS NO EJECUTADOS EMERGENTE DE LA GESTIÓN 2024 DE LA TRANSFERENCIA DE RECURSOS CONTRAPARTE FONADIN (PAPSIII) DEL PROYECTO CONST. TINGLADO Y GRADERIAS U.E. FELIX ERNESTO MOSCOSO MUNICIPIO YANACACHI DE ACUERDO A CONVENIO FONADIN/CONV/PAPS III/067/2022 FIRMADO CON EL FONDO NACIONAL DE DESARROLLO INTEGRAL(FONADIN) Y EL MUNICIPIO DE YANACACHI, DEPOSITO REALIZADO A CCF Nº 3987 CUENTA UNICA DEL TESORO LIBRETA Nº 00099021001 TGN RECURSOS ORDINARIOS POR"/>
    <m/>
    <m/>
    <m/>
    <m/>
    <m/>
    <m/>
    <n v="0"/>
    <n v="0.53"/>
    <s v="NO_CONCILIADO"/>
  </r>
  <r>
    <x v="36"/>
    <m/>
    <x v="36"/>
    <x v="23"/>
    <s v="J06273000002"/>
    <s v="ARC"/>
    <n v="10907929"/>
    <m/>
    <s v="REGISTRO DE DEVOLUCIÓN DE RECURSOS NO EJECUTADOS EMERGENTE DE LA GESTIÓN 2024 DE LA TRANSFERENCIA DE RECURSOS CONTRAPARTE FONADIN (PAPSIII) DEL PROYECTO MEJORAMIENTO DE LA PRODUCCION APICOLA EN EL MUNICIPIO DE YANACACHI DE ACUERDO A CONVENIO FONADIN/CONV/PAPS III/035/2023 FIRMADO CON EL FONDO NACIONAL DE DESARROLLO INTEGRAL(FONADIN) Y EL MUNICIPIO DE YANACACHI, DEPOSITO REALIZADO A CCF Nº 3987 CUENTA UNICA DEL TESORO LIBRETA Nº 00099021001 TGN RECURSOS ORDINARIOS"/>
    <m/>
    <m/>
    <m/>
    <m/>
    <m/>
    <m/>
    <n v="0"/>
    <n v="24069.84"/>
    <s v="NO_CONCILIADO"/>
  </r>
  <r>
    <x v="36"/>
    <m/>
    <x v="36"/>
    <x v="23"/>
    <s v="J06273010002"/>
    <s v="ARC"/>
    <n v="10907930"/>
    <m/>
    <s v="REGISTRO DE DEVOLUCIÓN DE RECURSOS NO EJECUTADOS EMERGENTE DE LA GESTION 2024 DE LA TRANSFERENCIA DE RECURSOS CONTRAPARTE FONADIN (PAPS III) DEL PROY. CONSTRUCCION AULAS U.E. HUAYRAPATA NUCLEO MACHACAMARCA MUNICIPIO YANACACHI, DE ACUERDO A CONVENIO FONADIN/CONV/PAPS III/066/2022 FIRMADO CON EL FONDO NACIONAL DE DESARROLLO INTEGRAL (FONADIN) Y EL MUNICIPIO DE YANACACHI, DEPOSITO REALIZADO A CCF Nº 3987 CUENTA UNICA DEL TESORO LIBRETA Nº 00099021001 TGN RECURSOS ORDINARIOS POR AJUSTE DE SALDO."/>
    <m/>
    <m/>
    <m/>
    <m/>
    <m/>
    <m/>
    <n v="0"/>
    <n v="0.01"/>
    <s v="NO_CONCILIADO"/>
  </r>
  <r>
    <x v="6"/>
    <m/>
    <x v="6"/>
    <x v="23"/>
    <s v="Q21656550002"/>
    <s v="CRV"/>
    <n v="2165655"/>
    <m/>
    <s v="NUMERO DE LIBRETA CUT: 00099021001 OPERACIÓN E75 TRANSFERENCIA DE LA CUENTA FISCAL BUN A LA CUT EN MN TRANSF.FDOS.AL.BCB GOBIERNO AUTONOMO MUNICIPAL DE CHALLAPATA, FECHA: 05/02/2024 CUENTA CUT 3987 LIBRETA NÂ° 00099021001"/>
    <m/>
    <m/>
    <m/>
    <m/>
    <m/>
    <m/>
    <n v="0"/>
    <n v="253837.32"/>
    <s v="NO_CONCILIADO"/>
  </r>
  <r>
    <x v="6"/>
    <m/>
    <x v="6"/>
    <x v="23"/>
    <s v="Q21656510002"/>
    <s v="CRV"/>
    <n v="2165651"/>
    <m/>
    <s v="NUMERO DE LIBRETA CUT: 00099021001 OPERACIÓN E75 TRANSFERENCIA DE LA CUENTA FISCAL BUN A LA CUT EN MN TRANSF.FDOS.AL.BCB GOBIERNO AUTONOMO MUNICIPAL DE CHALLAPATA, FECHA: 05/02/2024 CUENTA CUT 3987 LIBRETA NÂ° 00099021001"/>
    <m/>
    <m/>
    <m/>
    <m/>
    <m/>
    <m/>
    <n v="0"/>
    <n v="8.1999999999999993"/>
    <s v="NO_CONCILIADO"/>
  </r>
  <r>
    <x v="6"/>
    <m/>
    <x v="6"/>
    <x v="23"/>
    <s v="Q21656520002"/>
    <s v="CRV"/>
    <n v="2165652"/>
    <m/>
    <s v="NUMERO DE LIBRETA CUT: 00099021001 OPERACIÓN E75 TRANSFERENCIA DE LA CUENTA FISCAL BUN A LA CUT EN MN TRANSF.FDOS.AL.BCB GOBIERNO AUTONOMO MUNICIPAL DE CHALLAPATA, FECHA: 05/02/2024 CUENTA CUT 3987 LIBRETA NÂ° 00099021001"/>
    <m/>
    <m/>
    <m/>
    <m/>
    <m/>
    <m/>
    <n v="0"/>
    <n v="40"/>
    <s v="NO_CONCILIADO"/>
  </r>
  <r>
    <x v="67"/>
    <m/>
    <x v="67"/>
    <x v="23"/>
    <s v="G30194770002"/>
    <s v="CRV"/>
    <n v="3019477"/>
    <m/>
    <s v="TRANSFERENCIA DEL EXTERIOR SEGUN SWIFT NO.1800 DE FECHA 05/02/2025 ORDENANTE: CONSULADO GENERAL DE BOLIVIA EN WASHINGTON REF.: RECAUDACIÓN EXTERIOR CÉDULAS DE IDENTIDAD ENERO - 2025 LIB. 00340012005 SEGIP - RECAUDACION EXTERIOR - CEDULAS DE IDENTIDAD"/>
    <m/>
    <m/>
    <m/>
    <m/>
    <m/>
    <m/>
    <n v="0"/>
    <n v="71707.31"/>
    <s v="NO_CONCILIADO"/>
  </r>
  <r>
    <x v="67"/>
    <m/>
    <x v="67"/>
    <x v="23"/>
    <s v="G30194780001"/>
    <s v="CVD"/>
    <n v="3019478"/>
    <m/>
    <s v="COBRO COSTOS DE PAPELERIA SEGUN TRANSFERENCIA DEL EXTERIOR POR ORDEN DE CONSULADO GENERAL DE BOLIVIA EN WASHINGTON REF.: RECAUDACIÓN EXTERIOR CÉDULAS DE IDENTIDAD ENERO - 2025 LIB. 00340012003 RECAUDACION EXTRANJERIA - C.I. -L.C."/>
    <m/>
    <m/>
    <m/>
    <m/>
    <m/>
    <m/>
    <n v="60"/>
    <n v="0"/>
    <s v="NO_CONCILIADO"/>
  </r>
  <r>
    <x v="13"/>
    <m/>
    <x v="13"/>
    <x v="23"/>
    <s v="G30199130001"/>
    <s v="CVD"/>
    <n v="3019913"/>
    <m/>
    <s v="COBRO COSTOS DE PAPELERIA SEGUN TRANSFERENCIA DEL EXTERIOR POR ORDEN DE MTX COMERCIALIZADORA DE GAS (BRAZIL SAO PAULO) REF.: CRED YPFB INVOICE PPA-MTX-16/25 FECHA VALOR 4/02/2025 LIB. 00513012015 YPFB-HEROES DEL CHACO-BS"/>
    <m/>
    <m/>
    <m/>
    <m/>
    <m/>
    <m/>
    <n v="60"/>
    <n v="0"/>
    <s v="NO_CONCILIADO"/>
  </r>
  <r>
    <x v="68"/>
    <m/>
    <x v="68"/>
    <x v="23"/>
    <s v="J06273100002"/>
    <s v="NTE"/>
    <n v="10901098"/>
    <m/>
    <s v="A:00373024101 A: 00373024101 Transferencia de recursos de acuerdo al Informe CITE: MEFP/VTCP/DGPOT/UPCFTGN/INF/ Nº9/2025 para el Desembolso de recursos al Fondo de Desarrollo Indígena para gastos de funcionamiento correspondiente al mes de enero de 2025, (H.R.2025-00702-D)."/>
    <m/>
    <m/>
    <m/>
    <m/>
    <m/>
    <m/>
    <n v="0"/>
    <n v="568728.37"/>
    <s v="NO_CONCILIADO"/>
  </r>
  <r>
    <x v="68"/>
    <m/>
    <x v="68"/>
    <x v="23"/>
    <s v="J06273110002"/>
    <s v="NTE"/>
    <n v="10901093"/>
    <m/>
    <s v="A:00373024104 A: 00373024104 Transferencia de recursos de acuerdo al Informe CITE: MEFP/VTCP/DGPOT/UPCFTGN/INF/ Nº8/2025 para el Desembolso de recursos al Fondo de Desarrollo Indígena a favor de las UNIBOL correspondiente al mes de enero de 2025 (H.R.2025-00616-D)."/>
    <m/>
    <m/>
    <m/>
    <m/>
    <m/>
    <m/>
    <n v="0"/>
    <n v="1895761.22"/>
    <s v="NO_CONCILIADO"/>
  </r>
  <r>
    <x v="7"/>
    <m/>
    <x v="7"/>
    <x v="23"/>
    <s v="S11187370003"/>
    <s v="COB"/>
    <n v="1118737"/>
    <m/>
    <s v="||TRANSFERENCIA DE FONDOS S/G MENSAJE SWIFT NRO. 1851, DE LA FECHA Y NOTA CITE DGAC/DAF/FIN/NE-0008/25 DE F.29.01.2025 (HRE-TGL-1866) DE LA DIRECCION GENERAL DE AERONAUTICA CIVIL (SECTOR PÚBLICO). DEBITO DE LA LIBRETA 00117012001 DGAC, REPOSICIÓN DE ÚTILES DE ESCRITORIO"/>
    <m/>
    <m/>
    <m/>
    <m/>
    <m/>
    <m/>
    <n v="60"/>
    <n v="0"/>
    <s v="NO_CONCILIADO"/>
  </r>
  <r>
    <x v="7"/>
    <m/>
    <x v="7"/>
    <x v="23"/>
    <s v="S11186990003"/>
    <s v="COB"/>
    <n v="1118699"/>
    <m/>
    <s v="||TRANSFERENCIA DE FONDOS S/G MENSAJES SWIFT NROS. 1795 Y 1794 DE LA FECHA Y NOTA CITE DGAC/DAF/FIN/NE-008/25 DE F.29.01.2025 (HRE-TGL-1866) DE LA DIRECCION GENERAL DE AERONAUTICA CIVIL (SECTOR PÚBLICO). DEBITO DE LA LIBRETA 00117012001 DGAC, REPOSICIÓN DE ÚTILES DE ESCRITORIO."/>
    <m/>
    <m/>
    <m/>
    <m/>
    <m/>
    <m/>
    <n v="60"/>
    <n v="0"/>
    <s v="NO_CONCILIADO"/>
  </r>
  <r>
    <x v="63"/>
    <m/>
    <x v="63"/>
    <x v="24"/>
    <s v="O22570430002"/>
    <s v="BOD"/>
    <n v="2257043"/>
    <m/>
    <s v="00389042001 DEPOSITO DE EFECTIVO, DEPOSITANTE: MAURICIO ORTIZ ASCARRUNZ, CONCEPTO: DEVOLUCION PASAJES TERRESTRES, CUENTA DE DEPOSITO: CUENTA UNICA DEL TESORO"/>
    <m/>
    <m/>
    <m/>
    <m/>
    <m/>
    <m/>
    <n v="0"/>
    <n v="10"/>
    <s v="NO_CONCILIADO"/>
  </r>
  <r>
    <x v="63"/>
    <m/>
    <x v="63"/>
    <x v="24"/>
    <s v="O22570450002"/>
    <s v="BOD"/>
    <n v="2257045"/>
    <m/>
    <s v="00389022001 DEPOSITO DE EFECTIVO, DEPOSITANTE: LUCIO LIZANDRO LOPEZ JUANCA, CONCEPTO: DEVOLUCION PASAJES TERRESTRES, CUENTA DE DEPOSITO: CUENTA UNICA DEL TESORO"/>
    <m/>
    <m/>
    <m/>
    <m/>
    <m/>
    <m/>
    <n v="0"/>
    <n v="30"/>
    <s v="NO_CONCILIADO"/>
  </r>
  <r>
    <x v="62"/>
    <m/>
    <x v="62"/>
    <x v="24"/>
    <s v="O22570670002"/>
    <s v="BOD"/>
    <n v="2257067"/>
    <m/>
    <s v="00234012001 DEPOSITO DE EFECTIVO, DEPOSITANTE: GENARO HECTOR CUSI QUISPE, CONCEPTO: DEV. AL C-31 N°214 DEVENGADO POR CONCEPTO VIATICOS, CUENTA DE DEPOSITO: CUENTA UNICA DEL TESORO"/>
    <m/>
    <m/>
    <m/>
    <m/>
    <m/>
    <m/>
    <n v="0"/>
    <n v="200"/>
    <s v="NO_CONCILIADO"/>
  </r>
  <r>
    <x v="9"/>
    <m/>
    <x v="9"/>
    <x v="24"/>
    <s v="O22570700002"/>
    <s v="BOD"/>
    <n v="2257070"/>
    <m/>
    <s v="00086044201 DEPOSITO DE EFECTIVO, DEPOSITANTE: SISTEMA DE RIEGO PUCARA, CONCEPTO: CONTRAPARTE PROGRAMA RUMBO, CUENTA DE DEPOSITO: CUENTA UNICA DEL TESORO"/>
    <m/>
    <m/>
    <m/>
    <m/>
    <m/>
    <m/>
    <n v="0"/>
    <n v="116394"/>
    <s v="NO_CONCILIADO"/>
  </r>
  <r>
    <x v="17"/>
    <m/>
    <x v="17"/>
    <x v="24"/>
    <s v="O22570870002"/>
    <s v="BOD"/>
    <n v="2257087"/>
    <m/>
    <s v="00046171101 DEPOSITO DE EFECTIVO, DEPOSITANTE: IMPORTADORA BIOTOOLS SRL, CONCEPTO: PAGO DE SANCION RES. ADM S/014, CUENTA DE DEPOSITO: CUENTA UNICA DEL TESORO"/>
    <m/>
    <m/>
    <m/>
    <m/>
    <m/>
    <m/>
    <n v="0"/>
    <n v="500"/>
    <s v="NO_CONCILIADO"/>
  </r>
  <r>
    <x v="69"/>
    <m/>
    <x v="69"/>
    <x v="24"/>
    <s v="O22570940002"/>
    <s v="BOD"/>
    <n v="2257094"/>
    <m/>
    <s v="00099021001 DEPOSITO DE EFECTIVO, DEPOSITANTE: NOEMI CELINA MENDOZA SARCO, CONCEPTO: DEV. PASAJE AEREO AISEM/DAF/CE/00005/25, CUENTA DE DEPOSITO: CUENTA UNICA DEL TESORO"/>
    <m/>
    <m/>
    <m/>
    <m/>
    <m/>
    <m/>
    <n v="0"/>
    <n v="400"/>
    <s v="NO_CONCILIADO"/>
  </r>
  <r>
    <x v="17"/>
    <m/>
    <x v="17"/>
    <x v="24"/>
    <s v="O22571070002"/>
    <s v="BOD"/>
    <n v="2257107"/>
    <m/>
    <s v="00046171101 DEPOSITO DE EFECTIVO, DEPOSITANTE: LABORATORIOS REX S.R.L., CONCEPTO: SANCION JURIDICA, CUENTA DE DEPOSITO: CUENTA UNICA DEL TESORO"/>
    <m/>
    <m/>
    <m/>
    <m/>
    <m/>
    <m/>
    <n v="0"/>
    <n v="7666"/>
    <s v="NO_CONCILIADO"/>
  </r>
  <r>
    <x v="9"/>
    <m/>
    <x v="9"/>
    <x v="24"/>
    <s v="O22571090002"/>
    <s v="BOD"/>
    <n v="2257109"/>
    <m/>
    <s v="00086044201 DEPOSITO DE EFECTIVO, DEPOSITANTE: SIST. RIEGO ZONA NORTE POCOATA BAJA - ARANI, CONCEPTO: CONTRAPARTE PROGRAMA RUMBO, CUENTA DE DEPOSITO: CUENTA UNICA DEL TESORO"/>
    <m/>
    <m/>
    <m/>
    <m/>
    <m/>
    <m/>
    <n v="0"/>
    <n v="6126"/>
    <s v="NO_CONCILIADO"/>
  </r>
  <r>
    <x v="9"/>
    <m/>
    <x v="9"/>
    <x v="24"/>
    <s v="O22571100002"/>
    <s v="BOD"/>
    <n v="2257110"/>
    <m/>
    <s v="00086044201 DEPOSITO DE EFECTIVO, DEPOSITANTE: SIST. RIEGO GUEVARA, CONCEPTO: CONTRAPARTE PROGRAMA RUMBO, CUENTA DE DEPOSITO: CUENTA UNICA DEL TESORO"/>
    <m/>
    <m/>
    <m/>
    <m/>
    <m/>
    <m/>
    <n v="0"/>
    <n v="1693"/>
    <s v="NO_CONCILIADO"/>
  </r>
  <r>
    <x v="60"/>
    <m/>
    <x v="60"/>
    <x v="24"/>
    <s v="O22571210002"/>
    <s v="BOD"/>
    <n v="2257121"/>
    <m/>
    <s v="00066047003 DEPOSITO DE EFECTIVO, DEPOSITANTE: ANGELA MARY CRUZ YUJRA CESPEDES, CONCEPTO: MEDIO DIA DEVOLUCION DE HONORARIOS POR ATRASO ENERO 2025, CUENTA DE DEPOSITO: CUENTA UNICA DEL TESORO"/>
    <m/>
    <m/>
    <m/>
    <m/>
    <m/>
    <m/>
    <n v="0"/>
    <n v="136.53"/>
    <s v="NO_CONCILIADO"/>
  </r>
  <r>
    <x v="62"/>
    <m/>
    <x v="62"/>
    <x v="24"/>
    <s v="O22571380002"/>
    <s v="BOD"/>
    <n v="2257138"/>
    <m/>
    <s v="00234014201 DEPOSITO DE EFECTIVO, DEPOSITANTE: JHAIMAR SEDOV CASTRO MARTINEZ, CONCEPTO: DEVOLUCION DE VIATICOS C-31 N°187, CUENTA DE DEPOSITO: CUENTA UNICA DEL TESORO"/>
    <m/>
    <m/>
    <m/>
    <m/>
    <m/>
    <m/>
    <n v="0"/>
    <n v="2522.8000000000002"/>
    <s v="NO_CONCILIADO"/>
  </r>
  <r>
    <x v="62"/>
    <m/>
    <x v="62"/>
    <x v="24"/>
    <s v="O22571440002"/>
    <s v="BOD"/>
    <n v="2257144"/>
    <m/>
    <s v="00234014201 DEPOSITO DE EFECTIVO, DEPOSITANTE: JHAIMAR SEDOV CASTRO MARTINEZ, CONCEPTO: DEVOLUCION DE VIATICOS C-31 N°152, CUENTA DE DEPOSITO: CUENTA UNICA DEL TESORO"/>
    <m/>
    <m/>
    <m/>
    <m/>
    <m/>
    <m/>
    <n v="0"/>
    <n v="2226"/>
    <s v="NO_CONCILIADO"/>
  </r>
  <r>
    <x v="17"/>
    <m/>
    <x v="17"/>
    <x v="24"/>
    <s v="O22571880002"/>
    <s v="BOD"/>
    <n v="2257188"/>
    <m/>
    <s v="00046031102 DEPOSITO DE EFECTIVO, DEPOSITANTE: RONALD WILY LOPEZ RODRIGUEZ, CONCEPTO: DEVOLUCION C-31 N°1328 PAGO DE VIATICOS, CUENTA DE DEPOSITO: CUENTA UNICA DEL TESORO"/>
    <m/>
    <m/>
    <m/>
    <m/>
    <m/>
    <m/>
    <n v="0"/>
    <n v="742"/>
    <s v="NO_CONCILIADO"/>
  </r>
  <r>
    <x v="60"/>
    <m/>
    <x v="60"/>
    <x v="24"/>
    <s v="B22570350002"/>
    <s v="BOD"/>
    <n v="2257035"/>
    <m/>
    <s v="00066021004 DEP.DE CHEQ.AJENOS,RET.DE CAM.,CONCEPTO: DEVOLUCION DE MULTAS Y SANCIONES,DEP.: MINISTERIO DE PLANIFICACION DEL DESARROLLO , PROCEDENCIA: BANCO UNION S.A., CHEQUE: 7334, FECHA DE EMISION:04/02/2025"/>
    <m/>
    <m/>
    <m/>
    <m/>
    <m/>
    <m/>
    <n v="0"/>
    <n v="490"/>
    <s v="NO_CONCILIADO"/>
  </r>
  <r>
    <x v="30"/>
    <m/>
    <x v="30"/>
    <x v="24"/>
    <s v="B22570560002"/>
    <s v="BOD"/>
    <n v="2257056"/>
    <m/>
    <s v="00292012001 DEP.DE CHEQ.AJENOS,RET.DE CAM.,CONCEPTO: INDEMNIZACION - VIAS BOLIVIA,DEP.: UNIBIENES SEGUROS Y REASEGUROS PATRIMONIALES S.A. , PROCEDENCIA: BANCO UNION S.A., CHEQUE: 6313, FECHA DE EMISION:04/02/2025"/>
    <m/>
    <m/>
    <m/>
    <m/>
    <m/>
    <m/>
    <n v="0"/>
    <n v="2030"/>
    <s v="NO_CONCILIADO"/>
  </r>
  <r>
    <x v="12"/>
    <m/>
    <x v="12"/>
    <x v="24"/>
    <s v="G30208040003"/>
    <s v="COB"/>
    <n v="19647"/>
    <m/>
    <s v="PAGO A BID PRÉSTAMO 1118-SF-BO VCTO. 06-02-2025 POR CUENTA DE TGN , NTI. 019647 VALOR 06-02-2025 CAPITAL USD 15.594,94 INTERESES USD 5.804,77 CTA. 3987 CUENTA UNICA DEL TESORO LIB. 00099021001 REF.: COMISIONES BANCARIAS"/>
    <m/>
    <m/>
    <m/>
    <m/>
    <m/>
    <m/>
    <n v="506.8"/>
    <n v="0"/>
    <s v="NO_CONCILIADO"/>
  </r>
  <r>
    <x v="12"/>
    <m/>
    <x v="12"/>
    <x v="24"/>
    <s v="G30208050003"/>
    <s v="COB"/>
    <n v="19646"/>
    <m/>
    <s v="PAGO A BID PRÉSTAMO 1075-SF-BO-8 VCTO. 06-02-2025 POR CUENTA DE TGN , NTI. 019646 VALOR 06-02-2025 CAPITAL USD 49.509,68 INTERESES USD 18.428,56 CTA. 3987 CUENTA UNICA DEL TESORO LIB. 00099021001 REF.: COMISIONES BANCARIAS"/>
    <m/>
    <m/>
    <m/>
    <m/>
    <m/>
    <m/>
    <n v="826.07"/>
    <n v="0"/>
    <s v="NO_CONCILIADO"/>
  </r>
  <r>
    <x v="34"/>
    <m/>
    <x v="34"/>
    <x v="24"/>
    <s v="J06275080002"/>
    <s v="NTE"/>
    <n v="10899494"/>
    <m/>
    <s v="A:00862012001 GAM DE CHULUMANI, TRANSFERENCIA DE RECUPERACIONES SEGÚN NOTA INTERNA GEF-LCR-DYF-0087-NOT/25, POR CONCEPTO DE REMUNERACION DE ADMINISTRACION QUE CORRESPONDE AL FNDR DE ACUERDO A CONTRATO DE FIDEICOMISO “CONTRAPARTES LOCALES” (CL)"/>
    <m/>
    <m/>
    <m/>
    <m/>
    <m/>
    <m/>
    <n v="0"/>
    <n v="1.2"/>
    <s v="NO_CONCILIADO"/>
  </r>
  <r>
    <x v="34"/>
    <m/>
    <x v="34"/>
    <x v="24"/>
    <s v="J06275090002"/>
    <s v="NTE"/>
    <n v="10898820"/>
    <m/>
    <s v="A:00862012001 GAM DE CHULUMANI, TRANSFERENCIA DE RECUPERACIONES SEGÚN NOTA INTERNA GEF-LCR-DYF-0026-NOT/25, POR CONCEPTO DE REMUNERACION DE ADMINISTRACION QUE CORRESPONDE AL FNDR DE ACUERDO A CONTRATO DE FIDEICOMISO “CONTRAPARTES LOCALES” (CL)"/>
    <m/>
    <m/>
    <m/>
    <m/>
    <m/>
    <m/>
    <n v="0"/>
    <n v="1745.48"/>
    <s v="NO_CONCILIADO"/>
  </r>
  <r>
    <x v="34"/>
    <m/>
    <x v="34"/>
    <x v="24"/>
    <s v="J06275100002"/>
    <s v="NTE"/>
    <n v="10898834"/>
    <m/>
    <s v="A:00862012001 GAD DE SANTA CRUZ, TRANSFERENCIA DE RECUPERACIONES SEGÚN NOTA INTERNA GEF-LCR-DYF-0079-NOT/25, POR CONCEPTO DE REMUNERACION DE ADMINISTRACION QUE CORRESPONDE AL FNDR DE ACUERDO A CONTRATO DE FIDEICOMISO “CONTRAPARTES LOCALES” (CL)"/>
    <m/>
    <m/>
    <m/>
    <m/>
    <m/>
    <m/>
    <n v="0"/>
    <n v="848513.74"/>
    <s v="NO_CONCILIADO"/>
  </r>
  <r>
    <x v="34"/>
    <m/>
    <x v="34"/>
    <x v="24"/>
    <s v="J06275140002"/>
    <s v="NTE"/>
    <n v="10898783"/>
    <m/>
    <s v="A:00862012001 GAM DE SAN PEDRO DE CURAHUARA, TRANSFERENCIA DE RECUPERACIONES SEGÚN NOTA INTERNA GEF-LCR-DYF-0026-NOT/25, POR CONCEPTO DE REMUNERACION DE ADMINISTRACION QUE CORRESPONDE AL FNDR DE ACUERDO A CONTRATO DE FIDEICOMISO “CONTRAPARTES LOCALES” (CL)"/>
    <m/>
    <m/>
    <m/>
    <m/>
    <m/>
    <m/>
    <n v="0"/>
    <n v="354.42"/>
    <s v="NO_CONCILIADO"/>
  </r>
  <r>
    <x v="34"/>
    <m/>
    <x v="34"/>
    <x v="24"/>
    <s v="J06275150002"/>
    <s v="NTE"/>
    <n v="10898804"/>
    <m/>
    <s v="A:00862012001 GAM DE SAN BORJA, TRANSFERENCIA DE RECUPERACIONES SEGÚN NOTA INTERNA GEF-LCR-DYF-0026-NOT/25, POR CONCEPTO DE REMUNERACION DE ADMINISTRACION QUE CORRESPONDE AL FNDR DE ACUERDO A CONTRATO DE FIDEICOMISO “CONTRAPARTES LOCALES” (CL)"/>
    <m/>
    <m/>
    <m/>
    <m/>
    <m/>
    <m/>
    <n v="0"/>
    <n v="582.88"/>
    <s v="NO_CONCILIADO"/>
  </r>
  <r>
    <x v="34"/>
    <m/>
    <x v="34"/>
    <x v="24"/>
    <s v="J06275160002"/>
    <s v="NTE"/>
    <n v="10898780"/>
    <m/>
    <s v="A:00862012001 GAM DE SAN ANDRES, TRANSFERENCIA DE RECUPERACIONES SEGÚN NOTA INTERNA GEF-LCR-DYF-0026-NOT/25, POR CONCEPTO DE REMUNERACION DE ADMINISTRACION QUE CORRESPONDE AL FNDR DE ACUERDO A CONTRATO DE FIDEICOMISO “CONTRAPARTES LOCALES” (CL)"/>
    <m/>
    <m/>
    <m/>
    <m/>
    <m/>
    <m/>
    <n v="0"/>
    <n v="361.22"/>
    <s v="NO_CONCILIADO"/>
  </r>
  <r>
    <x v="34"/>
    <m/>
    <x v="34"/>
    <x v="24"/>
    <s v="J06275200002"/>
    <s v="NTE"/>
    <n v="10898788"/>
    <m/>
    <s v="A:00862012001 GAM DE COBIJA, TRANSFERENCIA DE RECUPERACIONES SEGÚN NOTA INTERNA GEF-LCR-DYF-0079-NOT/25, POR CONCEPTO DE REMUNERACION DE ADMINISTRACION QUE CORRESPONDE AL FNDR DE ACUERDO A CONTRATO DE FIDEICOMISO “CONTRAPARTES LOCALES” (CL)"/>
    <m/>
    <m/>
    <m/>
    <m/>
    <m/>
    <m/>
    <n v="0"/>
    <n v="3280.3"/>
    <s v="NO_CONCILIADO"/>
  </r>
  <r>
    <x v="34"/>
    <m/>
    <x v="34"/>
    <x v="24"/>
    <s v="J06275280002"/>
    <s v="NTE"/>
    <n v="10898777"/>
    <m/>
    <s v="A:00862012001 GAM DE ICLA, TRANSFERENCIA DE RECUPERACIONES SEGÚN NOTA INTERNA GEF-LCR-DYF-0026-NOT/25, POR CONCEPTO DE REMUNERACION DE ADMINISTRACION QUE CORRESPONDE AL FNDR DE ACUERDO A CONTRATO DE FIDEICOMISO “CONTRAPARTES LOCALES” (CL)"/>
    <m/>
    <m/>
    <m/>
    <m/>
    <m/>
    <m/>
    <n v="0"/>
    <n v="1143.21"/>
    <s v="NO_CONCILIADO"/>
  </r>
  <r>
    <x v="68"/>
    <m/>
    <x v="68"/>
    <x v="24"/>
    <s v="J06275290002"/>
    <s v="DAU"/>
    <n v="10899343"/>
    <m/>
    <s v="A:00373024105 Débito Automático por incumplimiento del GAM de Bermejo – Tarija, al Convenio Intergubernativo de Financiamiento FDI/CONV/N°325/2018 y sus tres Adendas, suscritos entre el Fondo de Desarrollo Indígena y el GAM de Bermejo para el proyecto “Apoyo a la Producción de Cultivo de Palto en Cinco Comunidades del Municipio de Bermejo”."/>
    <m/>
    <m/>
    <m/>
    <m/>
    <m/>
    <m/>
    <n v="0"/>
    <n v="923785.57"/>
    <s v="NO_CONCILIADO"/>
  </r>
  <r>
    <x v="11"/>
    <m/>
    <x v="11"/>
    <x v="24"/>
    <s v="G30211420003"/>
    <s v="COB"/>
    <n v="3021142"/>
    <m/>
    <s v="TRANSFERENCIA RECIBIDA DEL EXTERIOR SEGÚN MENSAJES SWIFT Nos. 1881-1885 (REM.EXT.) DE FECHA 06-02-2025 POR DESEMBOLSO DE IDA PRÉSTAMO 5745-BO 23 LIBRETA N° 00291012002 ABC-RECURSOS PROPIOS REF.: UTILES DE ESCRITORIO"/>
    <m/>
    <m/>
    <m/>
    <m/>
    <m/>
    <m/>
    <n v="60"/>
    <n v="0"/>
    <s v="NO_CONCILIADO"/>
  </r>
  <r>
    <x v="6"/>
    <m/>
    <x v="6"/>
    <x v="24"/>
    <s v="Q21666790002"/>
    <s v="CRV"/>
    <n v="2166679"/>
    <m/>
    <s v="NUMERO DE LIBRETA CUT: 00099021001 OPERACIÓN E75 TRANSFERENCIA DE LA CUENTA FISCAL BUN A LA CUT EN MN TRANSF.FDOS.AL.BCB GOB. AUTONOMO MCPAL. DE BOLIVAR CITE: GAMB-MAE NO 32/2025 CUENTA CUT 3987 LIBRETA NÂ° 00099021001"/>
    <m/>
    <m/>
    <m/>
    <m/>
    <m/>
    <m/>
    <n v="0"/>
    <n v="466729.57"/>
    <s v="NO_CONCILIADO"/>
  </r>
  <r>
    <x v="6"/>
    <m/>
    <x v="6"/>
    <x v="24"/>
    <s v="Q21666780002"/>
    <s v="CRV"/>
    <n v="2166678"/>
    <m/>
    <s v="NUMERO DE LIBRETA CUT: 00099021001 OPERACIÓN E75 TRANSFERENCIA DE LA CUENTA FISCAL BUN A LA CUT EN MN TRANSF.FDOS.AL.BCB GOB. AUTONOMO MCPAL. DE TAPACARI CITE: G.A.M.T. NÂ°029/2025 CUENTA CUT 3987069001 LIBRETA NÂ° 00099021001"/>
    <m/>
    <m/>
    <m/>
    <m/>
    <m/>
    <m/>
    <n v="0"/>
    <n v="195705.61"/>
    <s v="NO_CONCILIADO"/>
  </r>
  <r>
    <x v="6"/>
    <m/>
    <x v="6"/>
    <x v="24"/>
    <s v="Q21666820002"/>
    <s v="CRV"/>
    <n v="2166682"/>
    <m/>
    <s v="NUMERO DE LIBRETA CUT: 00099021001 OPERACIÓN E75 TRANSFERENCIA DE LA CUENTA FISCAL BUN A LA CUT EN MN TRANSF.FDOS.AL.BCB GOB. AUTONOMO MCPAL. DE VILLA TUNARI CITE: G.A.M.V.T. NÂ° 101/2025 CUENTA CUT 3987 LIBRETA NÂ° 00099021001"/>
    <m/>
    <m/>
    <m/>
    <m/>
    <m/>
    <m/>
    <n v="0"/>
    <n v="15889.1"/>
    <s v="NO_CONCILIADO"/>
  </r>
  <r>
    <x v="6"/>
    <m/>
    <x v="6"/>
    <x v="24"/>
    <s v="Q21666830002"/>
    <s v="CRV"/>
    <n v="2166683"/>
    <m/>
    <s v="NUMERO DE LIBRETA CUT: 00099021001 OPERACIÓN E75 TRANSFERENCIA DE LA CUENTA FISCAL BUN A LA CUT EN MN TRANSF.FDOS.AL.BCB GOBIERNO AUTONOMO MUNICIPAL DE ACHACACHI CITE: GAMA/DHA-E NÂ° 142/2025 CUENTA CUT 3987 LIBRETA NÂ° 00099021001"/>
    <m/>
    <m/>
    <m/>
    <m/>
    <m/>
    <m/>
    <n v="0"/>
    <n v="355491.52"/>
    <s v="NO_CONCILIADO"/>
  </r>
  <r>
    <x v="7"/>
    <m/>
    <x v="7"/>
    <x v="24"/>
    <s v="S11188410003"/>
    <s v="COB"/>
    <n v="1118841"/>
    <m/>
    <s v="||TRANSFERENCIA DE FONDOS SEGÚN MENSAJE SWIFT N°1859, CORREO ELECTRÓNICO DE LA FECHA Y NOTA CITE: DGAC/DAF/FIN/NE-0008/25 (HRE-TGL-1866) DE FECHA 29/01/2025 DE LA DIRECCIÓN GENERAL DE AERONÁUTICA CIVIL. (SECTOR PÚBLICO). DÉBITO DE LA LIBRETA 00117012001 DGAC, REPOSICIÓN DE ÚTILES DE ESCRITORIO."/>
    <m/>
    <m/>
    <m/>
    <m/>
    <m/>
    <m/>
    <n v="60"/>
    <n v="0"/>
    <s v="NO_CONCILIADO"/>
  </r>
  <r>
    <x v="56"/>
    <m/>
    <x v="56"/>
    <x v="25"/>
    <s v="O22573790002"/>
    <s v="BOD"/>
    <n v="2257379"/>
    <m/>
    <s v="00099021001 DEPOSITO DE EFECTIVO, DEPOSITANTE: BUSTAMANTE GROVER, CONCEPTO: PAGO EXCESO BONO REFRIGERIO 02/04/2024, CUENTA DE DEPOSITO: CUENTA UNICA DEL TESORO/DJBR"/>
    <m/>
    <m/>
    <m/>
    <m/>
    <m/>
    <m/>
    <n v="0"/>
    <n v="18"/>
    <s v="NO_CONCILIADO"/>
  </r>
  <r>
    <x v="56"/>
    <m/>
    <x v="56"/>
    <x v="25"/>
    <s v="O22573800002"/>
    <s v="BOD"/>
    <n v="2257380"/>
    <m/>
    <s v="00099021001 DEPOSITO DE EFECTIVO, DEPOSITANTE: LAURA BOBARIN DAVID, CONCEPTO: PAGO EXCESO BONO REFRIGERIO 01/04/2024, CUENTA DE DEPOSITO: CUENTA UNICA DEL TESORO/DJBR"/>
    <m/>
    <m/>
    <m/>
    <m/>
    <m/>
    <m/>
    <n v="0"/>
    <n v="18"/>
    <s v="NO_CONCILIADO"/>
  </r>
  <r>
    <x v="56"/>
    <m/>
    <x v="56"/>
    <x v="25"/>
    <s v="O22573820002"/>
    <s v="BOD"/>
    <n v="2257382"/>
    <m/>
    <s v="00099021001 DEPOSITO DE EFECTIVO, DEPOSITANTE: CHURA TICONA JESUS REYNALDO, CONCEPTO: PAGO EXCESO BONO REFRIGERIO 03/05/2024, CUENTA DE DEPOSITO: CUENTA UNICA DEL TESORO/DJBR"/>
    <m/>
    <m/>
    <m/>
    <m/>
    <m/>
    <m/>
    <n v="0"/>
    <n v="18"/>
    <s v="NO_CONCILIADO"/>
  </r>
  <r>
    <x v="56"/>
    <m/>
    <x v="56"/>
    <x v="25"/>
    <s v="O22573830002"/>
    <s v="BOD"/>
    <n v="2257383"/>
    <m/>
    <s v="00099021001 DEPOSITO DE EFECTIVO, DEPOSITANTE: TOLA LIZARAZU JOSE LUIS, CONCEPTO: PAGO EXCESO BONO REFRIGERIO 02,03/05/2024, CUENTA DE DEPOSITO: CUENTA UNICA DEL TESORO/DJBR"/>
    <m/>
    <m/>
    <m/>
    <m/>
    <m/>
    <m/>
    <n v="0"/>
    <n v="36"/>
    <s v="NO_CONCILIADO"/>
  </r>
  <r>
    <x v="56"/>
    <m/>
    <x v="56"/>
    <x v="25"/>
    <s v="O22573840002"/>
    <s v="BOD"/>
    <n v="2257384"/>
    <m/>
    <s v="00099021001 DEPOSITO DE EFECTIVO, DEPOSITANTE: PEREZ MENDOZA LIZETH ANGELA, CONCEPTO: PAGO EXCESO BONO REFRIGERIO 24/06/2024, CUENTA DE DEPOSITO: CUENTA UNICA DEL TESORO/DJBR"/>
    <m/>
    <m/>
    <m/>
    <m/>
    <m/>
    <m/>
    <n v="0"/>
    <n v="18"/>
    <s v="NO_CONCILIADO"/>
  </r>
  <r>
    <x v="56"/>
    <m/>
    <x v="56"/>
    <x v="25"/>
    <s v="O22573890002"/>
    <s v="BOD"/>
    <n v="2257389"/>
    <m/>
    <s v="00099021001 DEPOSITO DE EFECTIVO, DEPOSITANTE: CHAMBI FLORES EDHIT CAROLA, CONCEPTO: PAGO EXCESO BONO REFRIGERIO 15/05/2024, CUENTA DE DEPOSITO: CUENTA UNICA DEL TESORO/DJBR"/>
    <m/>
    <m/>
    <m/>
    <m/>
    <m/>
    <m/>
    <n v="0"/>
    <n v="18"/>
    <s v="NO_CONCILIADO"/>
  </r>
  <r>
    <x v="56"/>
    <m/>
    <x v="56"/>
    <x v="25"/>
    <s v="O22573850002"/>
    <s v="BOD"/>
    <n v="2257385"/>
    <m/>
    <s v="00099021001 DEPOSITO DE EFECTIVO, DEPOSITANTE: SORIA ECHAZU JESUS ANTONIO, CONCEPTO: PAGO EXCESO BONO REFRIGERIO 17/04/2024, CUENTA DE DEPOSITO: CUENTA UNICA DEL TESORO/DJBR"/>
    <m/>
    <m/>
    <m/>
    <m/>
    <m/>
    <m/>
    <n v="0"/>
    <n v="18"/>
    <s v="NO_CONCILIADO"/>
  </r>
  <r>
    <x v="56"/>
    <m/>
    <x v="56"/>
    <x v="25"/>
    <s v="O22573870002"/>
    <s v="BOD"/>
    <n v="2257387"/>
    <m/>
    <s v="00099021001 DEPOSITO DE EFECTIVO, DEPOSITANTE: ZAMBRANA GUZMAN ENZO MILANI, CONCEPTO: PAGO EXCESO BONO REFRIGERIO 18/04/2024, CUENTA DE DEPOSITO: CUENTA UNICA DEL TESORO/DJBR"/>
    <m/>
    <m/>
    <m/>
    <m/>
    <m/>
    <m/>
    <n v="0"/>
    <n v="18"/>
    <s v="NO_CONCILIADO"/>
  </r>
  <r>
    <x v="56"/>
    <m/>
    <x v="56"/>
    <x v="25"/>
    <s v="O22573880002"/>
    <s v="BOD"/>
    <n v="2257388"/>
    <m/>
    <s v="00099021001 DEPOSITO DE EFECTIVO, DEPOSITANTE: VALDA FERNANDEZ VLADIMIR NELSON, CONCEPTO: PAGO EXCESO BONO REFRIGERIO 16,19/04/2024, CUENTA DE DEPOSITO: CUENTA UNICA DEL TESORO/DJBR"/>
    <m/>
    <m/>
    <m/>
    <m/>
    <m/>
    <m/>
    <n v="0"/>
    <n v="36"/>
    <s v="NO_CONCILIADO"/>
  </r>
  <r>
    <x v="56"/>
    <m/>
    <x v="56"/>
    <x v="25"/>
    <s v="O22573900002"/>
    <s v="BOD"/>
    <n v="2257390"/>
    <m/>
    <s v="00099021001 DEPOSITO DE EFECTIVO, DEPOSITANTE: YUCRA AREVALO ALEX, CONCEPTO: PAGO EXCESO BONO REFRIGERIO 06/06/2024, CUENTA DE DEPOSITO: CUENTA UNICA DEL TESORO/DJBR"/>
    <m/>
    <m/>
    <m/>
    <m/>
    <m/>
    <m/>
    <n v="0"/>
    <n v="18"/>
    <s v="NO_CONCILIADO"/>
  </r>
  <r>
    <x v="2"/>
    <m/>
    <x v="2"/>
    <x v="25"/>
    <s v="O22573980002"/>
    <s v="BOD"/>
    <n v="2257398"/>
    <m/>
    <s v="00081011101 DEPOSITO DE EFECTIVO, DEPOSITANTE: DANIELA GONZALES ENCINAS, CONCEPTO: REPOSICION DE CREDENCIAL, CUENTA DE DEPOSITO: CUENTA UNICA DEL TESORO"/>
    <m/>
    <m/>
    <m/>
    <m/>
    <m/>
    <m/>
    <n v="0"/>
    <n v="25"/>
    <s v="NO_CONCILIADO"/>
  </r>
  <r>
    <x v="28"/>
    <m/>
    <x v="28"/>
    <x v="25"/>
    <s v="O22574060002"/>
    <s v="BOD"/>
    <n v="2257406"/>
    <m/>
    <s v="00016011101 DEPOSITO DE EFECTIVO, DEPOSITANTE: LOVERA ROCA FELIX LEONARDO, CONCEPTO: DEV. PASAJES, CUENTA DE DEPOSITO: CUENTA UNICA DEL TESORO"/>
    <m/>
    <m/>
    <m/>
    <m/>
    <m/>
    <m/>
    <n v="0"/>
    <n v="699"/>
    <s v="NO_CONCILIADO"/>
  </r>
  <r>
    <x v="0"/>
    <m/>
    <x v="0"/>
    <x v="25"/>
    <s v="O22574280002"/>
    <s v="BOD"/>
    <n v="2257428"/>
    <m/>
    <s v="00099021001 DEPOSITO DE EFECTIVO, DEPOSITANTE: LOURDES ALIAGA ZAPATA, CONCEPTO: DOBLE PERCEPCION MES FEBRERO/2025, CUENTA DE DEPOSITO: CUENTA UNICA DEL TESORO"/>
    <m/>
    <m/>
    <m/>
    <m/>
    <m/>
    <m/>
    <n v="0"/>
    <n v="2000"/>
    <s v="NO_CONCILIADO"/>
  </r>
  <r>
    <x v="9"/>
    <m/>
    <x v="9"/>
    <x v="25"/>
    <s v="O22574670002"/>
    <s v="BOD"/>
    <n v="2257467"/>
    <m/>
    <s v="00086044201 DEPOSITO DE EFECTIVO, DEPOSITANTE: ALEX MARTIN QUINTANILLA MAMANI, CONCEPTO: CONTRAPARTE MUNICIPIO SICASICA, CUENTA DE DEPOSITO: CUENTA UNICA DEL TESORO"/>
    <m/>
    <m/>
    <m/>
    <m/>
    <m/>
    <m/>
    <n v="0"/>
    <n v="3063"/>
    <s v="NO_CONCILIADO"/>
  </r>
  <r>
    <x v="9"/>
    <m/>
    <x v="9"/>
    <x v="25"/>
    <s v="O22574680002"/>
    <s v="BOD"/>
    <n v="2257468"/>
    <m/>
    <s v="00086044201 DEPOSITO DE EFECTIVO, DEPOSITANTE: AURORA QUINTANILLA MAMANI, CONCEPTO: CONTRAPARTE - MUNICIPIO DE SICASICA, CUENTA DE DEPOSITO: CUENTA UNICA DEL TESORO"/>
    <m/>
    <m/>
    <m/>
    <m/>
    <m/>
    <m/>
    <n v="0"/>
    <n v="3063"/>
    <s v="NO_CONCILIADO"/>
  </r>
  <r>
    <x v="70"/>
    <m/>
    <x v="70"/>
    <x v="25"/>
    <s v="O22574830002"/>
    <s v="BOD"/>
    <n v="2257483"/>
    <m/>
    <s v="00595012003 DEPOSITO DE EFECTIVO, DEPOSITANTE: SINTESIS SA, CONCEPTO: DEPÓSITO, CUENTA DE DEPOSITO: CUENTA UNICA DEL TESORO"/>
    <m/>
    <m/>
    <m/>
    <m/>
    <m/>
    <m/>
    <n v="0"/>
    <n v="3"/>
    <s v="NO_CONCILIADO"/>
  </r>
  <r>
    <x v="28"/>
    <m/>
    <x v="28"/>
    <x v="25"/>
    <s v="O22574990002"/>
    <s v="BOD"/>
    <n v="2257499"/>
    <m/>
    <s v="00016011101 DEPOSITO DE EFECTIVO, DEPOSITANTE: ELSA MARLENY CHAVARRIA ARROYO, CONCEPTO: RESARCIMIENTO DE CURSO SUBVENCIONADO MINISTERIO DE EDUCACION, CUENTA DE DEPOSITO: CUENTA UNICA DEL TESORO"/>
    <m/>
    <m/>
    <m/>
    <m/>
    <m/>
    <m/>
    <n v="0"/>
    <n v="180"/>
    <s v="NO_CONCILIADO"/>
  </r>
  <r>
    <x v="56"/>
    <m/>
    <x v="56"/>
    <x v="25"/>
    <s v="O22575780002"/>
    <s v="BOD"/>
    <n v="2257578"/>
    <m/>
    <s v="00099021001 DEPOSITO DE EFECTIVO, DEPOSITANTE: ZALLES MAMANI BRYAN, CONCEPTO: DEVOLUCION DE PASAJE AEREO NO UTILIZADO - TRAMO TJA-SER, CUENTA DE DEPOSITO: CUENTA UNICA DEL TESORO/DJBR"/>
    <m/>
    <m/>
    <m/>
    <m/>
    <m/>
    <m/>
    <n v="0"/>
    <n v="351"/>
    <s v="NO_CONCILIADO"/>
  </r>
  <r>
    <x v="17"/>
    <m/>
    <x v="17"/>
    <x v="25"/>
    <s v="O22575980002"/>
    <s v="BOD"/>
    <n v="2257598"/>
    <m/>
    <s v="00046171101 DEPOSITO DE EFECTIVO, DEPOSITANTE: LADMEDIC SRL, CONCEPTO: SANCION, CUENTA DE DEPOSITO: CUENTA UNICA DEL TESORO"/>
    <m/>
    <m/>
    <m/>
    <m/>
    <m/>
    <m/>
    <n v="0"/>
    <n v="1660"/>
    <s v="NO_CONCILIADO"/>
  </r>
  <r>
    <x v="33"/>
    <m/>
    <x v="33"/>
    <x v="25"/>
    <s v="B22574020002"/>
    <s v="BOD"/>
    <n v="2257402"/>
    <m/>
    <s v="00132032001 DEP.DE CHEQ.AJENOS,RET.DE CAM.,CONCEPTO: DEV. POR MULTAS TRANSPORTE CAÑAHUMA,DEP.: SEDEM - ECEBOL , PROCEDENCIA: BANCO UNION S.A., CHEQUE: 883, FECHA DE EMISION:03/02/2025"/>
    <m/>
    <m/>
    <m/>
    <m/>
    <m/>
    <m/>
    <n v="0"/>
    <n v="1188"/>
    <s v="NO_CONCILIADO"/>
  </r>
  <r>
    <x v="10"/>
    <m/>
    <x v="10"/>
    <x v="25"/>
    <s v="B22574620002"/>
    <s v="BOD"/>
    <n v="2257462"/>
    <m/>
    <s v="00383012001 DEP.DE CHEQ.AJENOS,RET.DE CAM.,CONCEPTO: REEMBOLSO AGENCIA BOLIVIANA DE CORREOS,DEP.: CAJA DE SALUD CORDES , PROCEDENCIA: BANCO UNION S.A., CHEQUE: 45496, FECHA DE EMISION:29/01/2025"/>
    <m/>
    <m/>
    <m/>
    <m/>
    <m/>
    <m/>
    <n v="0"/>
    <n v="665"/>
    <s v="NO_CONCILIADO"/>
  </r>
  <r>
    <x v="2"/>
    <m/>
    <x v="2"/>
    <x v="25"/>
    <s v="B22574650002"/>
    <s v="BOD"/>
    <n v="2257465"/>
    <m/>
    <s v="00081011101 DEP.DE CHEQ.AJENOS,RET.DE CAM.,CONCEPTO: REEMBOLSO MIN. DE OBRAS PUBLICAS,DEP.: CAJA DE SALUD CORDES , PROCEDENCIA: BANCO UNION S.A., CHEQUE: 45516, FECHA DE EMISION:30/01/2025"/>
    <m/>
    <m/>
    <m/>
    <m/>
    <m/>
    <m/>
    <n v="0"/>
    <n v="14379.71"/>
    <s v="NO_CONCILIADO"/>
  </r>
  <r>
    <x v="12"/>
    <m/>
    <x v="12"/>
    <x v="25"/>
    <s v="G30225300003"/>
    <s v="COB"/>
    <n v="19701"/>
    <m/>
    <s v="PAGO A BANCO EUROPEO DE INV PRÉSTAMO FIN 82800 VCTO. 07-02-2025 POR CUENTA DE TGN , NTI. 019701 VALOR 07-02-2025 CAPITAL USD 546.875,00 INTERESES USD 442.124,45 CTA. 3987 CUENTA UNICA DEL TESORO LIB. 00099021001 REF.: COMISIONES BANCARIAS"/>
    <m/>
    <m/>
    <m/>
    <m/>
    <m/>
    <m/>
    <n v="7144.54"/>
    <n v="0"/>
    <s v="NO_CONCILIADO"/>
  </r>
  <r>
    <x v="6"/>
    <m/>
    <x v="6"/>
    <x v="25"/>
    <s v="Q21671510002"/>
    <s v="CRV"/>
    <n v="2167151"/>
    <m/>
    <s v="NUMERO DE LIBRETA CUT: 00099021001 OPERACIÓN E75 TRANSFERENCIA DE LA CUENTA FISCAL BUN A LA CUT EN MN TRANSF.FDOS.AL.BCB GOBIERNO AUTONOMO MUNICIPAL DE POROMA, CITE: OF.GAMP EXT. NÂ° 24/2025 CUENTA CUT 3987 LIBRETA NÂ° 00099021001"/>
    <m/>
    <m/>
    <m/>
    <m/>
    <m/>
    <m/>
    <n v="0"/>
    <n v="0.02"/>
    <s v="NO_CONCILIADO"/>
  </r>
  <r>
    <x v="48"/>
    <m/>
    <x v="48"/>
    <x v="25"/>
    <s v="Q21671310002"/>
    <s v="CRV"/>
    <n v="2167131"/>
    <m/>
    <s v="NUMERO DE LIBRETA CUT: 00283012001 OPERACIÓN E18 TRANSFERENCIA DEL SISTEMA FINANCIERO POR CUENTA DE TERCEROS A LA CUT SOL. ESC. DE SOCIEDAD JENNEFER SRL"/>
    <m/>
    <m/>
    <m/>
    <m/>
    <m/>
    <m/>
    <n v="0"/>
    <n v="173511.94"/>
    <s v="NO_CONCILIADO"/>
  </r>
  <r>
    <x v="68"/>
    <m/>
    <x v="68"/>
    <x v="25"/>
    <s v="Q21671420002"/>
    <s v="CRV"/>
    <n v="2167142"/>
    <m/>
    <s v="NUMERO DE LIBRETA CUT: 00373024105 OPERACIÓN E75 TRANSFERENCIA DE LA CUENTA FISCAL BUN A LA CUT EN MN TRANSF.FDOS.AL.BCB GOBIERNO AUTONOMO MUNICIPAL EL CHORO, CITE: G.A.M.E.CH.- MAE NÂ° 085/2025 CUENTA CUT 3987 LIBRETA NÂ° 00373024105"/>
    <m/>
    <m/>
    <m/>
    <m/>
    <m/>
    <m/>
    <n v="0"/>
    <n v="2503.62"/>
    <s v="NO_CONCILIADO"/>
  </r>
  <r>
    <x v="67"/>
    <m/>
    <x v="67"/>
    <x v="25"/>
    <s v="G30229970002"/>
    <s v="CRV"/>
    <n v="3022997"/>
    <m/>
    <s v="TRANSFERENCIA DEL EXTERIOR SEGUN SWIFT NO.1933 DE FECHA 07/02/2025 ORDENANTE: CONSULADO DE BOLIVIA EN MADRID REF.: RECAUDACIÓN EXTERIOR 48 LICENCIAS DE CONDUCIR CORRESPONDIENTES AL MES DE ENERO 2.880 LIB. 00340012004 SEGIP-RECAUDACION EXTERIOR-LICENCIAS DE CONDUCIR"/>
    <m/>
    <m/>
    <m/>
    <m/>
    <m/>
    <m/>
    <n v="0"/>
    <n v="19551"/>
    <s v="NO_CONCILIADO"/>
  </r>
  <r>
    <x v="67"/>
    <m/>
    <x v="67"/>
    <x v="25"/>
    <s v="G30229990002"/>
    <s v="CRV"/>
    <n v="3022999"/>
    <m/>
    <s v="TRANSFERENCIA DEL EXTERIOR SEGUN SWIFT NO.1936 DE FECHA 07/02/2025 ORDENANTE: CONSULADO DE BOLIVIA EN MADRID REF: RECAUDACIÓN EXTERIOR 445 CÉDULAS DE IDENTIDAD CORRESPONDIENTES AL MES DE ENERO 8.010,00 LIB. 00340012005 SEGIP - RECAUDACION EXTERIOR - CEDULAS DE IDENTIDAD"/>
    <m/>
    <m/>
    <m/>
    <m/>
    <m/>
    <m/>
    <n v="0"/>
    <n v="54708.5"/>
    <s v="NO_CONCILIADO"/>
  </r>
  <r>
    <x v="34"/>
    <m/>
    <x v="34"/>
    <x v="25"/>
    <s v="J06276650002"/>
    <s v="NTE"/>
    <n v="10908294"/>
    <m/>
    <s v="A:00862012001 GAM DE COBIJA, TRANSFERENCIA DE RECUPERACIONES SEGÚN NOTA GEF-LCR-JSZ-0090-NOT/25 POR CONCEPTO DE REMUNERACIÓN POR ADMINISTRACION DE FIDEICOMISO QUE CORRESPONDEN AL FNDR DE ACUERDO A CONTRATO DE FIDEICOMISO “PROGRAMA APOYO A LA EJECUCION DE LA INVERSION PUBLICA” (AEIP)."/>
    <m/>
    <m/>
    <m/>
    <m/>
    <m/>
    <m/>
    <n v="0"/>
    <n v="26256.86"/>
    <s v="NO_CONCILIADO"/>
  </r>
  <r>
    <x v="60"/>
    <m/>
    <x v="60"/>
    <x v="25"/>
    <s v="J06276660002"/>
    <s v="NTE"/>
    <n v="10908271"/>
    <m/>
    <s v="A:00099021001 GAM DE COBIJA, TRANSFERENCIA DE RECUPERACIONES SEGÚN NOTA GEF-LCR-JSZ-0090-NOT/25 POR CONCEPTO DE PAGO DE INTERES DE ACUERDO A CONTRATO DE FIDEICOMISO “PROGRAMA APOYO A LA EJECUCION DE LA INVERSION PUBLICA” (AEIP) FIRMADO ENTRE MINISTERIO DE PLANIFICACION Y EL FNDR."/>
    <m/>
    <m/>
    <m/>
    <m/>
    <m/>
    <m/>
    <n v="0"/>
    <n v="26256.86"/>
    <s v="NO_CONCILIADO"/>
  </r>
  <r>
    <x v="14"/>
    <m/>
    <x v="14"/>
    <x v="25"/>
    <s v="J06276670002"/>
    <s v="NTE"/>
    <n v="10911103"/>
    <m/>
    <s v="A:00099021001 Transferencia de recursos a solicitud del Fondo de Desarrollo del Sistema Financiero y de Apoyo al Sector Público mediante nota CITE: FSF-DAA-NE-396/2025 Informe CITE: FSF-DFGC-INF-143/2025 correspondiente a recuperaciones de cartera recursos de capital gestiones 2021 al 2023 H.R. 2025-05084-R"/>
    <m/>
    <m/>
    <m/>
    <m/>
    <m/>
    <m/>
    <n v="0"/>
    <n v="29039.64"/>
    <s v="NO_CONCILIADO"/>
  </r>
  <r>
    <x v="67"/>
    <m/>
    <x v="67"/>
    <x v="25"/>
    <s v="G30230000001"/>
    <s v="CVD"/>
    <n v="3023000"/>
    <m/>
    <s v="COBRO COSTOS DE PAPELERIA SEGUN TRANSFERENCIA DEL EXTERIOR POR ORDEN DE CONSULADO DE BOLIVIA EN MADRID REF: RECAUDACIÓN EXTERIOR 445 CÉDULAS DE IDENTIDAD CORRESPONDIENTES AL MES DE ENERO 8.010,00 LIB. 00340012003 RECAUDACION EXTRANJERIA - C.I. -L.C."/>
    <m/>
    <m/>
    <m/>
    <m/>
    <m/>
    <m/>
    <n v="60"/>
    <n v="0"/>
    <s v="NO_CONCILIADO"/>
  </r>
  <r>
    <x v="67"/>
    <m/>
    <x v="67"/>
    <x v="25"/>
    <s v="G30229980001"/>
    <s v="CVD"/>
    <n v="3022998"/>
    <m/>
    <s v="COBRO COSTOS DE PAPELERIA SEGUN TRANSFERENCIA DEL EXTERIOR POR ORDEN DE CONSULADO DE BOLIVIA EN MADRID REF.: RECAUDACIÓN EXTERIOR 48 LICENCIAS DE CONDUCIR CORRESPONDIENTES AL MES DE ENERO 2.880 LIB. 00340012003 RECAUDACION EXTRANJERIA - C.I. -L.C."/>
    <m/>
    <m/>
    <m/>
    <m/>
    <m/>
    <m/>
    <n v="60"/>
    <n v="0"/>
    <s v="NO_CONCILIADO"/>
  </r>
  <r>
    <x v="0"/>
    <m/>
    <x v="0"/>
    <x v="26"/>
    <s v="O22578170002"/>
    <s v="BOD"/>
    <n v="2257817"/>
    <m/>
    <s v="00099021001 DEPOSITO DE EFECTIVO, DEPOSITANTE: MARIA CONSUELO DAVILA MEJIA, CONCEPTO: DEVOLUCION, CUENTA DE DEPOSITO: CUENTA UNICA DEL TESORO"/>
    <m/>
    <m/>
    <m/>
    <m/>
    <m/>
    <m/>
    <n v="0"/>
    <n v="1000"/>
    <s v="NO_CONCILIADO"/>
  </r>
  <r>
    <x v="58"/>
    <m/>
    <x v="58"/>
    <x v="26"/>
    <s v="O22578190002"/>
    <s v="BOD"/>
    <n v="2257819"/>
    <m/>
    <s v="00099021001 DEPOSITO DE EFECTIVO, DEPOSITANTE: CARLOS ALFONSO MOLINA RODRIGUEZ, CONCEPTO: DEV. MONETARIA TRANSFERENCIAS CREDITO DE TELEFONIA MOVIL, CUENTA DE DEPOSITO: CUENTA UNICA DEL TESORO/DJBR"/>
    <m/>
    <m/>
    <m/>
    <m/>
    <m/>
    <m/>
    <n v="0"/>
    <n v="14.64"/>
    <s v="NO_CONCILIADO"/>
  </r>
  <r>
    <x v="2"/>
    <m/>
    <x v="2"/>
    <x v="26"/>
    <s v="O22578500002"/>
    <s v="BOD"/>
    <n v="2257850"/>
    <m/>
    <s v="00081011101 DEPOSITO DE EFECTIVO, DEPOSITANTE: JUAN CARLOS ACHA MAMANI, CONCEPTO: PERDIDA DE CREDENCIAL, CUENTA DE DEPOSITO: CUENTA UNICA DEL TESORO"/>
    <m/>
    <m/>
    <m/>
    <m/>
    <m/>
    <m/>
    <n v="0"/>
    <n v="25"/>
    <s v="NO_CONCILIADO"/>
  </r>
  <r>
    <x v="4"/>
    <m/>
    <x v="4"/>
    <x v="26"/>
    <s v="O22578950002"/>
    <s v="BOD"/>
    <n v="2257895"/>
    <m/>
    <s v="00099021001 DEPOSITO DE EFECTIVO, DEPOSITANTE: JAVIER MAXIMO CARRANZA GUZMAN- FAB, CONCEPTO: REV. COMBUSTIBLES TERRESTRES PRV,4 PAGO 7 PART 3411 GADA 91/2024, CUENTA DE DEPOSITO: CUENTA UNICA DEL TESORO"/>
    <m/>
    <m/>
    <m/>
    <m/>
    <m/>
    <m/>
    <n v="0"/>
    <n v="1190.4000000000001"/>
    <s v="NO_CONCILIADO"/>
  </r>
  <r>
    <x v="8"/>
    <m/>
    <x v="8"/>
    <x v="26"/>
    <s v="O22579160002"/>
    <s v="BOD"/>
    <n v="2257916"/>
    <m/>
    <s v="00099021001 DEPOSITO DE EFECTIVO, DEPOSITANTE: RENE GONZALO GOSALVEZ SOLOGUREN, CONCEPTO: DEVOLUCION DE PASAJE 10/12/2024 LPZ-SCZ 181-0300307599, CUENTA DE DEPOSITO: CUENTA UNICA DEL TESORO/DJBR"/>
    <m/>
    <m/>
    <m/>
    <m/>
    <m/>
    <m/>
    <n v="0"/>
    <n v="820"/>
    <s v="NO_CONCILIADO"/>
  </r>
  <r>
    <x v="8"/>
    <m/>
    <x v="8"/>
    <x v="26"/>
    <s v="O22579190002"/>
    <s v="BOD"/>
    <n v="2257919"/>
    <m/>
    <s v="00099021001 DEPOSITO DE EFECTIVO, DEPOSITANTE: RENE GONZALO GOSALVEZ SOLOGUREN, CONCEPTO: DEVOLUCION DE PASAJE 10/12/2024 SCZ-LPZ 181-0300307600, CUENTA DE DEPOSITO: CUENTA UNICA DEL TESORO/DJBR"/>
    <m/>
    <m/>
    <m/>
    <m/>
    <m/>
    <m/>
    <n v="0"/>
    <n v="820"/>
    <s v="NO_CONCILIADO"/>
  </r>
  <r>
    <x v="36"/>
    <m/>
    <x v="36"/>
    <x v="26"/>
    <s v="O22579410002"/>
    <s v="BOD"/>
    <n v="2257941"/>
    <m/>
    <s v="00047081101 DEPOSITO DE EFECTIVO, DEPOSITANTE: DAVID SANTIAGO AUZA TORREZ, CONCEPTO: DEV. PARCIAL SUELDO 10/2024, CUENTA DE DEPOSITO: CUENTA UNICA DEL TESORO"/>
    <m/>
    <m/>
    <m/>
    <m/>
    <m/>
    <m/>
    <n v="0"/>
    <n v="1819.25"/>
    <s v="NO_CONCILIADO"/>
  </r>
  <r>
    <x v="36"/>
    <m/>
    <x v="36"/>
    <x v="26"/>
    <s v="O22579420002"/>
    <s v="BOD"/>
    <n v="2257942"/>
    <m/>
    <s v="00047081101 DEPOSITO DE EFECTIVO, DEPOSITANTE: DAVID SANTIAGO AUZA TORREZ, CONCEPTO: DEV. PARCIAL SUELDO 11/2024, CUENTA DE DEPOSITO: CUENTA UNICA DEL TESORO"/>
    <m/>
    <m/>
    <m/>
    <m/>
    <m/>
    <m/>
    <n v="0"/>
    <n v="1949.2"/>
    <s v="NO_CONCILIADO"/>
  </r>
  <r>
    <x v="36"/>
    <m/>
    <x v="36"/>
    <x v="26"/>
    <s v="O22579430002"/>
    <s v="BOD"/>
    <n v="2257943"/>
    <m/>
    <s v="00047081101 DEPOSITO DE EFECTIVO, DEPOSITANTE: DAVID SANTIAGO AUZA TORREZ, CONCEPTO: DEV. PARCIAL SUELDO 12/2024, CUENTA DE DEPOSITO: CUENTA UNICA DEL TESORO"/>
    <m/>
    <m/>
    <m/>
    <m/>
    <m/>
    <m/>
    <n v="0"/>
    <n v="1949.2"/>
    <s v="NO_CONCILIADO"/>
  </r>
  <r>
    <x v="0"/>
    <m/>
    <x v="0"/>
    <x v="26"/>
    <s v="O22579470002"/>
    <s v="BOD"/>
    <n v="2257947"/>
    <m/>
    <s v="00099021001 DEPOSITO DE EFECTIVO, DEPOSITANTE: MANUEL ARANDIA ARDUZ, CONCEPTO: COSTO DE TERRENO, CUENTA DE DEPOSITO: CUENTA UNICA DEL TESORO"/>
    <m/>
    <m/>
    <m/>
    <m/>
    <m/>
    <m/>
    <n v="0"/>
    <n v="56147.22"/>
    <s v="NO_CONCILIADO"/>
  </r>
  <r>
    <x v="56"/>
    <m/>
    <x v="56"/>
    <x v="26"/>
    <s v="O22579850002"/>
    <s v="BOD"/>
    <n v="2257985"/>
    <m/>
    <s v="00099021001 DEPOSITO DE EFECTIVO, DEPOSITANTE: ALFREDO MAMANI HUALLPA, CONCEPTO: DEV. COLATERALES PLANILLA 177,1 SALAZAR GIOVANNA, CUENTA DE DEPOSITO: CUENTA UNICA DEL TESORO/DJBR"/>
    <m/>
    <m/>
    <m/>
    <m/>
    <m/>
    <m/>
    <n v="0"/>
    <n v="1477.59"/>
    <s v="NO_CONCILIADO"/>
  </r>
  <r>
    <x v="56"/>
    <m/>
    <x v="56"/>
    <x v="26"/>
    <s v="O22579860002"/>
    <s v="BOD"/>
    <n v="2257986"/>
    <m/>
    <s v="00099021001 DEPOSITO DE EFECTIVO, DEPOSITANTE: ALFREDO MAMANI HUALLPA, CONCEPTO: DEV. COLATARALES DEL SR. ISRAEL, CUENTA DE DEPOSITO: CUENTA UNICA DEL TESORO/DJBR"/>
    <m/>
    <m/>
    <m/>
    <m/>
    <m/>
    <m/>
    <n v="0"/>
    <n v="323.39999999999998"/>
    <s v="NO_CONCILIADO"/>
  </r>
  <r>
    <x v="56"/>
    <m/>
    <x v="56"/>
    <x v="26"/>
    <s v="O22579930002"/>
    <s v="BOD"/>
    <n v="2257993"/>
    <m/>
    <s v="00099021001 DEPOSITO DE EFECTIVO, DEPOSITANTE: VILLAGOMEZ CLAROS DABEIBA, CONCEPTO: PAGO EXCESO BONO REFRIGERIO 12/04/2024, CUENTA DE DEPOSITO: CUENTA UNICA DEL TESORO/DJBR"/>
    <m/>
    <m/>
    <m/>
    <m/>
    <m/>
    <m/>
    <n v="0"/>
    <n v="18"/>
    <s v="NO_CONCILIADO"/>
  </r>
  <r>
    <x v="71"/>
    <m/>
    <x v="71"/>
    <x v="26"/>
    <s v="O22579950002"/>
    <s v="BOD"/>
    <n v="2257995"/>
    <m/>
    <s v="00099021001 DEPOSITO DE EFECTIVO, DEPOSITANTE: INSUMOS BOLIVIA, CONCEPTO: DEVOLUCION DE FONDOS, CUENTA DE DEPOSITO: CUENTA UNICA DEL TESORO"/>
    <m/>
    <m/>
    <m/>
    <m/>
    <m/>
    <m/>
    <n v="0"/>
    <n v="95"/>
    <s v="NO_CONCILIADO"/>
  </r>
  <r>
    <x v="56"/>
    <m/>
    <x v="56"/>
    <x v="26"/>
    <s v="O22579960002"/>
    <s v="BOD"/>
    <n v="2257996"/>
    <m/>
    <s v="00099021001 DEPOSITO DE EFECTIVO, DEPOSITANTE: CAYOJA VARGAS ARIEL BLAS, CONCEPTO: PAGO EXCESO BONO REFRIGERIO 19/04/2024, CUENTA DE DEPOSITO: CUENTA UNICA DEL TESORO/DJBR"/>
    <m/>
    <m/>
    <m/>
    <m/>
    <m/>
    <m/>
    <n v="0"/>
    <n v="18"/>
    <s v="NO_CONCILIADO"/>
  </r>
  <r>
    <x v="56"/>
    <m/>
    <x v="56"/>
    <x v="26"/>
    <s v="O22579970002"/>
    <s v="BOD"/>
    <n v="2257997"/>
    <m/>
    <s v="00099021001 DEPOSITO DE EFECTIVO, DEPOSITANTE: CESPEDES QUEVEDO GILDA ANGELICA, CONCEPTO: PAGO EXCESO BONO REFRIGERIO 03/05/2024, CUENTA DE DEPOSITO: CUENTA UNICA DEL TESORO/DJBR"/>
    <m/>
    <m/>
    <m/>
    <m/>
    <m/>
    <m/>
    <n v="0"/>
    <n v="18"/>
    <s v="NO_CONCILIADO"/>
  </r>
  <r>
    <x v="56"/>
    <m/>
    <x v="56"/>
    <x v="26"/>
    <s v="O22579980002"/>
    <s v="BOD"/>
    <n v="2257998"/>
    <m/>
    <s v="00099021001 DEPOSITO DE EFECTIVO, DEPOSITANTE: VARGAS MORALES GIOVANA, CONCEPTO: PAGO EXCESO BONO REFRIGERIO 14/06/2024, CUENTA DE DEPOSITO: CUENTA UNICA DEL TESORO/DJBR"/>
    <m/>
    <m/>
    <m/>
    <m/>
    <m/>
    <m/>
    <n v="0"/>
    <n v="18"/>
    <s v="NO_CONCILIADO"/>
  </r>
  <r>
    <x v="56"/>
    <m/>
    <x v="56"/>
    <x v="26"/>
    <s v="O22579990002"/>
    <s v="BOD"/>
    <n v="2257999"/>
    <m/>
    <s v="00099021001 DEPOSITO DE EFECTIVO, DEPOSITANTE: VILLAGOMEZ CLAROS DABEIBA, CONCEPTO: PAGO EXCESO BONO REFRIGERIO 20/06/2024, CUENTA DE DEPOSITO: CUENTA UNICA DEL TESORO/DJBR"/>
    <m/>
    <m/>
    <m/>
    <m/>
    <m/>
    <m/>
    <n v="0"/>
    <n v="18"/>
    <s v="NO_CONCILIADO"/>
  </r>
  <r>
    <x v="56"/>
    <m/>
    <x v="56"/>
    <x v="26"/>
    <s v="O22580010002"/>
    <s v="BOD"/>
    <n v="2258001"/>
    <m/>
    <s v="00099021001 DEPOSITO DE EFECTIVO, DEPOSITANTE: HUAYNOCA FUENTES PATRICIO, CONCEPTO: PAGO EXCESO BONO REFRIGERIO 13/05/2024, CUENTA DE DEPOSITO: CUENTA UNICA DEL TESORO/DJBR"/>
    <m/>
    <m/>
    <m/>
    <m/>
    <m/>
    <m/>
    <n v="0"/>
    <n v="18"/>
    <s v="NO_CONCILIADO"/>
  </r>
  <r>
    <x v="29"/>
    <m/>
    <x v="29"/>
    <x v="26"/>
    <s v="O22580030002"/>
    <s v="BOD"/>
    <n v="2258003"/>
    <m/>
    <s v="00599072001 DEPOSITO DE EFECTIVO, DEPOSITANTE: WENDY PAMELA LOPEZ FERNANDEZ, CONCEPTO: DEVOLUCION DE FONDOS, CUENTA DE DEPOSITO: CUENTA UNICA DEL TESORO"/>
    <m/>
    <m/>
    <m/>
    <m/>
    <m/>
    <m/>
    <n v="0"/>
    <n v="4560"/>
    <s v="NO_CONCILIADO"/>
  </r>
  <r>
    <x v="39"/>
    <m/>
    <x v="39"/>
    <x v="26"/>
    <s v="O22580080002"/>
    <s v="BOD"/>
    <n v="2258008"/>
    <m/>
    <s v="00041044201 DEPOSITO DE EFECTIVO, DEPOSITANTE: VALENTIN BAUTISTA MAMANI, CONCEPTO: DEVOLUCION AGUINALDO POR DUODECIMAS COMPROBANTE C-31 N°922 PLANILLA 99 PRO BOLIVIA, CUENTA DE DEPOSITO: CUENTA UNICA DEL TESORO"/>
    <m/>
    <m/>
    <m/>
    <m/>
    <m/>
    <m/>
    <n v="0"/>
    <n v="3256.81"/>
    <s v="NO_CONCILIADO"/>
  </r>
  <r>
    <x v="72"/>
    <m/>
    <x v="72"/>
    <x v="26"/>
    <s v="O22580100002"/>
    <s v="BOD"/>
    <n v="2258010"/>
    <m/>
    <s v="00070011102 DEPOSITO DE EFECTIVO, DEPOSITANTE: DAVID PACO POMA, CONCEPTO: DEVOLUCION CURSO DE AIMARA, CUENTA DE DEPOSITO: CUENTA UNICA DEL TESORO"/>
    <m/>
    <m/>
    <m/>
    <m/>
    <m/>
    <m/>
    <n v="0"/>
    <n v="110"/>
    <s v="NO_CONCILIADO"/>
  </r>
  <r>
    <x v="14"/>
    <m/>
    <x v="14"/>
    <x v="26"/>
    <s v="B22578230002"/>
    <s v="BOD"/>
    <n v="2257823"/>
    <m/>
    <s v="00099021001 DEP.DE CHEQ.AJENOS,RET.DE CAM.,CONCEPTO: REMISION PLANILLA DE PARTES DE BAJA MEDICAS - NOVIEMBRE 2024,DEP.: CAJA DE SALUD DE LA BANCA PRIVADA , PROCEDENCIA: BANCO NACIONAL DE BOLIVIA S.A., CHEQUE: 9919417, FECHA DE EMISION:30/01/2025"/>
    <m/>
    <m/>
    <m/>
    <m/>
    <m/>
    <m/>
    <n v="0"/>
    <n v="10767.75"/>
    <s v="NO_CONCILIADO"/>
  </r>
  <r>
    <x v="70"/>
    <m/>
    <x v="70"/>
    <x v="26"/>
    <s v="B22578260002"/>
    <s v="BOD"/>
    <n v="2257826"/>
    <m/>
    <s v="00595012002 DEP.DE CHEQ.AJENOS,RET.DE CAM.,CONCEPTO: DEVOLUCION DE FONDOS POR SUBSIDIOS DE INCAPACIDAD TEMPORAL - 11/2024 REG. LA PAZ,DEP.: CAJA DE SALUD DE LA BANCA PRIVADA , PROCEDENCIA: BANCO NACIONAL DE BOLIVIA S.A., CHEQUE: 9919338, FECHA DE EMISION:30/01/2"/>
    <m/>
    <m/>
    <m/>
    <m/>
    <m/>
    <m/>
    <n v="0"/>
    <n v="22519.55"/>
    <s v="NO_CONCILIADO"/>
  </r>
  <r>
    <x v="0"/>
    <m/>
    <x v="0"/>
    <x v="26"/>
    <s v="B22578640002"/>
    <s v="BOD"/>
    <n v="2257864"/>
    <m/>
    <s v="00099021001 DEP.DE CHEQ.AJENOS,RET.DE CAM.,CONCEPTO: DEVOLUCION,DEP.: ABEL LOPEZ ARRUETA , PROCEDENCIA: BANCO UNION S.A., CHEQUE: 213475, FECHA DE EMISION:10/02/2025"/>
    <m/>
    <m/>
    <m/>
    <m/>
    <m/>
    <m/>
    <n v="0"/>
    <n v="64.540000000000006"/>
    <s v="NO_CONCILIADO"/>
  </r>
  <r>
    <x v="0"/>
    <m/>
    <x v="0"/>
    <x v="26"/>
    <s v="B22578650002"/>
    <s v="BOD"/>
    <n v="2257865"/>
    <m/>
    <s v="00099021001 DEP.DE CHEQ.AJENOS,RET.DE CAM.,CONCEPTO: DEVOLUCION,DEP.: ABEL LOPEZ ARRUETA , PROCEDENCIA: BANCO UNION S.A., CHEQUE: 213476, FECHA DE EMISION:10/02/2025"/>
    <m/>
    <m/>
    <m/>
    <m/>
    <m/>
    <m/>
    <n v="0"/>
    <n v="73.61"/>
    <s v="NO_CONCILIADO"/>
  </r>
  <r>
    <x v="0"/>
    <m/>
    <x v="0"/>
    <x v="26"/>
    <s v="B22578660002"/>
    <s v="BOD"/>
    <n v="2257866"/>
    <m/>
    <s v="00099021001 DEP.DE CHEQ.AJENOS,RET.DE CAM.,CONCEPTO: DEVOLUCION,DEP.: ABEL LOPEZ ARRUETA , PROCEDENCIA: BANCO UNION S.A., CHEQUE: 213477, FECHA DE EMISION:10/02/2025"/>
    <m/>
    <m/>
    <m/>
    <m/>
    <m/>
    <m/>
    <n v="0"/>
    <n v="184.3"/>
    <s v="NO_CONCILIADO"/>
  </r>
  <r>
    <x v="0"/>
    <m/>
    <x v="0"/>
    <x v="26"/>
    <s v="B22578670002"/>
    <s v="BOD"/>
    <n v="2257867"/>
    <m/>
    <s v="00099021001 DEP.DE CHEQ.AJENOS,RET.DE CAM.,CONCEPTO: DEVOLUCION,DEP.: ABEL LOPEZ ARRUETA , PROCEDENCIA: BANCO UNION S.A., CHEQUE: 213479, FECHA DE EMISION:10/02/2025"/>
    <m/>
    <m/>
    <m/>
    <m/>
    <m/>
    <m/>
    <n v="0"/>
    <n v="199.93"/>
    <s v="NO_CONCILIADO"/>
  </r>
  <r>
    <x v="0"/>
    <m/>
    <x v="0"/>
    <x v="26"/>
    <s v="B22578690002"/>
    <s v="BOD"/>
    <n v="2257869"/>
    <m/>
    <s v="00099021001 DEP.DE CHEQ.AJENOS,RET.DE CAM.,CONCEPTO: DEVOLUCION,DEP.: ABEL LOPEZ ARRUETA , PROCEDENCIA: BANCO UNION S.A., CHEQUE: 213480, FECHA DE EMISION:10/02/2025"/>
    <m/>
    <m/>
    <m/>
    <m/>
    <m/>
    <m/>
    <n v="0"/>
    <n v="237"/>
    <s v="NO_CONCILIADO"/>
  </r>
  <r>
    <x v="0"/>
    <m/>
    <x v="0"/>
    <x v="26"/>
    <s v="B22578710002"/>
    <s v="BOD"/>
    <n v="2257871"/>
    <m/>
    <s v="00099021001 DEP.DE CHEQ.AJENOS,RET.DE CAM.,CONCEPTO: DEVOLUCION,DEP.: ABEL LOPEZ ARRUETA , PROCEDENCIA: BANCO UNION S.A., CHEQUE: 213481, FECHA DE EMISION:10/02/2025"/>
    <m/>
    <m/>
    <m/>
    <m/>
    <m/>
    <m/>
    <n v="0"/>
    <n v="971"/>
    <s v="NO_CONCILIADO"/>
  </r>
  <r>
    <x v="63"/>
    <m/>
    <x v="63"/>
    <x v="26"/>
    <s v="B22578750002"/>
    <s v="BOD"/>
    <n v="2257875"/>
    <m/>
    <s v="00389012001 DEP.DE CHEQ.AJENOS,RET.DE CAM.,CONCEPTO: GARANTIAS,DEP.: NAABOL , PROCEDENCIA: BANCO UNION S.A., CHEQUE: 893, FECHA DE EMISION:10/02/2025"/>
    <m/>
    <m/>
    <m/>
    <m/>
    <m/>
    <m/>
    <n v="0"/>
    <n v="68653.91"/>
    <s v="NO_CONCILIADO"/>
  </r>
  <r>
    <x v="66"/>
    <m/>
    <x v="66"/>
    <x v="26"/>
    <s v="B22578780002"/>
    <s v="BOD"/>
    <n v="2257878"/>
    <m/>
    <s v="00578012002 DEP.DE CHEQ.AJENOS,RET.DE CAM.,CONCEPTO: REVERSION,DEP.: BOLIVIANA DE AVIACION , PROCEDENCIA: BANCO UNION S.A., CHEQUE: 19370, FECHA DE EMISION:10/02/2025"/>
    <m/>
    <m/>
    <m/>
    <m/>
    <m/>
    <m/>
    <n v="0"/>
    <n v="487.12"/>
    <s v="NO_CONCILIADO"/>
  </r>
  <r>
    <x v="9"/>
    <m/>
    <x v="9"/>
    <x v="26"/>
    <s v="O22580200002"/>
    <s v="BOD"/>
    <n v="2258020"/>
    <m/>
    <s v="00086044201 DEPOSITO DE EFECTIVO, DEPOSITANTE: GROVER QUINTANILLA MAMANI, CONCEPTO: CONTRAPARTE MUNICIPIO SICA SICA, CUENTA DE DEPOSITO: CUENTA UNICA DEL TESORO"/>
    <m/>
    <m/>
    <m/>
    <m/>
    <m/>
    <m/>
    <n v="0"/>
    <n v="3073"/>
    <s v="NO_CONCILIADO"/>
  </r>
  <r>
    <x v="13"/>
    <m/>
    <x v="13"/>
    <x v="26"/>
    <s v="G30241060001"/>
    <s v="CVD"/>
    <n v="3024106"/>
    <m/>
    <s v="COBRO COSTOS DE PAPELERIA POR REGULARIZACION DE TRANSFERENCIA DEL EXTERIOR POR ORDEN DE MTX COMERCIALIZADORA DE GAS (BRAZIL SAO PAULO) REF.: CRED INV YPFB/VPACF/GVGN FECHA VALOR 6/02/2025 LIB. 00513012015 YPFB-HEROES DEL CHACO-BS"/>
    <m/>
    <m/>
    <m/>
    <m/>
    <m/>
    <m/>
    <n v="60"/>
    <n v="0"/>
    <s v="NO_CONCILIADO"/>
  </r>
  <r>
    <x v="12"/>
    <m/>
    <x v="12"/>
    <x v="26"/>
    <s v="G30245700003"/>
    <s v="COB"/>
    <n v="19619"/>
    <m/>
    <s v="PAGO A CAF PRÉSTAMO CFA008296 VCTO. 10-02-2025 POR CUENTA DE TGN , NTI. 019619 VALOR 10-02-2025 CAPITAL USD 1.660.858,72 INTERESES USD 131.012,86 CTA. 3987 CUENTA UNICA DEL TESORO LIB. 00099021001 REF.: COMISIONES BANCARIAS"/>
    <m/>
    <m/>
    <m/>
    <m/>
    <m/>
    <m/>
    <n v="12652.23"/>
    <n v="0"/>
    <s v="NO_CONCILIADO"/>
  </r>
  <r>
    <x v="12"/>
    <m/>
    <x v="12"/>
    <x v="26"/>
    <s v="G30245710003"/>
    <s v="COB"/>
    <n v="19618"/>
    <m/>
    <s v="PAGO A CAF PRÉSTAMO CFA008239 VCTO. 10-02-2025 POR CUENTA DE TGN , NTI. 019618 VALOR 10-02-2025 CAPITAL USD 3.694.741,51 INTERESES USD 1.173.439,07 CTA. 3987 CUENTA UNICA DEL TESORO LIB. 00099021001 REF.: COMISIONES BANCARIAS"/>
    <m/>
    <m/>
    <m/>
    <m/>
    <m/>
    <m/>
    <n v="33755.71"/>
    <n v="0"/>
    <s v="NO_CONCILIADO"/>
  </r>
  <r>
    <x v="12"/>
    <m/>
    <x v="12"/>
    <x v="26"/>
    <s v="G30245730003"/>
    <s v="COB"/>
    <n v="19707"/>
    <m/>
    <s v="PAGO A FONPLATA PRÉSTAMO BOL 19/2011 VCTO. 09-02-2025 POR CUENTA DE TGN , NTI. 019707 VALOR 10-02-2025 CAPITAL USD 2.065.713,89 INTERESES USD 1.029.235,25 CTA. 3987 CUENTA UNICA DEL TESORO LIB. 00099021001 REF.: COMISIONES BANCARIAS"/>
    <m/>
    <m/>
    <m/>
    <m/>
    <m/>
    <m/>
    <n v="21591.360000000001"/>
    <n v="0"/>
    <s v="NO_CONCILIADO"/>
  </r>
  <r>
    <x v="12"/>
    <m/>
    <x v="12"/>
    <x v="26"/>
    <s v="G30247370002"/>
    <s v="CRV"/>
    <n v="3024737"/>
    <m/>
    <s v="PAGO PRÉSTAMO BID BID 939-SF-BO VCTO. 08-02-2025 POR CUENTA DE BANCO DE DESARROLLO , VALOR 10-02-2025 CAPITAL BS 3.423.057,33 INTERESES BS 413.245,18 LIBRETA NRO.00099021001 TGN-RECURSOS ORDINARIOS (3987)-ALIVIO MDRI"/>
    <m/>
    <m/>
    <m/>
    <m/>
    <m/>
    <m/>
    <n v="0"/>
    <n v="3836302.51"/>
    <s v="NO_CONCILIADO"/>
  </r>
  <r>
    <x v="12"/>
    <m/>
    <x v="12"/>
    <x v="26"/>
    <s v="G30245740003"/>
    <s v="COB"/>
    <n v="19649"/>
    <m/>
    <s v="PAGO A BID PRÉSTAMO 2317/BL-BO VCTO. 10-02-2025 POR CUENTA DE TGN , NTI. 019649 VALOR 10-02-2025 INTERESES USD 11.318,21 CTA. 3987 CUENTA UNICA DEL TESORO LIB. 00099021001 REF.: COMISIONES BANCARIAS"/>
    <m/>
    <m/>
    <m/>
    <m/>
    <m/>
    <m/>
    <n v="437.66"/>
    <n v="0"/>
    <s v="NO_CONCILIADO"/>
  </r>
  <r>
    <x v="12"/>
    <m/>
    <x v="12"/>
    <x v="26"/>
    <s v="G30245750003"/>
    <s v="COB"/>
    <n v="19648"/>
    <m/>
    <s v="PAGO A BID PRÉSTAMO 2317/BL-BO VCTO. 10-02-2025 POR CUENTA DE TGN , NTI. 019648 VALOR 10-02-2025 CAPITAL USD 437.500,00 INTERESES USD 363.390,07 CTA. 3987 CUENTA UNICA DEL TESORO LIB. 00099021001 REF.: COMISIONES BANCARIAS"/>
    <m/>
    <m/>
    <m/>
    <m/>
    <m/>
    <m/>
    <n v="5854.11"/>
    <n v="0"/>
    <s v="NO_CONCILIADO"/>
  </r>
  <r>
    <x v="6"/>
    <m/>
    <x v="6"/>
    <x v="26"/>
    <s v="Q21680500002"/>
    <s v="CRV"/>
    <n v="2168050"/>
    <m/>
    <s v="NUMERO DE LIBRETA CUT: 00099021001 OPERACIÓN E75 TRANSFERENCIA DE LA CUENTA FISCAL BUN A LA CUT EN MN TRANSF.FDOS.AL.BCB GOB. AUTONOMO MCPAL. DE TACOPAYA CITE: G.A.M.T./NÂ° 021/2025 CUENTA CUT 3987069001 LIBRETA NÂ° 00099021001"/>
    <m/>
    <m/>
    <m/>
    <m/>
    <m/>
    <m/>
    <n v="0"/>
    <n v="235839.34"/>
    <s v="NO_CONCILIADO"/>
  </r>
  <r>
    <x v="6"/>
    <m/>
    <x v="6"/>
    <x v="26"/>
    <s v="Q21680530002"/>
    <s v="CRV"/>
    <n v="2168053"/>
    <m/>
    <s v="NUMERO DE LIBRETA CUT: 00099021001 OPERACIÓN E75 TRANSFERENCIA DE LA CUENTA FISCAL BUN A LA CUT EN MN TRANSF.FDOS.AL.BCB GOBIERNO AUTONOMO MUNICIPAL DE TARACO CITE: GAMT/MAE/SRM/NÂ° 048/2025 CUENTA CUT 3987 LIBRETA NÂ° 00099021001"/>
    <m/>
    <m/>
    <m/>
    <m/>
    <m/>
    <m/>
    <n v="0"/>
    <n v="0.37"/>
    <s v="NO_CONCILIADO"/>
  </r>
  <r>
    <x v="46"/>
    <m/>
    <x v="46"/>
    <x v="26"/>
    <s v="G30247400002"/>
    <s v="CRV"/>
    <n v="3024740"/>
    <m/>
    <s v="TRANSFERENCIA DEL EXTERIOR SEGUN SWIFT NO.1950 Y NO.1940 DE FECHA 10/02/2025 ORDENANTE: GERALD METALS SRL (MORGES) REF.: CRED INV 0020-25 LIB. 00597012001 RECURSOS PROPIOS VENTAS YLB"/>
    <m/>
    <m/>
    <m/>
    <m/>
    <m/>
    <m/>
    <n v="0"/>
    <n v="1687.56"/>
    <s v="NO_CONCILIADO"/>
  </r>
  <r>
    <x v="46"/>
    <m/>
    <x v="46"/>
    <x v="26"/>
    <s v="G30247380002"/>
    <s v="CRV"/>
    <n v="3024738"/>
    <m/>
    <s v="TRANSFERENCIA DEL EXTERIOR SEGUN SWIFT NO.1955 Y NO.1954 DE FECHA 10/02/2025 ORDENANTE: IMPORTADORA Y EXPORTADORA AS SPA (CL/IQUIQUE) REF.: CRED ORDEN DE COMPRA GOP-DVE-0021 ODV/25-VEX LIB. 00597012001 RECURSOS PROPIOS VENTAS YLB"/>
    <m/>
    <m/>
    <m/>
    <m/>
    <m/>
    <m/>
    <n v="0"/>
    <n v="131958.96"/>
    <s v="NO_CONCILIADO"/>
  </r>
  <r>
    <x v="46"/>
    <m/>
    <x v="46"/>
    <x v="26"/>
    <s v="G30247390001"/>
    <s v="CVD"/>
    <n v="3024739"/>
    <m/>
    <s v="COBRO COSTOS DE PAPELERIA SEGUN TRANSFERENCIA DEL EXTERIOR POR ORDEN DE IMPORTADORA Y EXPORTADORA AS SPA (CL/IQUIQUE) REF.: CRED ORDEN DE COMPRA GOP-DVE-0021 ODV/25-VEX LIB. 00597032001 YLB-COMERCIALIZACION DE DIVERSAS SALES"/>
    <m/>
    <m/>
    <m/>
    <m/>
    <m/>
    <m/>
    <n v="60"/>
    <n v="0"/>
    <s v="NO_CONCILIADO"/>
  </r>
  <r>
    <x v="46"/>
    <m/>
    <x v="46"/>
    <x v="26"/>
    <s v="G30247410001"/>
    <s v="CVD"/>
    <n v="3024741"/>
    <m/>
    <s v="COBRO COSTOS DE PAPELERIA SEGUN TRANSFERENCIA DEL EXTERIOR POR ORDEN DE GERALD METALS SRL (MORGES) REF.: CRED INV 0020-25 LIB. 00597032001 YLB-COMERCIALIZACION DE DIVERSAS SALES"/>
    <m/>
    <m/>
    <m/>
    <m/>
    <m/>
    <m/>
    <n v="60"/>
    <n v="0"/>
    <s v="NO_CONCILIADO"/>
  </r>
  <r>
    <x v="13"/>
    <m/>
    <x v="13"/>
    <x v="26"/>
    <s v="G30247430001"/>
    <s v="CVD"/>
    <n v="3024743"/>
    <m/>
    <s v="COBRO COSTOS DE PAPELERIA SEGUN TRANSFERENCIA DEL EXTERIOR POR ORDEN DE COMPANHIA MATOGROSSENSE DE GAS (CUIABA BRASIL) REF.: FACTURA EXB-MTT-36/24 FECHA VALOR 10/02/2025 LIB. 00513012015 YPFB-HEROES DEL CHACO-BS"/>
    <m/>
    <m/>
    <m/>
    <m/>
    <m/>
    <m/>
    <n v="60"/>
    <n v="0"/>
    <s v="NO_CONCILIADO"/>
  </r>
  <r>
    <x v="12"/>
    <m/>
    <x v="12"/>
    <x v="26"/>
    <s v="G30248990003"/>
    <s v="CRV"/>
    <n v="3024899"/>
    <m/>
    <s v="PAGO PRÉSTAMO BID 914-SF-BO-1 VCTO. 08-02-2025 POR CUENTA DE FNDR SEGÚN NOTA COD.LIQ. 019656 DE FECHA 07-02-2025, VALOR 10-02-2025 CAPITAL USD 6.431,37 INTERESES USD 8.953,26 LIBRETA NRO.00099021001 TGN-RECURSOS ORDINARIOS - 3987 - ALIVIO MDRI"/>
    <m/>
    <m/>
    <m/>
    <m/>
    <m/>
    <m/>
    <n v="0"/>
    <n v="107077.03"/>
    <s v="NO_CONCILIADO"/>
  </r>
  <r>
    <x v="34"/>
    <m/>
    <x v="34"/>
    <x v="26"/>
    <s v="G30248980001"/>
    <s v="COB"/>
    <n v="3024898"/>
    <m/>
    <s v="COMISIONES POR PAGO PRÉSTAMO BID 914-SF-BO-1 VCTO. 08-02-2025 POR CUENTA DE FNDR SEGÚN NOTA COD.LIQ. 019656 DE FECHA 07-02-2025, VALOR 10-02-2025 LIBRETA N° 00862012001 FNDR ADMINISTRACIÓN REF.: COMISIONES BANCARIAS"/>
    <m/>
    <m/>
    <m/>
    <m/>
    <m/>
    <m/>
    <n v="442.72"/>
    <n v="0"/>
    <s v="NO_CONCILIADO"/>
  </r>
  <r>
    <x v="34"/>
    <m/>
    <x v="34"/>
    <x v="26"/>
    <s v="G30248970001"/>
    <s v="DEV"/>
    <n v="3024897"/>
    <m/>
    <s v="PAGO PRÉSTAMO BID 914-SF-BO-1 VCTO. 08-02-2025 POR CUENTA DE FNDR SEGÚN NOTA COD.LIQ. 019656 DE FECHA 07-02-2025, VALOR 10-02-2025 CAPITAL BS 277,202,04 LIBRETA N° 00862012017 FNDR - PRODURSA II BID 914/SF-BO CAPITAL"/>
    <m/>
    <m/>
    <m/>
    <m/>
    <m/>
    <m/>
    <n v="277202.03999999998"/>
    <n v="0"/>
    <s v="NO_CONCILIADO"/>
  </r>
  <r>
    <x v="34"/>
    <m/>
    <x v="34"/>
    <x v="26"/>
    <s v="G30248990001"/>
    <s v="DEV"/>
    <n v="3024899"/>
    <m/>
    <s v="PAGO PRÉSTAMO BID 914-SF-BO-1 VCTO. 08-02-2025 POR CUENTA DE FNDR SEGÚN NOTA COD.LIQ. 019656 DE FECHA 07-02-2025, VALOR 10-02-2025 CAPITAL USD 6.431,37 INTERESES USD 8.953,26 LIBRETA N° 00862012017 FNDR - PRODURSA II BID 914/SF-BO CAPITAL"/>
    <m/>
    <m/>
    <m/>
    <m/>
    <m/>
    <m/>
    <n v="44762.34"/>
    <n v="0"/>
    <s v="NO_CONCILIADO"/>
  </r>
  <r>
    <x v="34"/>
    <m/>
    <x v="34"/>
    <x v="26"/>
    <s v="G30248990002"/>
    <s v="DEV"/>
    <n v="3024899"/>
    <m/>
    <s v="PAGO PRÉSTAMO BID 914-SF-BO-1 VCTO. 08-02-2025 POR CUENTA DE FNDR SEGÚN NOTA COD.LIQ. 019656 DE FECHA 07-02-2025, VALOR 10-02-2025 CAPITAL USD 6.431,37 INTERESES USD 8.953,26 LIBRETA N° 00862012018 FNDR - PRODURSA II BID 914/SF-BO INTERESES"/>
    <m/>
    <m/>
    <m/>
    <m/>
    <m/>
    <m/>
    <n v="62314.69"/>
    <n v="0"/>
    <s v="NO_CONCILIADO"/>
  </r>
  <r>
    <x v="14"/>
    <m/>
    <x v="14"/>
    <x v="26"/>
    <s v="Q21682120002"/>
    <s v="CRV"/>
    <n v="2168212"/>
    <m/>
    <s v="NUMERO DE LIBRETA CUT: 00099021001 OPERACIÓN E18 TRANSFERENCIA DEL SISTEMA FINANCIERO POR CUENTA DE TERCEROS A LA CUT Devolucion al TGN por concepto de conciliacion de compensacion de cotizaciones mensual mayo 2024 de la gestora publica"/>
    <m/>
    <m/>
    <m/>
    <m/>
    <m/>
    <m/>
    <n v="0"/>
    <n v="1506404.76"/>
    <s v="NO_CONCILIADO"/>
  </r>
  <r>
    <x v="14"/>
    <m/>
    <x v="14"/>
    <x v="26"/>
    <s v="Q21682480002"/>
    <s v="CRV"/>
    <n v="2168248"/>
    <m/>
    <s v="NUMERO DE LIBRETA CUT: 00099021001 OPERACIÓN E18 TRANSFERENCIA DEL SISTEMA FINANCIERO POR CUENTA DE TERCEROS A LA CUT Devolucion al TGN por conciliacion de compensacion de fraccion complementaria conciliacion mayo 2024 de la gestora publica"/>
    <m/>
    <m/>
    <m/>
    <m/>
    <m/>
    <m/>
    <n v="0"/>
    <n v="80424.960000000006"/>
    <s v="NO_CONCILIADO"/>
  </r>
  <r>
    <x v="67"/>
    <m/>
    <x v="67"/>
    <x v="26"/>
    <s v="G30252110002"/>
    <s v="CRV"/>
    <n v="3025211"/>
    <m/>
    <s v="REGULARIZACION DE TRANSFERENCIA DEL EXTERIOR SEGUN SWIFT NO.1896 DE FECHA 10/02/2025 ORDENANTE: CONSULADO DE BOLIVIA EN CALAMA REF.: TRANSFERENCIA ENERO 2025 LIB. 00340012005 SEGIP - RECAUDACION EXTERIOR - CEDULAS DE IDENTIDAD"/>
    <m/>
    <m/>
    <m/>
    <m/>
    <m/>
    <m/>
    <n v="0"/>
    <n v="118341.86"/>
    <s v="NO_CONCILIADO"/>
  </r>
  <r>
    <x v="67"/>
    <m/>
    <x v="67"/>
    <x v="26"/>
    <s v="G30252120001"/>
    <s v="CVD"/>
    <n v="3025212"/>
    <m/>
    <s v="COBRO COSTOS DE PAPELERIA POR REGULARIZACION DE TRANSFERENCIA DEL EXTERIOR POR ORDEN DE CONSULADO DE BOLIVIA EN CALAMA REF.: TRANSFERENCIA ENERO 2025 LIB. 00340012003 RECAUDACION EXTRANJERIA - C.I. -L.C."/>
    <m/>
    <m/>
    <m/>
    <m/>
    <m/>
    <m/>
    <n v="60"/>
    <n v="0"/>
    <s v="NO_CONCILIADO"/>
  </r>
  <r>
    <x v="73"/>
    <m/>
    <x v="73"/>
    <x v="26"/>
    <s v="S11190230001"/>
    <s v="COB"/>
    <n v="1119023"/>
    <m/>
    <s v="COBRO DE||ÚTILES DE ESCRITORIO SG. CORREO ADJ. POR EL REGISTRO DEL COMPROBANTE CONTABLE N°1119022 DE PAGO PARCIAL DE INTERESES PARA LA CUOTA CON VENCIMIENTO DE FECHA 10/2/2025 DE EASBA SG. RD N°180/2013, CONT. SANO N°400/2013, MODIF Y DOC. ADJ. DE LA LIB. 00586012001 &quot;EASBA - OTROS RECURSOS ESPECÍFICOS&quot; POR COBRO DE ÚTILES DE ESCRITORIO"/>
    <m/>
    <m/>
    <m/>
    <m/>
    <m/>
    <m/>
    <n v="60"/>
    <n v="0"/>
    <s v="NO_CONCILIADO"/>
  </r>
  <r>
    <x v="0"/>
    <m/>
    <x v="0"/>
    <x v="27"/>
    <s v="O22582010002"/>
    <s v="BOD"/>
    <n v="2258201"/>
    <m/>
    <s v="00099021001 DEPOSITO DE EFECTIVO, DEPOSITANTE: ARIEL ROCABADO URZAGASTE, CONCEPTO: REVERSION, CUENTA DE DEPOSITO: CUENTA UNICA DEL TESORO"/>
    <m/>
    <m/>
    <m/>
    <m/>
    <m/>
    <m/>
    <n v="0"/>
    <n v="2556.2399999999998"/>
    <s v="NO_CONCILIADO"/>
  </r>
  <r>
    <x v="28"/>
    <m/>
    <x v="28"/>
    <x v="27"/>
    <s v="O22582200002"/>
    <s v="BOD"/>
    <n v="2258220"/>
    <m/>
    <s v="00099021001 DEPOSITO DE EFECTIVO, DEPOSITANTE: CECILIA ALEJANDRA RIOS TERAN, CONCEPTO: RESTITUCION PROGRAMA 100 BECAS DE ESTUDIO PARA LA SOBERANIA CIENTIFICA Y TECNOLOGICA, CUENTA DE DEPOSITO: CUENTA UNICA DEL TESORO"/>
    <m/>
    <m/>
    <m/>
    <m/>
    <m/>
    <m/>
    <n v="0"/>
    <n v="5000"/>
    <s v="NO_CONCILIADO"/>
  </r>
  <r>
    <x v="21"/>
    <m/>
    <x v="21"/>
    <x v="27"/>
    <s v="O22582300002"/>
    <s v="BOD"/>
    <n v="2258230"/>
    <m/>
    <s v="00222012001 DEPOSITO DE EFECTIVO, DEPOSITANTE: MAX HUACANI TICONA, CONCEPTO: DEVOLUCION DE SALDO FONDO EN AVANCE, CUENTA DE DEPOSITO: CUENTA UNICA DEL TESORO"/>
    <m/>
    <m/>
    <m/>
    <m/>
    <m/>
    <m/>
    <n v="0"/>
    <n v="600"/>
    <s v="NO_CONCILIADO"/>
  </r>
  <r>
    <x v="8"/>
    <m/>
    <x v="8"/>
    <x v="27"/>
    <s v="O22582520002"/>
    <s v="BOD"/>
    <n v="2258252"/>
    <m/>
    <s v="00099021001 DEPOSITO DE EFECTIVO, DEPOSITANTE: BRENDA LILY GUTIERREZ BAUTISTA, CONCEPTO: DEV. PASAJES Y VIATICOS RUTA LPZ-CBBA-LPZ DEL 3 AL 7 - 01/2025, CUENTA DE DEPOSITO: CUENTA UNICA DEL TESORO/DJBR"/>
    <m/>
    <m/>
    <m/>
    <m/>
    <m/>
    <m/>
    <n v="0"/>
    <n v="569"/>
    <s v="CONCILIADO_PARCIAL"/>
  </r>
  <r>
    <x v="74"/>
    <m/>
    <x v="74"/>
    <x v="27"/>
    <s v="O22582730002"/>
    <s v="BOD"/>
    <n v="2258273"/>
    <m/>
    <s v="00299014101 DEPOSITO DE EFECTIVO, DEPOSITANTE: GEOVANA SHIRLEY CHAMBI MARCA, CONCEPTO: DEV. VIATICOS, CUENTA DE DEPOSITO: CUENTA UNICA DEL TESORO"/>
    <m/>
    <m/>
    <m/>
    <m/>
    <m/>
    <m/>
    <n v="0"/>
    <n v="180"/>
    <s v="NO_CONCILIADO"/>
  </r>
  <r>
    <x v="74"/>
    <m/>
    <x v="74"/>
    <x v="27"/>
    <s v="O22582740002"/>
    <s v="BOD"/>
    <n v="2258274"/>
    <m/>
    <s v="00299014101 DEPOSITO DE EFECTIVO, DEPOSITANTE: GEOVANA SHIRLEY CHAMBI MARCA, CONCEPTO: DEV. GASOLINA, CUENTA DE DEPOSITO: CUENTA UNICA DEL TESORO"/>
    <m/>
    <m/>
    <m/>
    <m/>
    <m/>
    <m/>
    <n v="0"/>
    <n v="10"/>
    <s v="NO_CONCILIADO"/>
  </r>
  <r>
    <x v="17"/>
    <m/>
    <x v="17"/>
    <x v="27"/>
    <s v="O22583030002"/>
    <s v="BOD"/>
    <n v="2258303"/>
    <m/>
    <s v="00046171101 DEPOSITO DE EFECTIVO, DEPOSITANTE: DENTAL BRAZIL, CONCEPTO: SANCION, CUENTA DE DEPOSITO: CUENTA UNICA DEL TESORO"/>
    <m/>
    <m/>
    <m/>
    <m/>
    <m/>
    <m/>
    <n v="0"/>
    <n v="1000"/>
    <s v="NO_CONCILIADO"/>
  </r>
  <r>
    <x v="60"/>
    <m/>
    <x v="60"/>
    <x v="27"/>
    <s v="O22583060002"/>
    <s v="BOD"/>
    <n v="2258306"/>
    <m/>
    <s v="00066047003 DEPOSITO DE EFECTIVO, DEPOSITANTE: FABIOLA LECOÑA SARAVIA, CONCEPTO: DEPÓSITO POR 1/2 DIA ATRASO ENERO, CUENTA DE DEPOSITO: CUENTA UNICA DEL TESORO"/>
    <m/>
    <m/>
    <m/>
    <m/>
    <m/>
    <m/>
    <n v="0"/>
    <n v="179.86"/>
    <s v="NO_CONCILIADO"/>
  </r>
  <r>
    <x v="48"/>
    <m/>
    <x v="48"/>
    <x v="27"/>
    <s v="O22583180002"/>
    <s v="BOD"/>
    <n v="2258318"/>
    <m/>
    <s v="00283012003 DEPOSITO DE EFECTIVO, DEPOSITANTE: ANACHURI AGUILERA PEDRO ALEJANDRO, CONCEPTO: DEVOLUCION VIATICOS HR DF2024/303, CUENTA DE DEPOSITO: CUENTA UNICA DEL TESORO"/>
    <m/>
    <m/>
    <m/>
    <m/>
    <m/>
    <m/>
    <n v="0"/>
    <n v="1650"/>
    <s v="NO_CONCILIADO"/>
  </r>
  <r>
    <x v="48"/>
    <m/>
    <x v="48"/>
    <x v="27"/>
    <s v="O22583190002"/>
    <s v="BOD"/>
    <n v="2258319"/>
    <m/>
    <s v="00283012003 DEPOSITO DE EFECTIVO, DEPOSITANTE: ENRIQUEZ QUISPE JOSE LUCIO, CONCEPTO: DEVOLUCION VIATICOS HR DF2024/303, CUENTA DE DEPOSITO: CUENTA UNICA DEL TESORO"/>
    <m/>
    <m/>
    <m/>
    <m/>
    <m/>
    <m/>
    <n v="0"/>
    <n v="3150"/>
    <s v="NO_CONCILIADO"/>
  </r>
  <r>
    <x v="48"/>
    <m/>
    <x v="48"/>
    <x v="27"/>
    <s v="O22583200002"/>
    <s v="BOD"/>
    <n v="2258320"/>
    <m/>
    <s v="00283012003 DEPOSITO DE EFECTIVO, DEPOSITANTE: QUISBERT ROMERO JOSEPH GARY, CONCEPTO: DEVOLUCION VIATICOS HR DF2024/303, CUENTA DE DEPOSITO: CUENTA UNICA DEL TESORO"/>
    <m/>
    <m/>
    <m/>
    <m/>
    <m/>
    <m/>
    <n v="0"/>
    <n v="600"/>
    <s v="NO_CONCILIADO"/>
  </r>
  <r>
    <x v="48"/>
    <m/>
    <x v="48"/>
    <x v="27"/>
    <s v="O22583220002"/>
    <s v="BOD"/>
    <n v="2258322"/>
    <m/>
    <s v="00283012003 DEPOSITO DE EFECTIVO, DEPOSITANTE: TORONI LAPACA ROGER, CONCEPTO: DEVOLUCION VIATICOS HR DF2024/303, CUENTA DE DEPOSITO: CUENTA UNICA DEL TESORO"/>
    <m/>
    <m/>
    <m/>
    <m/>
    <m/>
    <m/>
    <n v="0"/>
    <n v="1500"/>
    <s v="NO_CONCILIADO"/>
  </r>
  <r>
    <x v="48"/>
    <m/>
    <x v="48"/>
    <x v="27"/>
    <s v="O22583230002"/>
    <s v="BOD"/>
    <n v="2258323"/>
    <m/>
    <s v="00283012003 DEPOSITO DE EFECTIVO, DEPOSITANTE: ESCOBAR CHURA ERNESTO WILLY, CONCEPTO: DEVOLUCION VIATICOS HR DF2024/303, CUENTA DE DEPOSITO: CUENTA UNICA DEL TESORO"/>
    <m/>
    <m/>
    <m/>
    <m/>
    <m/>
    <m/>
    <n v="0"/>
    <n v="3150"/>
    <s v="NO_CONCILIADO"/>
  </r>
  <r>
    <x v="17"/>
    <m/>
    <x v="17"/>
    <x v="27"/>
    <s v="O22583840002"/>
    <s v="BOD"/>
    <n v="2258384"/>
    <m/>
    <s v="00046021109 DEPOSITO DE EFECTIVO, DEPOSITANTE: MINISTERIO DE SALUD Y DEPORTES - ARIEL FERNANDEZ, CONCEPTO: RETENCION DEL 1,5% DE GARANTIA, CUENTA DE DEPOSITO: CUENTA UNICA DEL TESORO"/>
    <m/>
    <m/>
    <m/>
    <m/>
    <m/>
    <m/>
    <n v="0"/>
    <n v="2592"/>
    <s v="NO_CONCILIADO"/>
  </r>
  <r>
    <x v="17"/>
    <m/>
    <x v="17"/>
    <x v="27"/>
    <s v="O22583850002"/>
    <s v="BOD"/>
    <n v="2258385"/>
    <m/>
    <s v="00046021109 DEPOSITO DE EFECTIVO, DEPOSITANTE: MINISTERIO DE SALUD Y DEPORTES - ARIEL FERNANDEZ, CONCEPTO: RETENCION DEL 1,5% DE GARANTIA, CUENTA DE DEPOSITO: CUENTA UNICA DEL TESORO"/>
    <m/>
    <m/>
    <m/>
    <m/>
    <m/>
    <m/>
    <n v="0"/>
    <n v="49.5"/>
    <s v="NO_CONCILIADO"/>
  </r>
  <r>
    <x v="17"/>
    <m/>
    <x v="17"/>
    <x v="27"/>
    <s v="O22583860002"/>
    <s v="BOD"/>
    <n v="2258386"/>
    <m/>
    <s v="00046021109 DEPOSITO DE EFECTIVO, DEPOSITANTE: MINISTERIO DE SALUD Y DEPORTES - ARIEL FERNANDEZ, CONCEPTO: RETENCION DEL 1,5% DE GARANTIA, CUENTA DE DEPOSITO: CUENTA UNICA DEL TESORO"/>
    <m/>
    <m/>
    <m/>
    <m/>
    <m/>
    <m/>
    <n v="0"/>
    <n v="168"/>
    <s v="NO_CONCILIADO"/>
  </r>
  <r>
    <x v="66"/>
    <m/>
    <x v="66"/>
    <x v="27"/>
    <s v="B22581980002"/>
    <s v="BOD"/>
    <n v="2258198"/>
    <m/>
    <s v="00578012002 DEP.DE CHEQ.AJENOS,RET.DE CAM.,CONCEPTO: REVERSION,DEP.: BOLIVIANA DE AVIACION , PROCEDENCIA: BANCO UNION S.A., CHEQUE: 3545, FECHA DE EMISION:06/02/2025"/>
    <m/>
    <m/>
    <m/>
    <m/>
    <m/>
    <m/>
    <n v="0"/>
    <n v="4658.29"/>
    <s v="NO_CONCILIADO"/>
  </r>
  <r>
    <x v="75"/>
    <m/>
    <x v="75"/>
    <x v="27"/>
    <s v="B22582480002"/>
    <s v="BOD"/>
    <n v="2258248"/>
    <m/>
    <s v="00253014105 DEP.DE CHEQ.AJENOS,RET.DE CAM.,CONCEPTO: PROYECTO DE AGUA POTABLE MALLASA FASE I,DEP.: GAM MECAPACA , PROCEDENCIA: BANCO UNION S.A., CHEQUE: 1851, FECHA DE EMISION:11/02/2025"/>
    <m/>
    <m/>
    <m/>
    <m/>
    <m/>
    <m/>
    <n v="0"/>
    <n v="962127.73"/>
    <s v="NO_CONCILIADO"/>
  </r>
  <r>
    <x v="66"/>
    <m/>
    <x v="66"/>
    <x v="27"/>
    <s v="B22582510002"/>
    <s v="BOD"/>
    <n v="2258251"/>
    <m/>
    <s v="00578012002 DEP.DE CHEQ.AJENOS,RET.DE CAM.,CONCEPTO: REVERSION,DEP.: BOLIVIAN DE AVIACION , PROCEDENCIA: BANCO UNION S.A., CHEQUE: 19375, FECHA DE EMISION:11/02/2025"/>
    <m/>
    <m/>
    <m/>
    <m/>
    <m/>
    <m/>
    <n v="0"/>
    <n v="18210.599999999999"/>
    <s v="NO_CONCILIADO"/>
  </r>
  <r>
    <x v="50"/>
    <m/>
    <x v="50"/>
    <x v="27"/>
    <s v="B22582560002"/>
    <s v="BOD"/>
    <n v="2258256"/>
    <m/>
    <s v="00155012001 DEP.DE CHEQ.AJENOS,RET.DE CAM.,CONCEPTO: SANCIONES DISIPLINARIAS ABG. HERNAN FLORES BS2500 , ABG. JULIO CESAR SABINO BS2500,DEP.: DIRECCION DEL NOTARIADO PLURINACIONAL , PROCEDENCIA: BANCO UNION S.A., CHEQUE: 1041, FECHA DE EMISION:10/02/2025"/>
    <m/>
    <m/>
    <m/>
    <m/>
    <m/>
    <m/>
    <n v="0"/>
    <n v="5000"/>
    <s v="NO_CONCILIADO"/>
  </r>
  <r>
    <x v="0"/>
    <m/>
    <x v="0"/>
    <x v="27"/>
    <s v="B22582620002"/>
    <s v="BOD"/>
    <n v="2258262"/>
    <m/>
    <s v="00099021001 DEP.DE CHEQ.AJENOS,RET.DE CAM.,CONCEPTO: DEVOLUCION POR TOPE SALARIAL ENERO 2025,DEP.: ABEL LOPEZ ARRUETA , PROCEDENCIA: BANCO UNION S.A., CHEQUE: 213490, FECHA DE EMISION:11/02/2025"/>
    <m/>
    <m/>
    <m/>
    <m/>
    <m/>
    <m/>
    <n v="0"/>
    <n v="2301.89"/>
    <s v="NO_CONCILIADO"/>
  </r>
  <r>
    <x v="17"/>
    <m/>
    <x v="17"/>
    <x v="27"/>
    <s v="B22582630002"/>
    <s v="BOD"/>
    <n v="2258263"/>
    <m/>
    <s v="00099021001 DEP.DE CHEQ.AJENOS,RET.DE CAM.,CONCEPTO: DEV DE SUELDO DIC 2024,DEP.: LIZBETH TERCEROS PEREZ , PROCEDENCIA: BANCO UNION S.A., CHEQUE: 213491, FECHA DE EMISION:11/02/2025/DJBR"/>
    <m/>
    <m/>
    <m/>
    <m/>
    <m/>
    <m/>
    <n v="0"/>
    <n v="7507.8"/>
    <s v="NO_CONCILIADO"/>
  </r>
  <r>
    <x v="0"/>
    <m/>
    <x v="0"/>
    <x v="27"/>
    <s v="B22582650002"/>
    <s v="BOD"/>
    <n v="2258265"/>
    <m/>
    <s v="00099021001 DEP.DE CHEQ.AJENOS,RET.DE CAM.,CONCEPTO: DEPÓSITO,DEP.: MARIA TERESA RUIZ NAVAJAS , PROCEDENCIA: BANCO UNION S.A., CHEQUE: 213493, FECHA DE EMISION:11/02/2025"/>
    <m/>
    <m/>
    <m/>
    <m/>
    <m/>
    <m/>
    <n v="0"/>
    <n v="3724.53"/>
    <s v="NO_CONCILIADO"/>
  </r>
  <r>
    <x v="14"/>
    <m/>
    <x v="14"/>
    <x v="27"/>
    <s v="J06278950002"/>
    <s v="NTE"/>
    <n v="10912963"/>
    <m/>
    <s v="A:00099021001 Transferencia que realizamos a solicitud de la Unidad de Administración e Información Salarial mediante nota CITE: MEFP/VTCP/DGPOT/UAIS/N°39/2025, informe MEFP/VTCP/DGPOT/UAIS/No.19/2025 para la reversión definitiva de las Boletas de Pago solicitadas por el SENASIR consignadas en el comprobante de pago N° 72049 H.R. 2025-04410-R"/>
    <m/>
    <m/>
    <m/>
    <m/>
    <m/>
    <m/>
    <n v="0"/>
    <n v="1642974"/>
    <s v="NO_CONCILIADO"/>
  </r>
  <r>
    <x v="60"/>
    <m/>
    <x v="60"/>
    <x v="27"/>
    <s v="J06278960002"/>
    <s v="NTE"/>
    <n v="10915858"/>
    <m/>
    <s v="A:00099021001 GAM DE VILLA MOJOCOYA, TRANSFERENCIA DE RECUPERACIONES SEGÚN NOTA INTERNA GEF-LCR-DYF-0101-NOT/25, POR CONCEPTO DE INTERESES (REPROGRAMACION) DE ACUERDO A CONTRATO DE FIDEICOMISO “FINANCIMIENTO DE APOYO A LA REACTIVACION DE LA INVERSION PUBLICA” (FARIP) FIRMADO ENTRE EL MPD Y EL FNDR."/>
    <m/>
    <m/>
    <m/>
    <m/>
    <m/>
    <m/>
    <n v="0"/>
    <n v="4643.74"/>
    <s v="NO_CONCILIADO"/>
  </r>
  <r>
    <x v="34"/>
    <m/>
    <x v="34"/>
    <x v="27"/>
    <s v="J06278970002"/>
    <s v="NTE"/>
    <n v="10915863"/>
    <m/>
    <s v="A:00862012001 GAM DE VILLA MOJOCOYA, TRANSFERENCIA DE RECUPERACIONES SEGÚN NOTA INTERNA GEF-LCR-DYF-0101-NOT/25, POR CONCEPTO DE REMUNERACION DE ADMINISTRACION QUE CORRESPONDE AL FNDR DE ACUERDO A CONTRATO DE FIDEICOMISO “FINANCIMIENTO DE APOYO A LA REACTIVACION DE LA INVERSION PUBLICA” (FARIP)."/>
    <m/>
    <m/>
    <m/>
    <m/>
    <m/>
    <m/>
    <n v="0"/>
    <n v="4643.7299999999996"/>
    <s v="NO_CONCILIADO"/>
  </r>
  <r>
    <x v="12"/>
    <m/>
    <x v="12"/>
    <x v="27"/>
    <s v="G30261910003"/>
    <s v="COB"/>
    <n v="19671"/>
    <m/>
    <s v="PAGO A CAF PRÉSTAMO CFA007142 VCTO. 11-02-2025 POR CUENTA DE TGN , NTI. 019671 VALOR 11-02-2025 CAPITAL USD 5.765.013,11 INTERESES USD 2.007.976,55 CTA. 3987 CUENTA UNICA DEL TESORO LIB. 00099021001 REF.: COMISIONES BANCARIAS"/>
    <m/>
    <m/>
    <m/>
    <m/>
    <m/>
    <m/>
    <n v="53682.71"/>
    <n v="0"/>
    <s v="NO_CONCILIADO"/>
  </r>
  <r>
    <x v="12"/>
    <m/>
    <x v="12"/>
    <x v="27"/>
    <s v="G30261900003"/>
    <s v="COB"/>
    <n v="19672"/>
    <m/>
    <s v="PAGO A CAF PRÉSTAMO CFA007151 VCTO. 11-02-2025 POR CUENTA DE TGN , NTI. 019672 VALOR 11-02-2025 CAPITAL USD 1.018.252,42 INTERESES USD 354.661,29 CTA. 3987 CUENTA UNICA DEL TESORO LIB. 00099021001 REF.: COMISIONES BANCARIAS"/>
    <m/>
    <m/>
    <m/>
    <m/>
    <m/>
    <m/>
    <n v="9778.16"/>
    <n v="0"/>
    <s v="NO_CONCILIADO"/>
  </r>
  <r>
    <x v="7"/>
    <m/>
    <x v="7"/>
    <x v="27"/>
    <s v="S11190610003"/>
    <s v="COB"/>
    <n v="1119061"/>
    <m/>
    <s v="||TRANSFERENCIA DE FONDOS S/G MENSAJES SWIFTS NROS. 2003-2004 EN ATENCIÓN A NOTA: DGAC/DAF/FIN/NE-0008/25 DE F.29/1/2025 (HRE-TGL-1866) ENVIADO POR LA DIRECCIÓN GENERAL DE AERONÁUTICA CIVIL (SECTOR PÚBLICO). DEBITO DE LA LIBRETA 00117012001 DGAC, REPOSICIÓN ÚTILES DE ESCRITORIO."/>
    <m/>
    <m/>
    <m/>
    <m/>
    <m/>
    <m/>
    <n v="60"/>
    <n v="0"/>
    <s v="NO_CONCILIADO"/>
  </r>
  <r>
    <x v="21"/>
    <m/>
    <x v="21"/>
    <x v="27"/>
    <s v="S11190980002"/>
    <s v="CRV"/>
    <n v="1119098"/>
    <m/>
    <s v="||REGULARIZACION DE RECURSOS PENDIENTES DE APLICACIÓN DEL COMP 1118664 DE FECHA 4/2/2025 REGISTRADO POR EL DPTO.DE OPERACIONES DE INVERSION EN ATENCIÓN A NOTA MDRYT/INIAF/DAF/UFIN/N°30/2025 DE LA FECHA ENVIADO POR EL INSTITUTO NACIONAL DE INNOVACION AGROPECUARIA Y FORESTAL A LA LIB. 222018012 INIAF-KOLFACI TECNOLOGÍAS P/MEJORAR PRODUCCIÓN CACAO Y ARROZ"/>
    <m/>
    <m/>
    <m/>
    <m/>
    <m/>
    <m/>
    <n v="0"/>
    <n v="102900"/>
    <s v="NO_CONCILIADO"/>
  </r>
  <r>
    <x v="21"/>
    <m/>
    <x v="21"/>
    <x v="27"/>
    <s v="S11190990001"/>
    <s v="COB"/>
    <n v="1119099"/>
    <m/>
    <s v="COBRO DE||ÚTILES DE ESCRITORIO POR REG. DE COMP. CONTABLE N°1119098 DE LA FECHA, SG. NOTA MDRYT/INIAF/DAF/UFIN/N°30/2025 DE LA FECHA ENVIADO POR EL INSTITUTO NACIONAL DE INNOVACION AGROPECUARIA Y FORESTAL. COBRO ÚTILES DE ESCRITORIO DE LA LIB 00222012001 INIAF- A NIVEL NACIONAL"/>
    <m/>
    <m/>
    <m/>
    <m/>
    <m/>
    <m/>
    <n v="60"/>
    <n v="0"/>
    <s v="NO_CONCILIADO"/>
  </r>
  <r>
    <x v="56"/>
    <m/>
    <x v="56"/>
    <x v="28"/>
    <s v="O22585560002"/>
    <s v="BOD"/>
    <n v="2258556"/>
    <m/>
    <s v="00099021001 DEPOSITO DE EFECTIVO, DEPOSITANTE: BELTRAN MUSTAFA SERGIO ANDRES, CONCEPTO: PAGO EXCESO BONO REFRIGERIO 17/JUN/2024, CUENTA DE DEPOSITO: CUENTA UNICA DEL TESORO/DJBR"/>
    <m/>
    <m/>
    <m/>
    <m/>
    <m/>
    <m/>
    <n v="0"/>
    <n v="18"/>
    <s v="NO_CONCILIADO"/>
  </r>
  <r>
    <x v="28"/>
    <m/>
    <x v="28"/>
    <x v="28"/>
    <s v="O22585570002"/>
    <s v="BOD"/>
    <n v="2258557"/>
    <m/>
    <s v="00099021001 DEPOSITO DE EFECTIVO, DEPOSITANTE: LUIS ANDRES MOLLERICON TITIRICO, CONCEPTO: DEV. DE EX- BECARIO LUIS ANDRES MOLLERICON TITIRICO CONTRATO DGSE-014/2018, CUENTA DE DEPOSITO: CUENTA UNICA DEL TESORO"/>
    <m/>
    <m/>
    <m/>
    <m/>
    <m/>
    <m/>
    <n v="0"/>
    <n v="7000"/>
    <s v="NO_CONCILIADO"/>
  </r>
  <r>
    <x v="56"/>
    <m/>
    <x v="56"/>
    <x v="28"/>
    <s v="O22585590002"/>
    <s v="BOD"/>
    <n v="2258559"/>
    <m/>
    <s v="00099021001 DEPOSITO DE EFECTIVO, DEPOSITANTE: CHOQUETICLLA CONDORI ALAN FELIX, CONCEPTO: PAGO EXCESO BONO REFRIGERIO 11/ABRIL/202/DJBR"/>
    <m/>
    <m/>
    <m/>
    <m/>
    <m/>
    <m/>
    <n v="0"/>
    <n v="18"/>
    <s v="NO_CONCILIADO"/>
  </r>
  <r>
    <x v="56"/>
    <m/>
    <x v="56"/>
    <x v="28"/>
    <s v="O22585620002"/>
    <s v="BOD"/>
    <n v="2258562"/>
    <m/>
    <s v="00099021001 DEPOSITO DE EFECTIVO, DEPOSITANTE: HUARACHI COPA VLADIMIR, CONCEPTO: PAGO EXCESO BONO REFRIGERIO 20/MAYO/2024, CUENTA DE DEPOSITO: CUENTA UNICA DEL TESORO/DJBR"/>
    <m/>
    <m/>
    <m/>
    <m/>
    <m/>
    <m/>
    <n v="0"/>
    <n v="18"/>
    <s v="NO_CONCILIADO"/>
  </r>
  <r>
    <x v="56"/>
    <m/>
    <x v="56"/>
    <x v="28"/>
    <s v="O22585640002"/>
    <s v="BOD"/>
    <n v="2258564"/>
    <m/>
    <s v="00099021001 DEPOSITO DE EFECTIVO, DEPOSITANTE: HUAYNOCA FUENTES PATRICIO, CONCEPTO: PAGO EXCESO BONO REFRIGERIO 13/MAYO/2024, CUENTA DE DEPOSITO: CUENTA UNICA DEL TESORO/DJBR"/>
    <m/>
    <m/>
    <m/>
    <m/>
    <m/>
    <m/>
    <n v="0"/>
    <n v="18"/>
    <s v="NO_CONCILIADO"/>
  </r>
  <r>
    <x v="56"/>
    <m/>
    <x v="56"/>
    <x v="28"/>
    <s v="O22585680002"/>
    <s v="BOD"/>
    <n v="2258568"/>
    <m/>
    <s v="00099021001 DEPOSITO DE EFECTIVO, DEPOSITANTE: VARAS VARGAS MARINA, CONCEPTO: PAGO EXCESO BONO REFRIGERIO 13,17/MAYO/2024, CUENTA DE DEPOSITO: CUENTA UNICA DEL TESORO/DJBR"/>
    <m/>
    <m/>
    <m/>
    <m/>
    <m/>
    <m/>
    <n v="0"/>
    <n v="36"/>
    <s v="NO_CONCILIADO"/>
  </r>
  <r>
    <x v="56"/>
    <m/>
    <x v="56"/>
    <x v="28"/>
    <s v="O22585700002"/>
    <s v="BOD"/>
    <n v="2258570"/>
    <m/>
    <s v="00099021001 DEPOSITO DE EFECTIVO, DEPOSITANTE: HUARACHI COPA VLADIMIR, CONCEPTO: PAGO EXCESO BONO REFRIGERIO 14/JUN/2024, CUENTA DE DEPOSITO: CUENTA UNICA DEL TESORO/DJBR"/>
    <m/>
    <m/>
    <m/>
    <m/>
    <m/>
    <m/>
    <n v="0"/>
    <n v="18"/>
    <s v="NO_CONCILIADO"/>
  </r>
  <r>
    <x v="11"/>
    <m/>
    <x v="11"/>
    <x v="28"/>
    <s v="O22585810002"/>
    <s v="BOD"/>
    <n v="2258581"/>
    <m/>
    <s v="00291012002 DEPOSITO DE EFECTIVO, DEPOSITANTE: MARCELO ALEXANDER BUSTILLOS MENDOZA, CONCEPTO: REPOSICION DE CREDENCIAL, CUENTA DE DEPOSITO: CUENTA UNICA DEL TESORO"/>
    <m/>
    <m/>
    <m/>
    <m/>
    <m/>
    <m/>
    <n v="0"/>
    <n v="70"/>
    <s v="NO_CONCILIADO"/>
  </r>
  <r>
    <x v="56"/>
    <m/>
    <x v="56"/>
    <x v="28"/>
    <s v="O22585840002"/>
    <s v="BOD"/>
    <n v="2258584"/>
    <m/>
    <s v="00099021001 DEPOSITO DE EFECTIVO, DEPOSITANTE: MEDINA CHOQUE NAYDA, CONCEPTO: PAGO EXCESO BONO REFRIGERIO 19/08/2022, CUENTA DE DEPOSITO: CUENTA UNICA DEL TESORO/DJBR"/>
    <m/>
    <m/>
    <m/>
    <m/>
    <m/>
    <m/>
    <n v="0"/>
    <n v="18"/>
    <s v="NO_CONCILIADO"/>
  </r>
  <r>
    <x v="19"/>
    <m/>
    <x v="19"/>
    <x v="28"/>
    <s v="O22585850002"/>
    <s v="BOD"/>
    <n v="2258585"/>
    <m/>
    <s v="00010011101 DEPOSITO DE EFECTIVO, DEPOSITANTE: PAKEX S.R.L., CONCEPTO: DEVOLUCION DE SALDO POR DEMASIA, CUENTA DE DEPOSITO: CUENTA UNICA DEL TESORO"/>
    <m/>
    <m/>
    <m/>
    <m/>
    <m/>
    <m/>
    <n v="0"/>
    <n v="8377"/>
    <s v="NO_CONCILIADO"/>
  </r>
  <r>
    <x v="56"/>
    <m/>
    <x v="56"/>
    <x v="28"/>
    <s v="O22585860002"/>
    <s v="BOD"/>
    <n v="2258586"/>
    <m/>
    <s v="00099021001 DEPOSITO DE EFECTIVO, DEPOSITANTE: MEDINA CHOQUE NAYDA, CONCEPTO: PAGO EXCESO BONO REFRIGERIO 24/11/2022, CUENTA DE DEPOSITO: CUENTA UNICA DEL TESORO/DJBR"/>
    <m/>
    <m/>
    <m/>
    <m/>
    <m/>
    <m/>
    <n v="0"/>
    <n v="18"/>
    <s v="NO_CONCILIADO"/>
  </r>
  <r>
    <x v="56"/>
    <m/>
    <x v="56"/>
    <x v="28"/>
    <s v="O22586060002"/>
    <s v="BOD"/>
    <n v="2258606"/>
    <m/>
    <s v="00099021001 DEPOSITO DE EFECTIVO, DEPOSITANTE: JOSSELYN NICOLE SERRATE, CONCEPTO: DEVOLUCION DE REFRIGERIO DE FECHA 17/MAY/2024, CUENTA DE DEPOSITO: CUENTA UNICA DEL TESORO/DJBR"/>
    <m/>
    <m/>
    <m/>
    <m/>
    <m/>
    <m/>
    <n v="0"/>
    <n v="18"/>
    <s v="NO_CONCILIADO"/>
  </r>
  <r>
    <x v="4"/>
    <m/>
    <x v="4"/>
    <x v="28"/>
    <s v="O22586070002"/>
    <s v="BOD"/>
    <n v="2258607"/>
    <m/>
    <s v="00020021102 DEPOSITO DE EFECTIVO, DEPOSITANTE: JUAN CARLOS PAZ MENDOZA, CONCEPTO: PAGO DE SERVICIOS ( ENERGIA ELECTRICA), CUENTA DE DEPOSITO: CUENTA UNICA DEL TESORO"/>
    <m/>
    <m/>
    <m/>
    <m/>
    <m/>
    <m/>
    <n v="0"/>
    <n v="86"/>
    <s v="NO_CONCILIADO"/>
  </r>
  <r>
    <x v="17"/>
    <m/>
    <x v="17"/>
    <x v="28"/>
    <s v="O22586210002"/>
    <s v="BOD"/>
    <n v="2258621"/>
    <m/>
    <s v="00046171101 DEPOSITO DE EFECTIVO, DEPOSITANTE: MI FHARMA RAM - MIGUEL A. RAMALLO IRUSTA, CONCEPTO: PAGO DE SANCION JURIDICA, CUENTA DE DEPOSITO: CUENTA UNICA DEL TESORO"/>
    <m/>
    <m/>
    <m/>
    <m/>
    <m/>
    <m/>
    <n v="0"/>
    <n v="2500"/>
    <s v="NO_CONCILIADO"/>
  </r>
  <r>
    <x v="56"/>
    <m/>
    <x v="56"/>
    <x v="28"/>
    <s v="O22586090002"/>
    <s v="BOD"/>
    <n v="2258609"/>
    <m/>
    <s v="00099021001 DEPOSITO DE EFECTIVO, DEPOSITANTE: PEDRAZAS LOPEZ ERICK MARCELO, CONCEPTO: DEVOLUCION DE VIATICOS, CUENTA DE DEPOSITO: CUENTA UNICA DEL TESORO/DJBR"/>
    <m/>
    <m/>
    <m/>
    <m/>
    <m/>
    <m/>
    <n v="0"/>
    <n v="2212"/>
    <s v="NO_CONCILIADO"/>
  </r>
  <r>
    <x v="0"/>
    <m/>
    <x v="0"/>
    <x v="28"/>
    <s v="O22586150002"/>
    <s v="BOD"/>
    <n v="2258615"/>
    <m/>
    <s v="00099021001 DEPOSITO DE EFECTIVO, DEPOSITANTE: DANIEL CERVANTES RENFIPO, CONCEPTO: POR PAGO EXCESO BONO REFRIGERIO DE FECHA 16 Y 17 DE MAYO 2024, CUENTA DE DEPOSITO: CUENTA UNICA DEL TESORO"/>
    <m/>
    <m/>
    <m/>
    <m/>
    <m/>
    <m/>
    <n v="0"/>
    <n v="36"/>
    <s v="NO_CONCILIADO"/>
  </r>
  <r>
    <x v="58"/>
    <m/>
    <x v="58"/>
    <x v="28"/>
    <s v="O22586300002"/>
    <s v="BOD"/>
    <n v="2258630"/>
    <m/>
    <s v="00030011106 DEPOSITO DE EFECTIVO, DEPOSITANTE: HELEN FABIOLA CHAVEZ CONDORI, CONCEPTO: REP. DE CREDENCIAL, CUENTA DE DEPOSITO: CUENTA UNICA DEL TESORO"/>
    <m/>
    <m/>
    <m/>
    <m/>
    <m/>
    <m/>
    <n v="0"/>
    <n v="100"/>
    <s v="NO_CONCILIADO"/>
  </r>
  <r>
    <x v="28"/>
    <m/>
    <x v="28"/>
    <x v="28"/>
    <s v="O22586330002"/>
    <s v="BOD"/>
    <n v="2258633"/>
    <m/>
    <s v="00016011101 DEPOSITO DE EFECTIVO, DEPOSITANTE: MONICA CAYO RAMOS, CONCEPTO: RESARCIMIENTO DEL CURSO, CUENTA DE DEPOSITO: CUENTA UNICA DEL TESORO"/>
    <m/>
    <m/>
    <m/>
    <m/>
    <m/>
    <m/>
    <n v="0"/>
    <n v="200"/>
    <s v="NO_CONCILIADO"/>
  </r>
  <r>
    <x v="76"/>
    <m/>
    <x v="76"/>
    <x v="28"/>
    <s v="O22586350002"/>
    <s v="BOD"/>
    <n v="2258635"/>
    <m/>
    <s v="00522012001 DEPOSITO DE EFECTIVO, DEPOSITANTE: SILVIA APARICIO CANO, CONCEPTO: ALQUILER, CUENTA DE DEPOSITO: CUENTA UNICA DEL TESORO"/>
    <m/>
    <m/>
    <m/>
    <m/>
    <m/>
    <m/>
    <n v="0"/>
    <n v="6000"/>
    <s v="NO_CONCILIADO"/>
  </r>
  <r>
    <x v="28"/>
    <m/>
    <x v="28"/>
    <x v="28"/>
    <s v="O22586360002"/>
    <s v="BOD"/>
    <n v="2258636"/>
    <m/>
    <s v="00016011101 DEPOSITO DE EFECTIVO, DEPOSITANTE: CARLOS ANDRES CARRASCO HURTADO, CONCEPTO: RESARCIMIENTO DEL CURSO, CUENTA DE DEPOSITO: CUENTA UNICA DEL TESORO"/>
    <m/>
    <m/>
    <m/>
    <m/>
    <m/>
    <m/>
    <n v="0"/>
    <n v="180"/>
    <s v="NO_CONCILIADO"/>
  </r>
  <r>
    <x v="28"/>
    <m/>
    <x v="28"/>
    <x v="28"/>
    <s v="O22586370002"/>
    <s v="BOD"/>
    <n v="2258637"/>
    <m/>
    <s v="00016011101 DEPOSITO DE EFECTIVO, DEPOSITANTE: FRANZ COLQUE PICHA, CONCEPTO: RESARCIMIENTO DEL CURSO, CUENTA DE DEPOSITO: CUENTA UNICA DEL TESORO"/>
    <m/>
    <m/>
    <m/>
    <m/>
    <m/>
    <m/>
    <n v="0"/>
    <n v="180"/>
    <s v="NO_CONCILIADO"/>
  </r>
  <r>
    <x v="76"/>
    <m/>
    <x v="76"/>
    <x v="28"/>
    <s v="O22586390002"/>
    <s v="BOD"/>
    <n v="2258639"/>
    <m/>
    <s v="00522012001 DEPOSITO DE EFECTIVO, DEPOSITANTE: ELIZABETH CADENA CHOQUEHUANCA, CONCEPTO: ALQUILER, CUENTA DE DEPOSITO: CUENTA UNICA DEL TESORO"/>
    <m/>
    <m/>
    <m/>
    <m/>
    <m/>
    <m/>
    <n v="0"/>
    <n v="460"/>
    <s v="NO_CONCILIADO"/>
  </r>
  <r>
    <x v="76"/>
    <m/>
    <x v="76"/>
    <x v="28"/>
    <s v="O22586410002"/>
    <s v="BOD"/>
    <n v="2258641"/>
    <m/>
    <s v="00522012001 DEPOSITO DE EFECTIVO, DEPOSITANTE: MARIA CHOQUEHUANCA DE CADENA, CONCEPTO: ALQUILER, CUENTA DE DEPOSITO: CUENTA UNICA DEL TESORO"/>
    <m/>
    <m/>
    <m/>
    <m/>
    <m/>
    <m/>
    <n v="0"/>
    <n v="230"/>
    <s v="NO_CONCILIADO"/>
  </r>
  <r>
    <x v="76"/>
    <m/>
    <x v="76"/>
    <x v="28"/>
    <s v="O22586440002"/>
    <s v="BOD"/>
    <n v="2258644"/>
    <m/>
    <s v="00522012001 DEPOSITO DE EFECTIVO, DEPOSITANTE: NANCY ROXANA LAURA CHIQUE DE COCARICO, CONCEPTO: ALQUILER, CUENTA DE DEPOSITO: CUENTA UNICA DEL TESORO"/>
    <m/>
    <m/>
    <m/>
    <m/>
    <m/>
    <m/>
    <n v="0"/>
    <n v="230"/>
    <s v="NO_CONCILIADO"/>
  </r>
  <r>
    <x v="76"/>
    <m/>
    <x v="76"/>
    <x v="28"/>
    <s v="O22586490002"/>
    <s v="BOD"/>
    <n v="2258649"/>
    <m/>
    <s v="00522012001 DEPOSITO DE EFECTIVO, DEPOSITANTE: ALBERTO TITO CUSSI, CONCEPTO: ALQUILER, CUENTA DE DEPOSITO: CUENTA UNICA DEL TESORO"/>
    <m/>
    <m/>
    <m/>
    <m/>
    <m/>
    <m/>
    <n v="0"/>
    <n v="460"/>
    <s v="NO_CONCILIADO"/>
  </r>
  <r>
    <x v="76"/>
    <m/>
    <x v="76"/>
    <x v="28"/>
    <s v="O22586520002"/>
    <s v="BOD"/>
    <n v="2258652"/>
    <m/>
    <s v="00522012001 DEPOSITO DE EFECTIVO, DEPOSITANTE: SONIA SECUNDINA POMA TINCUTA, CONCEPTO: ALQUILER, CUENTA DE DEPOSITO: CUENTA UNICA DEL TESORO"/>
    <m/>
    <m/>
    <m/>
    <m/>
    <m/>
    <m/>
    <n v="0"/>
    <n v="429"/>
    <s v="NO_CONCILIADO"/>
  </r>
  <r>
    <x v="76"/>
    <m/>
    <x v="76"/>
    <x v="28"/>
    <s v="O22586530002"/>
    <s v="BOD"/>
    <n v="2258653"/>
    <m/>
    <s v="00522012001 DEPOSITO DE EFECTIVO, DEPOSITANTE: GABRIELA ZAPATA LAURA, CONCEPTO: UN DIA SIN GOCE DE HABERES (07/02/2025), CUENTA DE DEPOSITO: CUENTA UNICA DEL TESORO"/>
    <m/>
    <m/>
    <m/>
    <m/>
    <m/>
    <m/>
    <n v="0"/>
    <n v="148"/>
    <s v="NO_CONCILIADO"/>
  </r>
  <r>
    <x v="56"/>
    <m/>
    <x v="56"/>
    <x v="28"/>
    <s v="O22586670002"/>
    <s v="BOD"/>
    <n v="2258667"/>
    <m/>
    <s v="00099021001 DEPOSITO DE EFECTIVO, DEPOSITANTE: VANESSA VEGA ALVAREZ, CONCEPTO: REPOSICION TARJETA DE ACCESO, CUENTA DE DEPOSITO: CUENTA UNICA DEL TESORO/DJBR"/>
    <m/>
    <m/>
    <m/>
    <m/>
    <m/>
    <m/>
    <n v="0"/>
    <n v="120"/>
    <s v="NO_CONCILIADO"/>
  </r>
  <r>
    <x v="10"/>
    <m/>
    <x v="10"/>
    <x v="28"/>
    <s v="O22586870002"/>
    <s v="BOD"/>
    <n v="2258687"/>
    <m/>
    <s v="00383012001 DEPOSITO DE EFECTIVO, DEPOSITANTE: AGENCIA BOLIVIANA DE CORREOS, CONCEPTO: REGIONAL LA PAZ 3-7/02/2025, CUENTA DE DEPOSITO: CUENTA UNICA DEL TESORO"/>
    <m/>
    <m/>
    <m/>
    <m/>
    <m/>
    <m/>
    <n v="0"/>
    <n v="60481.5"/>
    <s v="NO_CONCILIADO"/>
  </r>
  <r>
    <x v="10"/>
    <m/>
    <x v="10"/>
    <x v="28"/>
    <s v="O22586900002"/>
    <s v="BOD"/>
    <n v="2258690"/>
    <m/>
    <s v="00383012001 DEPOSITO DE EFECTIVO, DEPOSITANTE: AGENCIA BOLIVIANA DE CORREOS, CONCEPTO: DEV. PAGO ATT, CUENTA DE DEPOSITO: CUENTA UNICA DEL TESORO"/>
    <m/>
    <m/>
    <m/>
    <m/>
    <m/>
    <m/>
    <n v="0"/>
    <n v="1806.77"/>
    <s v="NO_CONCILIADO"/>
  </r>
  <r>
    <x v="17"/>
    <m/>
    <x v="17"/>
    <x v="28"/>
    <s v="O22587160002"/>
    <s v="BOD"/>
    <n v="2258716"/>
    <m/>
    <s v="00046171101 DEPOSITO DE EFECTIVO, DEPOSITANTE: INCOLIT SRL, CONCEPTO: MULTA, CUENTA DE DEPOSITO: CUENTA UNICA DEL TESORO"/>
    <m/>
    <m/>
    <m/>
    <m/>
    <m/>
    <m/>
    <n v="0"/>
    <n v="5000"/>
    <s v="NO_CONCILIADO"/>
  </r>
  <r>
    <x v="0"/>
    <m/>
    <x v="0"/>
    <x v="28"/>
    <s v="O22587200002"/>
    <s v="BOD"/>
    <n v="2258720"/>
    <m/>
    <s v="00099021001 DEPOSITO DE EFECTIVO, DEPOSITANTE: OTILIA HORTENCIA CONDORI CUNO, CONCEPTO: POR COBRO INDEVIDO (SEGUNDAS NUPCIAS) DE LOLA CELESTINA CUNO CANASA Q.E.P.D., CUENTA DE DEPOSITO: CUENTA UNICA DEL TESORO"/>
    <m/>
    <m/>
    <m/>
    <m/>
    <m/>
    <m/>
    <n v="0"/>
    <n v="800"/>
    <s v="NO_CONCILIADO"/>
  </r>
  <r>
    <x v="64"/>
    <m/>
    <x v="64"/>
    <x v="28"/>
    <s v="O22587260002"/>
    <s v="BOD"/>
    <n v="2258726"/>
    <m/>
    <s v="00591012001 DEPOSITO DE EFECTIVO, DEPOSITANTE: MI TELEFERICO, CONCEPTO: DEV. SALDO FONDOS EN AVANCE, CUENTA DE DEPOSITO: CUENTA UNICA DEL TESORO"/>
    <m/>
    <m/>
    <m/>
    <m/>
    <m/>
    <m/>
    <n v="0"/>
    <n v="2"/>
    <s v="NO_CONCILIADO"/>
  </r>
  <r>
    <x v="10"/>
    <m/>
    <x v="10"/>
    <x v="28"/>
    <s v="O22587270002"/>
    <s v="BOD"/>
    <n v="2258727"/>
    <m/>
    <s v="00383012001 DEPOSITO DE EFECTIVO, DEPOSITANTE: AGENCIA BOLIVIANA DE CORREOS, CONCEPTO: REGIONAL COCHABAMBA 15-16/01/2025, CUENTA DE DEPOSITO: CUENTA UNICA DEL TESORO"/>
    <m/>
    <m/>
    <m/>
    <m/>
    <m/>
    <m/>
    <n v="0"/>
    <n v="15698"/>
    <s v="NO_CONCILIADO"/>
  </r>
  <r>
    <x v="10"/>
    <m/>
    <x v="10"/>
    <x v="28"/>
    <s v="O22587280002"/>
    <s v="BOD"/>
    <n v="2258728"/>
    <m/>
    <s v="00383012001 DEPOSITO DE EFECTIVO, DEPOSITANTE: AGENCIA BOLIVIANA DE CORREOS, CONCEPTO: SAFI UNION S.A. DICIEMBRE 2024, CUENTA DE DEPOSITO: CUENTA UNICA DEL TESORO"/>
    <m/>
    <m/>
    <m/>
    <m/>
    <m/>
    <m/>
    <n v="0"/>
    <n v="6947"/>
    <s v="NO_CONCILIADO"/>
  </r>
  <r>
    <x v="10"/>
    <m/>
    <x v="10"/>
    <x v="28"/>
    <s v="O22587300002"/>
    <s v="BOD"/>
    <n v="2258730"/>
    <m/>
    <s v="00383012001 DEPOSITO DE EFECTIVO, DEPOSITANTE: AGENCIA BOLIVIANA DE CORREOS, CONCEPTO: REGIONAL POTOSI 01-31/12/2024, CUENTA DE DEPOSITO: CUENTA UNICA DEL TESORO"/>
    <m/>
    <m/>
    <m/>
    <m/>
    <m/>
    <m/>
    <n v="0"/>
    <n v="4526"/>
    <s v="NO_CONCILIADO"/>
  </r>
  <r>
    <x v="10"/>
    <m/>
    <x v="10"/>
    <x v="28"/>
    <s v="O22587310002"/>
    <s v="BOD"/>
    <n v="2258731"/>
    <m/>
    <s v="00383012001 DEPOSITO DE EFECTIVO, DEPOSITANTE: AGENCIA BOLIVIANA DE CORREOS, CONCEPTO: REGIONAL TARIJA 2-31/01/2025, CUENTA DE DEPOSITO: CUENTA UNICA DEL TESORO"/>
    <m/>
    <m/>
    <m/>
    <m/>
    <m/>
    <m/>
    <n v="0"/>
    <n v="16821"/>
    <s v="NO_CONCILIADO"/>
  </r>
  <r>
    <x v="10"/>
    <m/>
    <x v="10"/>
    <x v="28"/>
    <s v="O22587330002"/>
    <s v="BOD"/>
    <n v="2258733"/>
    <m/>
    <s v="00383012001 DEPOSITO DE EFECTIVO, DEPOSITANTE: AGENCIA BOLIVIANA DE CORREOS, CONCEPTO: REGIONAL ORURO 2-11/01/2025, CUENTA DE DEPOSITO: CUENTA UNICA DEL TESORO"/>
    <m/>
    <m/>
    <m/>
    <m/>
    <m/>
    <m/>
    <n v="0"/>
    <n v="2321"/>
    <s v="NO_CONCILIADO"/>
  </r>
  <r>
    <x v="10"/>
    <m/>
    <x v="10"/>
    <x v="28"/>
    <s v="O22587350002"/>
    <s v="BOD"/>
    <n v="2258735"/>
    <m/>
    <s v="00383012001 DEPOSITO DE EFECTIVO, DEPOSITANTE: AGENCIA BOLIVIANA DE CORREOS, CONCEPTO: REGIONAL BENI 24-31/01/2025, CUENTA DE DEPOSITO: CUENTA UNICA DEL TESORO"/>
    <m/>
    <m/>
    <m/>
    <m/>
    <m/>
    <m/>
    <n v="0"/>
    <n v="421"/>
    <s v="NO_CONCILIADO"/>
  </r>
  <r>
    <x v="10"/>
    <m/>
    <x v="10"/>
    <x v="28"/>
    <s v="O22587360002"/>
    <s v="BOD"/>
    <n v="2258736"/>
    <m/>
    <s v="00383012001 DEPOSITO DE EFECTIVO, DEPOSITANTE: AGENCIA BOLIVIANA DE CORREOS, CONCEPTO: REGIONAL SUCRE 27/01-01/02/2025, CUENTA DE DEPOSITO: CUENTA UNICA DEL TESORO"/>
    <m/>
    <m/>
    <m/>
    <m/>
    <m/>
    <m/>
    <n v="0"/>
    <n v="2568"/>
    <s v="NO_CONCILIADO"/>
  </r>
  <r>
    <x v="10"/>
    <m/>
    <x v="10"/>
    <x v="28"/>
    <s v="O22587370002"/>
    <s v="BOD"/>
    <n v="2258737"/>
    <m/>
    <s v="00383012001 DEPOSITO DE EFECTIVO, DEPOSITANTE: AGENCIA BOLIVIANA DE CORREOS, CONCEPTO: REGIONAL COCHABAMBA 1-4/02/2025, CUENTA DE DEPOSITO: CUENTA UNICA DEL TESORO"/>
    <m/>
    <m/>
    <m/>
    <m/>
    <m/>
    <m/>
    <n v="0"/>
    <n v="7326"/>
    <s v="NO_CONCILIADO"/>
  </r>
  <r>
    <x v="17"/>
    <m/>
    <x v="17"/>
    <x v="28"/>
    <s v="O22587620002"/>
    <s v="BOD"/>
    <n v="2258762"/>
    <m/>
    <s v="00046031102 DEPOSITO DE EFECTIVO, DEPOSITANTE: CARMEN ANGELICA REVOLLO YELMA, CONCEPTO: DEV. DE REFRIGERIO, CUENTA DE DEPOSITO: CUENTA UNICA DEL TESORO"/>
    <m/>
    <m/>
    <m/>
    <m/>
    <m/>
    <m/>
    <n v="0"/>
    <n v="36"/>
    <s v="NO_CONCILIADO"/>
  </r>
  <r>
    <x v="17"/>
    <m/>
    <x v="17"/>
    <x v="28"/>
    <s v="O22587630002"/>
    <s v="BOD"/>
    <n v="2258763"/>
    <m/>
    <s v="00046031102 DEPOSITO DE EFECTIVO, DEPOSITANTE: SHIRLEY MERY ARAMAYO WAYAR, CONCEPTO: DEV. DE REFRIGERIO, CUENTA DE DEPOSITO: CUENTA UNICA DEL TESORO"/>
    <m/>
    <m/>
    <m/>
    <m/>
    <m/>
    <m/>
    <n v="0"/>
    <n v="36"/>
    <s v="NO_CONCILIADO"/>
  </r>
  <r>
    <x v="29"/>
    <m/>
    <x v="29"/>
    <x v="28"/>
    <s v="O22587870002"/>
    <s v="BOD"/>
    <n v="2258787"/>
    <m/>
    <s v="00599032003 DEPOSITO DE EFECTIVO, DEPOSITANTE: SANDRA CALLIZAYA MORALES, CONCEPTO: DEVOLUCION DE FONDOS EN AVANCE, CUENTA DE DEPOSITO: CUENTA UNICA DEL TESORO"/>
    <m/>
    <m/>
    <m/>
    <m/>
    <m/>
    <m/>
    <n v="0"/>
    <n v="50"/>
    <s v="NO_CONCILIADO"/>
  </r>
  <r>
    <x v="77"/>
    <m/>
    <x v="77"/>
    <x v="28"/>
    <s v="B22585650002"/>
    <s v="BOD"/>
    <n v="2258565"/>
    <m/>
    <s v="00290012001 DEP.DE CHEQ.AJENOS,RET.DE CAM.,CONCEPTO: DEV. CPS INCAPACIDAD TEMPORAL DE JUNIO Y JULIO 2024 S/G TRAMITE N°11017008,DEP.: SERVICIO DE IMPUESTOS NACIONALES , PROCEDENCIA: BANCO UNION S.A., CHEQUE: 7971, FECHA DE EMISION:06/02/2025"/>
    <m/>
    <m/>
    <m/>
    <m/>
    <m/>
    <m/>
    <n v="0"/>
    <n v="243493.82"/>
    <s v="NO_CONCILIADO"/>
  </r>
  <r>
    <x v="11"/>
    <m/>
    <x v="11"/>
    <x v="28"/>
    <s v="B22586010002"/>
    <s v="BOD"/>
    <n v="2258601"/>
    <m/>
    <s v="00099021001 DEP.DE CHEQ.AJENOS,RET.DE CAM.,CONCEPTO: INCAPACIDAD TEMPORAL,DEP.: ADMINISTRADORA BOLIVIANA DE CARRETERAS , PROCEDENCIA: BANCO UNION S.A., CHEQUE: 4327, FECHA DE EMISION:11/02/2025"/>
    <m/>
    <m/>
    <m/>
    <m/>
    <m/>
    <m/>
    <n v="0"/>
    <n v="16121.62"/>
    <s v="NO_CONCILIADO"/>
  </r>
  <r>
    <x v="0"/>
    <m/>
    <x v="0"/>
    <x v="28"/>
    <s v="B22586240002"/>
    <s v="BOD"/>
    <n v="2258624"/>
    <m/>
    <s v="00099021001 DEP.DE CHEQ.AJENOS,RET.DE CAM.,CONCEPTO: REVERSION,DEP.: JOSE GABRIEL URRUTIA ZELADA , PROCEDENCIA: BANCO UNION S.A., CHEQUE: 213495, FECHA DE EMISION:12/02/2025"/>
    <m/>
    <m/>
    <m/>
    <m/>
    <m/>
    <m/>
    <n v="0"/>
    <n v="7684"/>
    <s v="NO_CONCILIADO"/>
  </r>
  <r>
    <x v="76"/>
    <m/>
    <x v="76"/>
    <x v="28"/>
    <s v="B22586290002"/>
    <s v="BOD"/>
    <n v="2258629"/>
    <m/>
    <s v="00522012001 DEP.DE CHEQ.AJENOS,RET.DE CAM.,CONCEPTO: ALQUILER,DEP.: WEIDLING S.A. , PROCEDENCIA: BANCO UNION S.A., CHEQUE: 1155, FECHA DE EMISION:10/02/2025"/>
    <m/>
    <m/>
    <m/>
    <m/>
    <m/>
    <m/>
    <n v="0"/>
    <n v="11050"/>
    <s v="NO_CONCILIADO"/>
  </r>
  <r>
    <x v="76"/>
    <m/>
    <x v="76"/>
    <x v="28"/>
    <s v="B22586310002"/>
    <s v="BOD"/>
    <n v="2258631"/>
    <m/>
    <s v="00522012001 DEP.DE CHEQ.AJENOS,RET.DE CAM.,CONCEPTO: ALQUILER,DEP.: WEIDLING S.A. , PROCEDENCIA: BANCO MERCANTIL SANTA CRUZ S.A., CHEQUE: 1660, FECHA DE EMISION:10/02/2025"/>
    <m/>
    <m/>
    <m/>
    <m/>
    <m/>
    <m/>
    <n v="0"/>
    <n v="11050"/>
    <s v="NO_CONCILIADO"/>
  </r>
  <r>
    <x v="69"/>
    <m/>
    <x v="69"/>
    <x v="28"/>
    <s v="B22586320002"/>
    <s v="BOD"/>
    <n v="2258632"/>
    <m/>
    <s v="00099021001 DEP.DE CHEQ.AJENOS,RET.DE CAM.,CONCEPTO: DEVOLUCION DE RECURSOS AL TGN, POR DEBITO AUTOMATICO AL FPS,DEP.: AISEM , PROCEDENCIA: BANCO UNION S.A., CHEQUE: 582, FECHA DE EMISION:10/02/2025"/>
    <m/>
    <m/>
    <m/>
    <m/>
    <m/>
    <m/>
    <n v="0"/>
    <n v="2292269.7599999998"/>
    <s v="NO_CONCILIADO"/>
  </r>
  <r>
    <x v="69"/>
    <m/>
    <x v="69"/>
    <x v="28"/>
    <s v="B22586340002"/>
    <s v="BOD"/>
    <n v="2258634"/>
    <m/>
    <s v="00099021001 DEP.DE CHEQ.AJENOS,RET.DE CAM.,CONCEPTO: DEVOLUCION DE PASAJE AEREO DIANA GARCIA VEGA - AISEM,DEP.: AISEM , PROCEDENCIA: BANCO UNION S.A., CHEQUE: 584, FECHA DE EMISION:10/02/2025"/>
    <m/>
    <m/>
    <m/>
    <m/>
    <m/>
    <m/>
    <n v="0"/>
    <n v="1099"/>
    <s v="NO_CONCILIADO"/>
  </r>
  <r>
    <x v="69"/>
    <m/>
    <x v="69"/>
    <x v="28"/>
    <s v="B22586380002"/>
    <s v="BOD"/>
    <n v="2258638"/>
    <m/>
    <s v="00099021001 DEP.DE CHEQ.AJENOS,RET.DE CAM.,CONCEPTO: DEVOLUCION DE VIATICOS DIANA GARCIA VEGA - AISEM,DEP.: AISEM , PROCEDENCIA: BANCO UNION S.A., CHEQUE: 583, FECHA DE EMISION:10/02/2025"/>
    <m/>
    <m/>
    <m/>
    <m/>
    <m/>
    <m/>
    <n v="0"/>
    <n v="782"/>
    <s v="NO_CONCILIADO"/>
  </r>
  <r>
    <x v="34"/>
    <m/>
    <x v="34"/>
    <x v="28"/>
    <s v="J06279820002"/>
    <s v="NTE"/>
    <n v="10916336"/>
    <m/>
    <s v="A:00862012001 GAM VILLA MOJOCOYA, TRANSFERENCIA DE RECUPERACIONES SEGÚN NOTA GEF-LCR-JSZ-0104-NOT/25 POR CONCEPTO DE REMUNERACIÓN POR ADMINISTRACION DE FIDEICOMISO QUE CORRESPONDEN AL FNDR DE ACUERDO A CONTRATO DE FIDEICOMISO “PROGRAMA APOYO A LA EJECUCION DE LA INVERSION PUBLICA” (AEIP)."/>
    <m/>
    <m/>
    <m/>
    <m/>
    <m/>
    <m/>
    <n v="0"/>
    <n v="1780.21"/>
    <s v="NO_CONCILIADO"/>
  </r>
  <r>
    <x v="60"/>
    <m/>
    <x v="60"/>
    <x v="28"/>
    <s v="J06279830002"/>
    <s v="NTE"/>
    <n v="10916329"/>
    <m/>
    <s v="A:00099021001 GAM VILLA MOJOCOYA, TRANSFERENCIA DE RECUPERACIONES SEGÚN NOTA GEF-LCR-JSZ-0104-NOT/25 POR CONCEPTO DE PAGO DE INTERES DE ACUERDO A CONTRATO DE FIDEICOMISO “PROGRAMA APOYO A LA EJECUCION DE LA INVERSION PUBLICA” (AEIP) FIRMADO ENTRE MINISTERIO DE PLANIFICACION Y EL FNDR"/>
    <m/>
    <m/>
    <m/>
    <m/>
    <m/>
    <m/>
    <n v="0"/>
    <n v="1780.21"/>
    <s v="NO_CONCILIADO"/>
  </r>
  <r>
    <x v="67"/>
    <m/>
    <x v="67"/>
    <x v="28"/>
    <s v="G30281220002"/>
    <s v="CRV"/>
    <n v="3028122"/>
    <m/>
    <s v="TRANSFERENCIA DEL EXTERIOR SEGUN SWIFT NO.2075 DE FECHA 12/02/2025 ORDENANTE: CONSULADO GENERAL DE BOLIVIA (ES/BARCELONA) REF.: RECAUDACIÓN EXTERIOR CÉDULAS DE IDENTIDAD LIB. 00340012005 SEGIP - RECAUDACION EXTERIOR - CEDULAS DE IDENTIDAD"/>
    <m/>
    <m/>
    <m/>
    <m/>
    <m/>
    <m/>
    <n v="0"/>
    <n v="36179.230000000003"/>
    <s v="NO_CONCILIADO"/>
  </r>
  <r>
    <x v="67"/>
    <m/>
    <x v="67"/>
    <x v="28"/>
    <s v="G30281240002"/>
    <s v="CRV"/>
    <n v="3028124"/>
    <m/>
    <s v="TRANSFERENCIA DEL EXTERIOR SEGUN SWIFT NO.2061 DE FECHA 12/02/2025 ORDENANTE: CONSULADO GENERAL DE BOLIVIA (ES/BARCELONA) REF.: RECAUDACIÓN EXTERIOR LICENCIAS DE CONDUCIR LIB. 00340012004 SEGIP-RECAUDACION EXTERIOR-LICENCIAS DE CONDUCIR"/>
    <m/>
    <m/>
    <m/>
    <m/>
    <m/>
    <m/>
    <n v="0"/>
    <n v="11154.63"/>
    <s v="NO_CONCILIADO"/>
  </r>
  <r>
    <x v="67"/>
    <m/>
    <x v="67"/>
    <x v="28"/>
    <s v="G30281230001"/>
    <s v="CVD"/>
    <n v="3028123"/>
    <m/>
    <s v="COBRO COSTOS DE PAPELERIA SEGUN TRANSFERENCIA DEL EXTERIOR POR ORDEN DE CONSULADO GENERAL DE BOLIVIA (ES/BARCELONA) REF.: RECAUDACIÓN EXTERIOR CÉDULAS DE IDENTIDAD LIB. 00340012003 RECAUDACION EXTRANJERIA - C.I. -L.C."/>
    <m/>
    <m/>
    <m/>
    <m/>
    <m/>
    <m/>
    <n v="60"/>
    <n v="0"/>
    <s v="NO_CONCILIADO"/>
  </r>
  <r>
    <x v="67"/>
    <m/>
    <x v="67"/>
    <x v="28"/>
    <s v="G30281250001"/>
    <s v="CVD"/>
    <n v="3028125"/>
    <m/>
    <s v="COBRO COSTOS DE PAPELERIA SEGUN TRANSFERENCIA DEL EXTERIOR POR ORDEN DE CONSULADO GENERAL DE BOLIVIA (ES/BARCELONA) REF.: RECAUDACIÓN EXTERIOR LICENCIAS DE CONDUCIR LIB. 00340012003 RECAUDACION EXTRANJERIA - C.I. -L.C."/>
    <m/>
    <m/>
    <m/>
    <m/>
    <m/>
    <m/>
    <n v="60"/>
    <n v="0"/>
    <s v="NO_CONCILIADO"/>
  </r>
  <r>
    <x v="28"/>
    <m/>
    <x v="28"/>
    <x v="28"/>
    <s v="Q21695090002"/>
    <s v="CRV"/>
    <n v="2169509"/>
    <m/>
    <s v="NUMERO DE LIBRETA CUT: 00016014201 OPERACIÓN E75 TRANSFERENCIA DE LA CUENTA FISCAL BUN A LA CUT EN MN TRANSF.FDOS.AL.BCB GOBIERNO AUTONOMO DEPARTAMENTAL DE POTOSI CITE:/GADP/SAF/TES/NÂ°44/2025 CUENTA CUT 3987 LIBRETA NÂ° 00016014201"/>
    <m/>
    <m/>
    <m/>
    <m/>
    <m/>
    <m/>
    <n v="0"/>
    <n v="748650"/>
    <s v="NO_CONCILIADO"/>
  </r>
  <r>
    <x v="13"/>
    <m/>
    <x v="13"/>
    <x v="28"/>
    <s v="Q21695930002"/>
    <s v="CRV"/>
    <n v="2169593"/>
    <m/>
    <s v="NUMERO DE LIBRETA CUT: 00513012008 OPERACIÓN E18 TRANSFERENCIA DEL SISTEMA FINANCIERO POR CUENTA DE TERCEROS A LA CUT SOL. ESC. DE YPFB ANDINA S.A."/>
    <m/>
    <m/>
    <m/>
    <m/>
    <m/>
    <m/>
    <n v="0"/>
    <n v="2096677.5"/>
    <s v="NO_CONCILIADO"/>
  </r>
  <r>
    <x v="34"/>
    <m/>
    <x v="34"/>
    <x v="28"/>
    <s v="J06280420002"/>
    <s v="NTE"/>
    <n v="10918381"/>
    <m/>
    <s v="A:00862012001 GAM DE PUCARANI, TRANSFERENCIA DE RECUPERACIONES SEGÚN NOTA INTERNA GEF-LCR-DYF-0093-NOT/25, POR CONCEPTO DE REMUNERACION DE ADMINISTRACION QUE CORRESPONDE AL FNDR DE ACUERDO A CONTRATO DE FIDEICOMISO “CONTRAPARTES LOCALES” (CL)"/>
    <m/>
    <m/>
    <m/>
    <m/>
    <m/>
    <m/>
    <n v="0"/>
    <n v="652.17999999999995"/>
    <s v="NO_CONCILIADO"/>
  </r>
  <r>
    <x v="34"/>
    <m/>
    <x v="34"/>
    <x v="28"/>
    <s v="J06280430002"/>
    <s v="NTE"/>
    <n v="10919120"/>
    <m/>
    <s v="A:00862012001 GAM DE PUCARANI, TRANSFERENCIA DE RECUPERACIONES SEGÚN NOTA INTERNA GEF-LCR-DYF-0093-NOT/25, POR CONCEPTO DE REMUNERACION DE ADMINISTRACION (INTERES PENAL) QUE CORRESPONDE AL FNDR DE ACUERDO A CONTRATO DE FIDEICOMISO “CONTRAPARTES LOCALES” (CL)"/>
    <m/>
    <m/>
    <m/>
    <m/>
    <m/>
    <m/>
    <n v="0"/>
    <n v="1.35"/>
    <s v="NO_CONCILIADO"/>
  </r>
  <r>
    <x v="34"/>
    <m/>
    <x v="34"/>
    <x v="28"/>
    <s v="J06280460002"/>
    <s v="NTE"/>
    <n v="10919129"/>
    <m/>
    <s v="A:00862012001 GAM DE BELLA FLOR, TRANSFERENCIA DE RECUPERACIONES SEGÚN NOTA INTERNA GEF-LCR-DYF-0103-NOT/25, POR CONCEPTO DE REMUNERACION DE ADMINISTRACION (INTERES PENAL) QUE CORRESPONDE AL FNDR DE ACUERDO A CONTRATO DE FIDEICOMISO “CONTRAPARTES LOCALES” (CL)"/>
    <m/>
    <m/>
    <m/>
    <m/>
    <m/>
    <m/>
    <n v="0"/>
    <n v="0.59"/>
    <s v="NO_CONCILIADO"/>
  </r>
  <r>
    <x v="34"/>
    <m/>
    <x v="34"/>
    <x v="28"/>
    <s v="J06280470002"/>
    <s v="NTE"/>
    <n v="10919128"/>
    <m/>
    <s v="A:00862012001 GAM DE BELLA FLOR, TRANSFERENCIA DE RECUPERACIONES SEGÚN NOTA INTERNA GEF-LCR-DYF-0103-NOT/25, POR CONCEPTO DE REMUNERACION DE ADMINISTRACION QUE CORRESPONDE AL FNDR DE ACUERDO A CONTRATO DE FIDEICOMISO “CONTRAPARTES LOCALES” (CL)"/>
    <m/>
    <m/>
    <m/>
    <m/>
    <m/>
    <m/>
    <n v="0"/>
    <n v="141.38"/>
    <s v="NO_CONCILIADO"/>
  </r>
  <r>
    <x v="34"/>
    <m/>
    <x v="34"/>
    <x v="28"/>
    <s v="J06280480002"/>
    <s v="NTE"/>
    <n v="10919147"/>
    <m/>
    <s v="A:00862012001 GAM DE VILLA CHARCAS, TRANSFERENCIA DE RECUPERACIONES SEGÚN NOTA INTERNA GEF-LCR-DYF-0103-NOT/25, POR CONCEPTO DE REMUNERACION DE ADMINISTRACION (INTERES PENAL) QUE CORRESPONDE AL FNDR DE ACUERDO A CONTRATO DE FIDEICOMISO “CONTRAPARTES LOCALES” (CL)"/>
    <m/>
    <m/>
    <m/>
    <m/>
    <m/>
    <m/>
    <n v="0"/>
    <n v="5.51"/>
    <s v="NO_CONCILIADO"/>
  </r>
  <r>
    <x v="34"/>
    <m/>
    <x v="34"/>
    <x v="28"/>
    <s v="J06280490002"/>
    <s v="NTE"/>
    <n v="10919145"/>
    <m/>
    <s v="A:00862012001 GAM DE VILLA CHARCAS, TRANSFERENCIA DE RECUPERACIONES SEGÚN NOTA INTERNA GEF-LCR-DYF-0103-NOT/25, POR CONCEPTO DE REMUNERACION DE ADMINISTRACION QUE CORRESPONDE AL FNDR DE ACUERDO A CONTRATO DE FIDEICOMISO “CONTRAPARTES LOCALES” (CL)"/>
    <m/>
    <m/>
    <m/>
    <m/>
    <m/>
    <m/>
    <n v="0"/>
    <n v="1391.61"/>
    <s v="NO_CONCILIADO"/>
  </r>
  <r>
    <x v="34"/>
    <m/>
    <x v="34"/>
    <x v="28"/>
    <s v="J06280500002"/>
    <s v="NTE"/>
    <n v="10919162"/>
    <m/>
    <s v="A:00862012001 GAM DE FILADELFIA, TRANSFERENCIA DE RECUPERACIONES SEGÚN NOTA INTERNA GEF-LCR-DYF-0112-NOT/25, POR CONCEPTO DE REMUNERACION DE ADMINISTRACION QUE CORRESPONDE AL FNDR DE ACUERDO A CONTRATO DE FIDEICOMISO “CONTRAPARTES LOCALES” (CL)"/>
    <m/>
    <m/>
    <m/>
    <m/>
    <m/>
    <m/>
    <n v="0"/>
    <n v="500.65"/>
    <s v="NO_CONCILIADO"/>
  </r>
  <r>
    <x v="34"/>
    <m/>
    <x v="34"/>
    <x v="28"/>
    <s v="J06280520002"/>
    <s v="NTE"/>
    <n v="10919175"/>
    <m/>
    <s v="A:00862012001 GAM DE FILADELFIA, TRANSFERENCIA DE RECUPERACIONES SEGÚN NOTA INTERNA GEF-LCR-DYF-0112-NOT/25, POR CONCEPTO DE REMUNERACION DE ADMINISTRACION (INTERES PENAL) QUE CORRESPONDE AL FNDR DE ACUERDO A CONTRATO DE FIDEICOMISO “CONTRAPARTES LOCALES” (CL)"/>
    <m/>
    <m/>
    <m/>
    <m/>
    <m/>
    <m/>
    <n v="0"/>
    <n v="1.8"/>
    <s v="NO_CONCILIADO"/>
  </r>
  <r>
    <x v="34"/>
    <m/>
    <x v="34"/>
    <x v="28"/>
    <s v="J06281340002"/>
    <s v="NTE"/>
    <n v="10919193"/>
    <m/>
    <s v="A:00862012001 GAM DE PADCAYA, TRANSFERENCIA DE RECUPERACIONES SEGÚN NOTA INTERNA GEF-LCR-DYF-0103-NOT/25, POR CONCEPTO DE REMUNERACION DE ADMINISTRACION QUE CORRESPONDE AL FNDR DE ACUERDO A CONTRATO DE FIDEICOMISO “CONTRAPARTES LOCALES” (CL)"/>
    <m/>
    <m/>
    <m/>
    <m/>
    <m/>
    <m/>
    <n v="0"/>
    <n v="1890.08"/>
    <s v="NO_CONCILIADO"/>
  </r>
  <r>
    <x v="34"/>
    <m/>
    <x v="34"/>
    <x v="28"/>
    <s v="J06281350002"/>
    <s v="NTE"/>
    <n v="10919194"/>
    <m/>
    <s v="A:00862012001 GAM DE PADCAYA, TRANSFERENCIA DE RECUPERACIONES SEGÚN NOTA INTERNA GEF-LCR-DYF-0103-NOT/25, POR CONCEPTO DE REMUNERACION DE ADMINISTRACION (INTERES PENAL) QUE CORRESPONDE AL FNDR DE ACUERDO A CONTRATO DE FIDEICOMISO “CONTRAPARTES LOCALES” (CL)"/>
    <m/>
    <m/>
    <m/>
    <m/>
    <m/>
    <m/>
    <n v="0"/>
    <n v="9.42"/>
    <s v="NO_CONCILIADO"/>
  </r>
  <r>
    <x v="7"/>
    <m/>
    <x v="7"/>
    <x v="28"/>
    <s v="S11191880003"/>
    <s v="COB"/>
    <n v="1119188"/>
    <m/>
    <s v="||TRANSFERENCIA DE FONDOS S/G MENSAJE SWIFT NRO. 2071 EN ATENCIÓN A NOTA: DGAC/DAF/FIN/NE-0008/25 DE F.29/1/2025 (HRE-TGL-1866) ENVIADO POR LA DIRECCIÓN GENERAL DE AERONÁUTICA CIVIL (SECTOR PÚBLICO). DEBITO DE LA LIBRETA 00117012001 DGAC, REPOSICIÓN ÚTILES DE ESCRITORIO."/>
    <m/>
    <m/>
    <m/>
    <m/>
    <m/>
    <m/>
    <n v="60"/>
    <n v="0"/>
    <s v="NO_CONCILIADO"/>
  </r>
  <r>
    <x v="13"/>
    <m/>
    <x v="13"/>
    <x v="28"/>
    <s v="G30288030001"/>
    <s v="CVD"/>
    <n v="3028803"/>
    <m/>
    <s v="COBRO COSTOS DE PAPELERIA SEGUN TRANSFERENCIA DEL EXTERIOR POR ORDEN DE FIDEICOMISO HERCO-CK (LIMA PERU) REF.: CRED URI/EMB 04-03 CISTERNAS CONTRATO 48 FECHA VALOR 12/02/2025 LIB. 00513062002 YPFB - EXPORTACIÓN DE GLP Y OTROS-BOLIVIANOS"/>
    <m/>
    <m/>
    <m/>
    <m/>
    <m/>
    <m/>
    <n v="60"/>
    <n v="0"/>
    <s v="NO_CONCILIADO"/>
  </r>
  <r>
    <x v="13"/>
    <m/>
    <x v="13"/>
    <x v="28"/>
    <s v="G30288050001"/>
    <s v="CVD"/>
    <n v="3028805"/>
    <m/>
    <s v="COBRO COSTOS DE PAPELERIA SEGUN TRANSFERENCIA DEL EXTERIOR POR ORDEN DE YPF EXPLORACIÓN + PRODUCCIÓN DE FERMIN PERALTA TORRES DELTA REF.: ATS OF 25/02/11 FECHA VALOR 11/02/2025 LIB. 00513012007 YPFB - RECURSOS NACIONALIZACIÓN"/>
    <m/>
    <m/>
    <m/>
    <m/>
    <m/>
    <m/>
    <n v="60"/>
    <n v="0"/>
    <s v="NO_CONCILIADO"/>
  </r>
  <r>
    <x v="21"/>
    <m/>
    <x v="21"/>
    <x v="28"/>
    <s v="S11192320002"/>
    <s v="CRV"/>
    <n v="1119232"/>
    <m/>
    <s v="||TRANSFERENCIA DE FONDOS SEGUN MENSAJE SWIFT N°2073 Y 2072 DE LA FECHA SEGÚN CORREO INSTITUCIONAL DE LA FECHA ENVIADO POR EL INSTITUTO NACIONAL DE INNOVACIÓN AGROPECUARIA Y FORESTAL A LA LIB 222018012 INIAF-KOLFACI TECNOLOGIAS P/MEJORAR PRODUCCIÓN CACAO Y ARROZ POR CTA.DE RURAL DEV"/>
    <m/>
    <m/>
    <m/>
    <m/>
    <m/>
    <m/>
    <n v="0"/>
    <n v="102900"/>
    <s v="NO_CONCILIADO"/>
  </r>
  <r>
    <x v="7"/>
    <m/>
    <x v="7"/>
    <x v="28"/>
    <s v="S11192240003"/>
    <s v="COB"/>
    <n v="1119224"/>
    <m/>
    <s v="||REGULARIZACIÓN DE NUESTRA OPERACIÓN N°1119210 DE LA FECHA SEGÚN CORREO ELECTRONICO DE LA FECHA Y NOTA CITE DGAC/DAF/FIN/NE-0008-25 DE F.29/01/2025 (HRE-TGL-1866) ENVIADO POR LA DGAC (SECTOR PÚBLICO) DEBITO DE LA LIBRETA 00117012001 DGAC, REPOSICIÓN ÚTILES DE ESCRITORIO."/>
    <m/>
    <m/>
    <m/>
    <m/>
    <m/>
    <m/>
    <n v="60"/>
    <n v="0"/>
    <s v="NO_CONCILIADO"/>
  </r>
  <r>
    <x v="34"/>
    <m/>
    <x v="34"/>
    <x v="28"/>
    <s v="S11192120001"/>
    <s v="COB"/>
    <n v="1119212"/>
    <m/>
    <s v="COBRO DE||ÚTILES DE ESCRITORIO SG. CITE: DGE-GEF-LCR-DYF-1148-CAR/25 POR EL REGISTRO DEL COMPROBANTE CONTABLE N°1119209 DEL PAGO ANTICIPADO DE CAPITAL Y PAGO DE INTERESES DEL CRED. EXTRA. AL FNDR SG. RD N° 195/2015 Y CONT. SANO N°350/2015, MOD. Y DOC. ADJ. COBRO DE ÚTILES DE ESCRITORIO DE LA CUT N°3987 LIBRETA N°00862012001 FNDR - ADMINISTRACIÓN"/>
    <m/>
    <m/>
    <m/>
    <m/>
    <m/>
    <m/>
    <n v="60"/>
    <n v="0"/>
    <s v="NO_CONCILIADO"/>
  </r>
  <r>
    <x v="21"/>
    <m/>
    <x v="21"/>
    <x v="28"/>
    <s v="S11192340001"/>
    <s v="COB"/>
    <n v="1119234"/>
    <m/>
    <s v="COBRO DE||ÚTILES DE ESCRITORIO POR REGISTRO DEL COMPROBANTE CONTABLE N°1119232 DE LA FECHA SG CORREO INSTITUCIONAL DE LA FECHA ENVIADO POR INSTITUTO NACIONAL DE INNOVACIÓN AGROPECUARIA Y FORESTAL DE LA LIBRETA 00222012001 INIAF-A NIVEL NACIONAL COBRO ÚTILES DE ESCRITORIO"/>
    <m/>
    <m/>
    <m/>
    <m/>
    <m/>
    <m/>
    <n v="60"/>
    <n v="0"/>
    <s v="NO_CONCILIADO"/>
  </r>
  <r>
    <x v="78"/>
    <m/>
    <x v="78"/>
    <x v="29"/>
    <s v="O22589900002"/>
    <s v="BOD"/>
    <n v="2258990"/>
    <m/>
    <s v="00378012002 DEPOSITO DE EFECTIVO, DEPOSITANTE: ADHEMAR EMILIO ATORA QUISPE, CONCEPTO: DEV. SALDO C-31 -148, CUENTA DE DEPOSITO: CUENTA UNICA DEL TESORO"/>
    <m/>
    <m/>
    <m/>
    <m/>
    <m/>
    <m/>
    <n v="0"/>
    <n v="70"/>
    <s v="NO_CONCILIADO"/>
  </r>
  <r>
    <x v="0"/>
    <m/>
    <x v="0"/>
    <x v="29"/>
    <s v="O22590000002"/>
    <s v="BOD"/>
    <n v="2259000"/>
    <m/>
    <s v="00099021001 DEPOSITO DE EFECTIVO, DEPOSITANTE: RONALD MARTIN MAMANI CHOQUE, CONCEPTO: DEVOLUCION ABONO POSTERIOR A LA FECHA DE FALLECIMIENTO, CUENTA DE DEPOSITO: CUENTA UNICA DEL TESORO"/>
    <m/>
    <m/>
    <m/>
    <m/>
    <m/>
    <m/>
    <n v="0"/>
    <n v="3606.32"/>
    <s v="NO_CONCILIADO"/>
  </r>
  <r>
    <x v="0"/>
    <m/>
    <x v="0"/>
    <x v="29"/>
    <s v="O22590510002"/>
    <s v="BOD"/>
    <n v="2259051"/>
    <m/>
    <s v="00099021001 DEPOSITO DE EFECTIVO, DEPOSITANTE: JHONNY PARDO RAMIRES CI 3819402CB, CONCEPTO: DEVOLUCION VIATICOS, CUENTA DE DEPOSITO: CUENTA UNICA DEL TESORO"/>
    <m/>
    <m/>
    <m/>
    <m/>
    <m/>
    <m/>
    <n v="0"/>
    <n v="2212"/>
    <s v="NO_CONCILIADO"/>
  </r>
  <r>
    <x v="0"/>
    <m/>
    <x v="0"/>
    <x v="29"/>
    <s v="O22590580002"/>
    <s v="BOD"/>
    <n v="2259058"/>
    <m/>
    <s v="00099021001 DEPOSITO DE EFECTIVO, DEPOSITANTE: VELMA JUDITH SAHONERO DE PARRADO, CONCEPTO: DEVOLUCION DE RECURSOS, CUENTA DE DEPOSITO: CUENTA UNICA DEL TESORO"/>
    <m/>
    <m/>
    <m/>
    <m/>
    <m/>
    <m/>
    <n v="0"/>
    <n v="310"/>
    <s v="NO_CONCILIADO"/>
  </r>
  <r>
    <x v="28"/>
    <m/>
    <x v="28"/>
    <x v="29"/>
    <s v="O22590650002"/>
    <s v="BOD"/>
    <n v="2259065"/>
    <m/>
    <s v="00016011101 DEPOSITO DE EFECTIVO, DEPOSITANTE: FLAVIO EUDALDO MERLO MAYDANA, CONCEPTO: DEVOLUCION DE PASAJE AEREO, CUENTA DE DEPOSITO: CUENTA UNICA DEL TESORO"/>
    <m/>
    <m/>
    <m/>
    <m/>
    <m/>
    <m/>
    <n v="0"/>
    <n v="484"/>
    <s v="NO_CONCILIADO"/>
  </r>
  <r>
    <x v="28"/>
    <m/>
    <x v="28"/>
    <x v="29"/>
    <s v="O22590670002"/>
    <s v="BOD"/>
    <n v="2259067"/>
    <m/>
    <s v="00099021001 DEPOSITO DE EFECTIVO, DEPOSITANTE: AGRIPINA PAJA TARQUI, CONCEPTO: REVERSION DE BOLETA, CUENTA DE DEPOSITO: CUENTA UNICA DEL TESORO/DJBR"/>
    <m/>
    <m/>
    <m/>
    <m/>
    <m/>
    <m/>
    <n v="0"/>
    <n v="295"/>
    <s v="NO_CONCILIADO"/>
  </r>
  <r>
    <x v="28"/>
    <m/>
    <x v="28"/>
    <x v="29"/>
    <s v="O22590680002"/>
    <s v="BOD"/>
    <n v="2259068"/>
    <m/>
    <s v="00099021001 DEPOSITO DE EFECTIVO, DEPOSITANTE: AGRIPINA PAJA TARQUI, CONCEPTO: REVERSION DE AGUINALDO, CUENTA DE DEPOSITO: CUENTA UNICA DEL TESORO/DJBR"/>
    <m/>
    <m/>
    <m/>
    <m/>
    <m/>
    <m/>
    <n v="0"/>
    <n v="75"/>
    <s v="NO_CONCILIADO"/>
  </r>
  <r>
    <x v="28"/>
    <m/>
    <x v="28"/>
    <x v="29"/>
    <s v="O22590830002"/>
    <s v="BOD"/>
    <n v="2259083"/>
    <m/>
    <s v="00099021001 DEPOSITO DE EFECTIVO, DEPOSITANTE: CLAUDIA JANETH LIMACHI NINA, CONCEPTO: DEV. BECA DE ESTUDIO CONTRATO DGESU-009/2017, CUENTA DE DEPOSITO: CUENTA UNICA DEL TESORO"/>
    <m/>
    <m/>
    <m/>
    <m/>
    <m/>
    <m/>
    <n v="0"/>
    <n v="7000"/>
    <s v="NO_CONCILIADO"/>
  </r>
  <r>
    <x v="31"/>
    <m/>
    <x v="31"/>
    <x v="29"/>
    <s v="O22591020002"/>
    <s v="BOD"/>
    <n v="2259102"/>
    <m/>
    <s v="00099021001 DEPOSITO DE EFECTIVO, DEPOSITANTE: AGENCIA ESTATAL DE VIVIENDA, CONCEPTO: PAGO DE SERVICIO DE AGUA POTABLE (EPSAS) DE LA AGENCIA ESTATAL DE VIVIENDA 11/24, CUENTA DE DEPOSITO: CUENTA UNICA DEL TESORO"/>
    <m/>
    <m/>
    <m/>
    <m/>
    <m/>
    <m/>
    <n v="0"/>
    <n v="2098.48"/>
    <s v="NO_CONCILIADO"/>
  </r>
  <r>
    <x v="0"/>
    <m/>
    <x v="0"/>
    <x v="29"/>
    <s v="O22591900002"/>
    <s v="BOD"/>
    <n v="2259190"/>
    <m/>
    <s v="00099021001 DEPOSITO DE EFECTIVO, DEPOSITANTE: DAFNE XIMENA OROPEZA QUIROGA DE TORRES, CONCEPTO: PERMISO SIN GOCE DE HABERES, CUENTA DE DEPOSITO: CUENTA UNICA DEL TESORO"/>
    <m/>
    <m/>
    <m/>
    <m/>
    <m/>
    <m/>
    <n v="0"/>
    <n v="76.63"/>
    <s v="NO_CONCILIADO"/>
  </r>
  <r>
    <x v="28"/>
    <m/>
    <x v="28"/>
    <x v="29"/>
    <s v="O22591990002"/>
    <s v="BOD"/>
    <n v="2259199"/>
    <m/>
    <s v="00016011101 DEPOSITO DE EFECTIVO, DEPOSITANTE: ORLANDO ZAPANA CONDORI, CONCEPTO: RESARCIMIENTO DE CURSO, CUENTA DE DEPOSITO: CUENTA UNICA DEL TESORO"/>
    <m/>
    <m/>
    <m/>
    <m/>
    <m/>
    <m/>
    <n v="0"/>
    <n v="200"/>
    <s v="NO_CONCILIADO"/>
  </r>
  <r>
    <x v="28"/>
    <m/>
    <x v="28"/>
    <x v="29"/>
    <s v="O22592000002"/>
    <s v="BOD"/>
    <n v="2259200"/>
    <m/>
    <s v="00016011101 DEPOSITO DE EFECTIVO, DEPOSITANTE: TITO RAMOS ROJAS, CONCEPTO: RESARCIMIENTO DE CURSO, CUENTA DE DEPOSITO: CUENTA UNICA DEL TESORO"/>
    <m/>
    <m/>
    <m/>
    <m/>
    <m/>
    <m/>
    <n v="0"/>
    <n v="200"/>
    <s v="NO_CONCILIADO"/>
  </r>
  <r>
    <x v="50"/>
    <m/>
    <x v="50"/>
    <x v="29"/>
    <s v="B22590290002"/>
    <s v="BOD"/>
    <n v="2259029"/>
    <m/>
    <s v="00155012001 DEP.DE CHEQ.AJENOS,RET.DE CAM.,CONCEPTO: POR EMISION DE CREDENCIALES NOTARIALES,DEP.: DIRECCION DE NOTARIADO PLURINACIONAL , PROCEDENCIA: BANCO UNION S.A., CHEQUE: 1043, FECHA DE EMISION:12/02/2025"/>
    <m/>
    <m/>
    <m/>
    <m/>
    <m/>
    <m/>
    <n v="0"/>
    <n v="1053"/>
    <s v="NO_CONCILIADO"/>
  </r>
  <r>
    <x v="79"/>
    <m/>
    <x v="79"/>
    <x v="29"/>
    <s v="B22590640002"/>
    <s v="BOD"/>
    <n v="2259064"/>
    <m/>
    <s v="00580012001 DEP.DE CHEQ.AJENOS,RET.DE CAM.,CONCEPTO: DEV. PERMISOS SIN GOCE DE HABERES MES DIC/2024,DEP.: DEPOSITOS ADUANEROS , PROCEDENCIA: BANCO UNION S.A., CHEQUE: 1694, FECHA DE EMISION:11/02/2025"/>
    <m/>
    <m/>
    <m/>
    <m/>
    <m/>
    <m/>
    <n v="0"/>
    <n v="2429.0100000000002"/>
    <s v="NO_CONCILIADO"/>
  </r>
  <r>
    <x v="63"/>
    <m/>
    <x v="63"/>
    <x v="29"/>
    <s v="B22590750002"/>
    <s v="BOD"/>
    <n v="2259075"/>
    <m/>
    <s v="00389012001 DEP.DE CHEQ.AJENOS,RET.DE CAM.,CONCEPTO: GARANTIAS,DEP.: NAABOL , PROCEDENCIA: BANCO UNION S.A., CHEQUE: 894, FECHA DE EMISION:13/02/2025"/>
    <m/>
    <m/>
    <m/>
    <m/>
    <m/>
    <m/>
    <n v="0"/>
    <n v="44703.91"/>
    <s v="NO_CONCILIADO"/>
  </r>
  <r>
    <x v="76"/>
    <m/>
    <x v="76"/>
    <x v="29"/>
    <s v="B22590770002"/>
    <s v="BOD"/>
    <n v="2259077"/>
    <m/>
    <s v="00522012001 DEP.DE CHEQ.AJENOS,RET.DE CAM.,CONCEPTO: ALQUILER,DEP.: UNIVERSIDAD PRIVADA SAN FRANCISCO DE ASIS , PROCEDENCIA: BANCO PARA EL FOMENTO A INICIATIVAS ECONOMICAS S.A.- BANCO FIE S.A., CHEQUE: 431, FECH"/>
    <m/>
    <m/>
    <m/>
    <m/>
    <m/>
    <m/>
    <n v="0"/>
    <n v="8400"/>
    <s v="NO_CONCILIADO"/>
  </r>
  <r>
    <x v="31"/>
    <m/>
    <x v="31"/>
    <x v="29"/>
    <s v="Q21702260002"/>
    <s v="CRV"/>
    <n v="2170226"/>
    <m/>
    <s v="NUMERO DE LIBRETA CUT: 000990204113 OPERACIÓN E18 TRANSFERENCIA DEL SISTEMA FINANCIERO POR CUENTA DE TERCEROS A LA CUT PAGO DE BOLETA DE GARANTIA NRO.- 300477404 SOLICITUD DE EMPRESA CONSTRUCTORA GALLARDO SANCHEZ"/>
    <m/>
    <m/>
    <m/>
    <m/>
    <m/>
    <m/>
    <n v="0"/>
    <n v="271202.83"/>
    <s v="NO_CONCILIADO"/>
  </r>
  <r>
    <x v="6"/>
    <m/>
    <x v="6"/>
    <x v="29"/>
    <s v="Q21702990002"/>
    <s v="CRV"/>
    <n v="2170299"/>
    <m/>
    <s v="NUMERO DE LIBRETA CUT: 00099021001 OPERACIÓN E75 TRANSFERENCIA DE LA CUENTA FISCAL BUN A LA CUT EN MN TRANSF.FDOS.AL.BCB GOBIERNO AUTONOMO MUNICIPAL DE PALCA CITE: GAMP/MAE/DESP/NRO. 114/2025 CUENTA CUT 3987 LIBRETA NÂ° 00099021001"/>
    <m/>
    <m/>
    <m/>
    <m/>
    <m/>
    <m/>
    <n v="0"/>
    <n v="226177.13"/>
    <s v="NO_CONCILIADO"/>
  </r>
  <r>
    <x v="6"/>
    <m/>
    <x v="6"/>
    <x v="29"/>
    <s v="Q21703000002"/>
    <s v="CRV"/>
    <n v="2170300"/>
    <m/>
    <s v="NUMERO DE LIBRETA CUT: 00099021001 OPERACIÓN E75 TRANSFERENCIA DE LA CUENTA FISCAL BUN A LA CUT EN MN TRANSF.FDOS.AL.BCB GOBIERNO AUTONOMO MUNICIPAL DE PALCA CITE: GAMP/MAE/DESP/NRO. 112/2025 CUENTA CUT 3987 LIBRETA NÂ° 00099021001"/>
    <m/>
    <m/>
    <m/>
    <m/>
    <m/>
    <m/>
    <n v="0"/>
    <n v="597553.07999999996"/>
    <s v="NO_CONCILIADO"/>
  </r>
  <r>
    <x v="6"/>
    <m/>
    <x v="6"/>
    <x v="29"/>
    <s v="Q21703010002"/>
    <s v="CRV"/>
    <n v="2170301"/>
    <m/>
    <s v="NUMERO DE LIBRETA CUT: 00099021001 OPERACIÓN E75 TRANSFERENCIA DE LA CUENTA FISCAL BUN A LA CUT EN MN TRANSF.FDOS.AL.BCB GOBIERNO AUTONOMO MUNICIPAL DE PALCA CITE: GAMP/MAE/DESP/NRO. 113/2025 CUENTA CUT 3987 LIBRETA NÂ° 00099021001"/>
    <m/>
    <m/>
    <m/>
    <m/>
    <m/>
    <m/>
    <n v="0"/>
    <n v="203759.11"/>
    <s v="NO_CONCILIADO"/>
  </r>
  <r>
    <x v="67"/>
    <m/>
    <x v="67"/>
    <x v="29"/>
    <s v="G30300930002"/>
    <s v="CRV"/>
    <n v="3030093"/>
    <m/>
    <s v="REGULARIZACION DE TRANSFERENCIA DEL EXTERIOR SEGUN SWIFT NO.2044 DE FECHA 13/02/2025 ORDENANTE: CONSULADO GENERAL DE BOLIVIA (BUENOS AIRES ARGENTINA) REF.: 0344372042FS - S003880 LIB. 00340012005 SEGIP - RECAUDACION EXTERIOR - CEDULAS DE IDENTIDAD"/>
    <m/>
    <m/>
    <m/>
    <m/>
    <m/>
    <m/>
    <n v="0"/>
    <n v="101954.83"/>
    <s v="NO_CONCILIADO"/>
  </r>
  <r>
    <x v="67"/>
    <m/>
    <x v="67"/>
    <x v="29"/>
    <s v="G30300940001"/>
    <s v="CVD"/>
    <n v="3030094"/>
    <m/>
    <s v="COBRO COSTOS DE PAPELERIA POR REGULARIZACION DE TRANSFERENCIA DEL EXTERIOR POR ORDEN DE CONSULADO GENERAL DE BOLIVIA (BUENOS AIRES ARGENTINA) REF.: 0344372042FS - S003880 LIB. 00340012003 RECAUDACION EXTRANJERIA - C.I. -L.C."/>
    <m/>
    <m/>
    <m/>
    <m/>
    <m/>
    <m/>
    <n v="60"/>
    <n v="0"/>
    <s v="NO_CONCILIADO"/>
  </r>
  <r>
    <x v="13"/>
    <m/>
    <x v="13"/>
    <x v="29"/>
    <s v="G30300980001"/>
    <s v="CVD"/>
    <n v="3030098"/>
    <m/>
    <s v="COBRO COSTOS DE PAPELERIA SEGUN TRANSFERENCIA DEL EXTERIOR POR ORDEN DE FIDEICOMISO HERCO-CKM (LIMA PERÚ) REF.: CRED URI/ EMB 04-02 CISTERNAS CONTRATO 48 FECHA VALOR 13/02/2025 LIB. 00513062002 YPFB - EXPORTACIÓN DE GLP Y OTROS-BOLIVIANOS"/>
    <m/>
    <m/>
    <m/>
    <m/>
    <m/>
    <m/>
    <n v="60"/>
    <n v="0"/>
    <s v="NO_CONCILIADO"/>
  </r>
  <r>
    <x v="13"/>
    <m/>
    <x v="13"/>
    <x v="29"/>
    <s v="G30300960001"/>
    <s v="CVD"/>
    <n v="3030096"/>
    <m/>
    <s v="COBRO COSTOS DE PAPELERIA POR REGULARIZACION DE TRANSFERENCIA DEL EXTERIOR POR ORDEN DE PARAGUAY ENERGY GAS S.R.L. (PY/ASUNCIÓN) REF.: OPE 0/767794 FECHA VALOR 5/02/2025 LIB. 00513062002 YPFB - EXPORTACIÓN DE GLP Y OTROS-BOLIVIANOS"/>
    <m/>
    <m/>
    <m/>
    <m/>
    <m/>
    <m/>
    <n v="60"/>
    <n v="0"/>
    <s v="NO_CONCILIADO"/>
  </r>
  <r>
    <x v="60"/>
    <m/>
    <x v="60"/>
    <x v="29"/>
    <s v="J06281730002"/>
    <s v="NTE"/>
    <n v="10971251"/>
    <m/>
    <s v="A:00099021001 GAD BENI, TRANSFERENCIA DE RECUPERACIONES SEGUN NOTA GEF-LCR-JSZ-0120-NOT/25 POR CONCEPTO DE PAGO DE INTERES DE ACUERDO A CONTRATO DE FIDEICOMISO &quot;PROGRAMA APOYO A LA EJECUCION DE LA INVERSION PUBLICA&quot; (AEIP) FIRMADO ENTRE MINISTERIO DE PLANIFICACION Y EL FNDR"/>
    <m/>
    <m/>
    <m/>
    <m/>
    <m/>
    <m/>
    <n v="0"/>
    <n v="695418.44"/>
    <s v="NO_CONCILIADO"/>
  </r>
  <r>
    <x v="34"/>
    <m/>
    <x v="34"/>
    <x v="29"/>
    <s v="J06281740002"/>
    <s v="NTE"/>
    <n v="10971303"/>
    <m/>
    <s v="A:00862012001 GAD BENI, TRANSFERENCIA DE RECUPERACIONES SEGUN NOTA GEF-LCR-JSZ-0120-NOT/25 POR CONCEPTO DE REMUNERACION POR ADMINISTRACION DE FIDEICOMISO QUE CORRESPONDEN AL FNDR DE ACUERDO A CONTRATO DE FIDEICOMISO &quot;PROGRAMA APOYO A LA EJECUCION DE LA INVERSION PUBLICA&quot; (AEIP)"/>
    <m/>
    <m/>
    <m/>
    <m/>
    <m/>
    <m/>
    <n v="0"/>
    <n v="156606.64000000001"/>
    <s v="NO_CONCILIADO"/>
  </r>
  <r>
    <x v="60"/>
    <m/>
    <x v="60"/>
    <x v="29"/>
    <s v="J06281750002"/>
    <s v="NTE"/>
    <n v="10971236"/>
    <m/>
    <s v="A:00099021001 GAD BENI, TRANSFERENCIA DE RECUPERACIONES SEGUN NOTA GEF-LCR-JSZ-0120-NOT/25 POR CONCEPTO DE PAGO DE INTERES DE ACUERDO A CONTRATO DE FIDEICOMISO &quot;PROGRAMA APOYO A LA EJECUCION DE LA INVERSION PUBLICA&quot; (AEIP) FIRMADO ENTRE MINISTERIO DE PLANIFICACION Y EL FNDR"/>
    <m/>
    <m/>
    <m/>
    <m/>
    <m/>
    <m/>
    <n v="0"/>
    <n v="173754.12"/>
    <s v="NO_CONCILIADO"/>
  </r>
  <r>
    <x v="34"/>
    <m/>
    <x v="34"/>
    <x v="29"/>
    <s v="J06281760002"/>
    <s v="NTE"/>
    <n v="10971364"/>
    <m/>
    <s v="A:00862012001 GAD BENI, TRANSFERENCIA DE RECUPERACIONES SEGUN NOTA GEF-LCR-JSZ-0120-NOT/25 POR CONCEPTO DE REMUNERACION POR ADMINISTRACION DE FIDEICOMISO QUE CORRESPONDEN AL FNDR DE ACUERDO A CONTRATO DE FIDEICOMISO &quot;PROGRAMA APOYO A LA EJECUCION DE LA INVERSION PUBLICA&quot; (AEIP)"/>
    <m/>
    <m/>
    <m/>
    <m/>
    <m/>
    <m/>
    <n v="0"/>
    <n v="678270.96"/>
    <s v="NO_CONCILIADO"/>
  </r>
  <r>
    <x v="6"/>
    <m/>
    <x v="6"/>
    <x v="29"/>
    <s v="Q21703970002"/>
    <s v="CRV"/>
    <n v="2170397"/>
    <m/>
    <s v="NUMERO DE LIBRETA CUT: 00099021001 OPERACIÓN E75 TRANSFERENCIA DE LA CUENTA FISCAL BUN A LA CUT EN MN TRANSF.FDOS.AL.BCB GOBIERNO AUTONOMO DEPARTAMENTAL DE PANDO CITE: U.F.SEDEGES NÂ°10/2025 CUENTA CUT 3987 LIBRETA NÂ° 00099021001"/>
    <m/>
    <m/>
    <m/>
    <m/>
    <m/>
    <m/>
    <n v="0"/>
    <n v="3417.39"/>
    <s v="NO_CONCILIADO"/>
  </r>
  <r>
    <x v="13"/>
    <m/>
    <x v="13"/>
    <x v="29"/>
    <s v="G30305420001"/>
    <s v="CVD"/>
    <n v="3030542"/>
    <m/>
    <s v="COBRO COSTOS DE PAPELERIA SEGUN TRANSFERENCIA DEL EXTERIOR POR ORDEN DE MTX COMERCIALIZADORA DE GAS (BRAZIL SAO PAULO) REF.: CRED INV PPA-MTX-18/25 FECHA VALOR 12/02/2025 LIB. 00513012015 YPFB-HEROES DEL CHACO-BS"/>
    <m/>
    <m/>
    <m/>
    <m/>
    <m/>
    <m/>
    <n v="60"/>
    <n v="0"/>
    <s v="NO_CONCILIADO"/>
  </r>
  <r>
    <x v="7"/>
    <m/>
    <x v="7"/>
    <x v="29"/>
    <s v="S11193370003"/>
    <s v="COB"/>
    <n v="1119337"/>
    <m/>
    <s v="||TRANSFERENCIA DE FONDOS SEGÚN MENSAJE SWIFT N°2112 DE LA FECHA Y NOTA CITE: DGAC/DAF/FIN/NE-0008/25 (HRE-TGL-1866) DE FECHA 29/01/2025 DE LA DIRECCIÓN GENERAL DE AERONÁUTICA CIVIL. (SECTOR PÚBLICO). DÉBITO DE LA LIBRETA 00117012001 DGAC, REPOSICIÓN DE ÚTILES DE ESCRITORIO."/>
    <m/>
    <m/>
    <m/>
    <m/>
    <m/>
    <m/>
    <n v="60"/>
    <n v="0"/>
    <s v="NO_CONCILIADO"/>
  </r>
  <r>
    <x v="7"/>
    <m/>
    <x v="7"/>
    <x v="29"/>
    <s v="S11193380003"/>
    <s v="COB"/>
    <n v="1119338"/>
    <m/>
    <s v="||TRANSFERENCIA DE FONDOS SEGÚN MENSAJE SWIFT N°2163 Y 2164 DE LA FECHA Y NOTA CITE: DGAC/DAF/FIN/NE-0008/25 (HRE-TGL-1866) DE FECHA 29/01/2025 DE LA DIRECCIÓN GENERAL DE AERONÁUTICA CIVIL. (SECTOR PÚBLICO). DÉBITO DE LA LIBRETA 00117012001 DGAC, REPOSICIÓN DE ÚTILES DE ESCRITORIO."/>
    <m/>
    <m/>
    <m/>
    <m/>
    <m/>
    <m/>
    <n v="60"/>
    <n v="0"/>
    <s v="NO_CONCILIADO"/>
  </r>
  <r>
    <x v="7"/>
    <m/>
    <x v="7"/>
    <x v="29"/>
    <s v="S11193420003"/>
    <s v="COB"/>
    <n v="1119342"/>
    <m/>
    <s v="||TRANSFERENCIA DE FONDOS S/G MENSAJE SWIFT NRO. 2111 DE LA FECHA Y NOTA CITE DGAC/DAF/FIN/NE-0008/25 DE F.29.01.2025 (HRE-TGL-1866) DE LA DIRECCION GENERAL DE AERONAUTICA CIVIL (SECTOR PÚBLICO). DEBITO DE LA LIBRETA 00117012001 DGAC, REPOSICIÓN DE ÚTILES DE ESCRITORIO."/>
    <m/>
    <m/>
    <m/>
    <m/>
    <m/>
    <m/>
    <n v="60"/>
    <n v="0"/>
    <s v="NO_CONCILIADO"/>
  </r>
  <r>
    <x v="7"/>
    <m/>
    <x v="7"/>
    <x v="29"/>
    <s v="S11193440003"/>
    <s v="COB"/>
    <n v="1119344"/>
    <m/>
    <s v="||TRANSFERENCIA DE FONDOS S/G MENSAJES SWIFTS NROS. 2120-2152 EN ATENCIÓN A NOTA: DGAC/DAF/FIN/NE-0008/25 DE F.29/1/2025 (HRE-TGL-1866) ENVIADO POR LA DIRECCIÓN GENERAL DE AERONÁUTICA CIVIL (SECTOR PÚBLICO). DEBITO DE LA LIBRETA 00117012001 DGAC, REPOSICIÓN ÚTILES DE ESCRITORIO."/>
    <m/>
    <m/>
    <m/>
    <m/>
    <m/>
    <m/>
    <n v="60"/>
    <n v="0"/>
    <s v="NO_CONCILIADO"/>
  </r>
  <r>
    <x v="7"/>
    <m/>
    <x v="7"/>
    <x v="29"/>
    <s v="S11193670003"/>
    <s v="COB"/>
    <n v="1119367"/>
    <m/>
    <s v="||REGULARIZACIÓN DE NUESTRA OPERACIÓN N° 1118759 DE FECHA 05 /02/2025 SEGÚN NOTAS DGAC/DAF/FIN/NE-0018/25 (HRE-TSO-172) DE F. 12/02/2025 Y CAR/DGE-UNC N°0027/2025 DE F. 13/02/2025 (HRE-TSO-183) DÉBITO DE LA LIBRETA 00117012001 DGAC, REPOSICIÓN DE ÚTILES DE ESCRITORIO."/>
    <m/>
    <m/>
    <m/>
    <m/>
    <m/>
    <m/>
    <n v="60"/>
    <n v="0"/>
    <s v="NO_CONCILIADO"/>
  </r>
  <r>
    <x v="80"/>
    <m/>
    <x v="80"/>
    <x v="30"/>
    <s v="O22593860002"/>
    <s v="BOD"/>
    <n v="2259386"/>
    <m/>
    <s v="00099021001 DEPOSITO DE EFECTIVO, DEPOSITANTE: AARON GERMAN VELARDE TEJADA, CONCEPTO: DEVOLUCION DE VIATICOS, CUENTA DE DEPOSITO: CUENTA UNICA DEL TESORO/DJBR"/>
    <m/>
    <m/>
    <m/>
    <m/>
    <m/>
    <m/>
    <n v="0"/>
    <n v="927.5"/>
    <s v="NO_CONCILIADO"/>
  </r>
  <r>
    <x v="80"/>
    <m/>
    <x v="80"/>
    <x v="30"/>
    <s v="O22593890002"/>
    <s v="BOD"/>
    <n v="2259389"/>
    <m/>
    <s v="00099021001 DEPOSITO DE EFECTIVO, DEPOSITANTE: JOHN SAMIR CHAVEZ MALDONADO, CONCEPTO: DEVOLUCION DE VIATICOS, CUENTA DE DEPOSITO: CUENTA UNICA DEL TESORO/DJBR"/>
    <m/>
    <m/>
    <m/>
    <m/>
    <m/>
    <m/>
    <n v="0"/>
    <n v="927.5"/>
    <s v="NO_CONCILIADO"/>
  </r>
  <r>
    <x v="56"/>
    <m/>
    <x v="56"/>
    <x v="30"/>
    <s v="O22594010002"/>
    <s v="BOD"/>
    <n v="2259401"/>
    <m/>
    <s v="00099021001 DEPOSITO DE EFECTIVO, DEPOSITANTE: OSCAR ALBERTO BALDERAS MONTAÑO, CONCEPTO: DEVOLUCION DE VIATICOS, CUENTA DE DEPOSITO: CUENTA UNICA DEL TESORO/DJBR"/>
    <m/>
    <m/>
    <m/>
    <m/>
    <m/>
    <m/>
    <n v="0"/>
    <n v="2212"/>
    <s v="NO_CONCILIADO"/>
  </r>
  <r>
    <x v="0"/>
    <m/>
    <x v="0"/>
    <x v="30"/>
    <s v="O22594090002"/>
    <s v="BOD"/>
    <n v="2259409"/>
    <m/>
    <s v="00099021001 DEPOSITO DE EFECTIVO, DEPOSITANTE: JUSTA MENDOZA DE CARVAJAL, CONCEPTO: DEV. RETROACTIVO, CUENTA DE DEPOSITO: CUENTA UNICA DEL TESORO"/>
    <m/>
    <m/>
    <m/>
    <m/>
    <m/>
    <m/>
    <n v="0"/>
    <n v="700"/>
    <s v="NO_CONCILIADO"/>
  </r>
  <r>
    <x v="17"/>
    <m/>
    <x v="17"/>
    <x v="30"/>
    <s v="O22594470002"/>
    <s v="BOD"/>
    <n v="2259447"/>
    <m/>
    <s v="00046171101 DEPOSITO DE EFECTIVO, DEPOSITANTE: SCOTT BUSINESS GROUP S.R.L., CONCEPTO: PAGO DE SANCION PECUNIARIA, CUENTA DE DEPOSITO: CUENTA UNICA DEL TESORO"/>
    <m/>
    <m/>
    <m/>
    <m/>
    <m/>
    <m/>
    <n v="0"/>
    <n v="5000"/>
    <s v="NO_CONCILIADO"/>
  </r>
  <r>
    <x v="0"/>
    <m/>
    <x v="0"/>
    <x v="30"/>
    <s v="O22594560002"/>
    <s v="BOD"/>
    <n v="2259456"/>
    <m/>
    <s v="00099021001 DEPOSITO DE EFECTIVO, DEPOSITANTE: FREDDY ASCENCIO RODRIGUEZ, CONCEPTO: REVERSION, CUENTA DE DEPOSITO: CUENTA UNICA DEL TESORO"/>
    <m/>
    <m/>
    <m/>
    <m/>
    <m/>
    <m/>
    <n v="0"/>
    <n v="7046.15"/>
    <s v="NO_CONCILIADO"/>
  </r>
  <r>
    <x v="33"/>
    <m/>
    <x v="33"/>
    <x v="30"/>
    <s v="O22594780002"/>
    <s v="BOD"/>
    <n v="2259478"/>
    <m/>
    <s v="00132142001 DEPOSITO DE EFECTIVO, DEPOSITANTE: MOISES CALLAPA HILARI, CONCEPTO: PAGO DE CUENTA POR COBRAR CASO IMPUESTOS NACIONALES, CUENTA DE DEPOSITO: CUENTA UNICA DEL TESORO"/>
    <m/>
    <m/>
    <m/>
    <m/>
    <m/>
    <m/>
    <n v="0"/>
    <n v="1027.78"/>
    <s v="NO_CONCILIADO"/>
  </r>
  <r>
    <x v="0"/>
    <m/>
    <x v="0"/>
    <x v="30"/>
    <s v="O22594850002"/>
    <s v="BOD"/>
    <n v="2259485"/>
    <m/>
    <s v="00099021001 DEPOSITO DE EFECTIVO, DEPOSITANTE: MANUEL FERNANDO QUILLE FLORES, CONCEPTO: PAGO ENERGIA ELECTRICA, CUENTA DE DEPOSITO: CUENTA UNICA DEL TESORO"/>
    <m/>
    <m/>
    <m/>
    <m/>
    <m/>
    <m/>
    <n v="0"/>
    <n v="500"/>
    <s v="NO_CONCILIADO"/>
  </r>
  <r>
    <x v="28"/>
    <m/>
    <x v="28"/>
    <x v="30"/>
    <s v="O22595140002"/>
    <s v="BOD"/>
    <n v="2259514"/>
    <m/>
    <s v="00099021001 DEPOSITO DE EFECTIVO, DEPOSITANTE: ANGELA ISABEL PEDREGAL MONTES, CONCEPTO: DEV. BECA ESTUDIO CONTRATO DGESU-003/2018 EX BECARIA ANGELA ISABEL PEDREGAL MONTES, CUENTA DE DEPOSITO: CUENTA UNICA DEL TESORO"/>
    <m/>
    <m/>
    <m/>
    <m/>
    <m/>
    <m/>
    <n v="0"/>
    <n v="22900"/>
    <s v="NO_CONCILIADO"/>
  </r>
  <r>
    <x v="17"/>
    <m/>
    <x v="17"/>
    <x v="30"/>
    <s v="O22595190002"/>
    <s v="BOD"/>
    <n v="2259519"/>
    <m/>
    <s v="00046171101 DEPOSITO DE EFECTIVO, DEPOSITANTE: LABKIT, CONCEPTO: MULTAS POR INCUMPLIMIENTO, CUENTA DE DEPOSITO: CUENTA UNICA DEL TESORO"/>
    <m/>
    <m/>
    <m/>
    <m/>
    <m/>
    <m/>
    <n v="0"/>
    <n v="5000"/>
    <s v="NO_CONCILIADO"/>
  </r>
  <r>
    <x v="79"/>
    <m/>
    <x v="79"/>
    <x v="30"/>
    <s v="O22595300002"/>
    <s v="BOD"/>
    <n v="2259530"/>
    <m/>
    <s v="00580012001 DEPOSITO DE EFECTIVO, DEPOSITANTE: DEPOSITOS ADUANEROS BOLIVIANOS, CONCEPTO: MULTA POR BENEFICIOS SOCIALES, CUENTA DE DEPOSITO: CUENTA UNICA DEL TESORO"/>
    <m/>
    <m/>
    <m/>
    <m/>
    <m/>
    <m/>
    <n v="0"/>
    <n v="387.21"/>
    <s v="NO_CONCILIADO"/>
  </r>
  <r>
    <x v="9"/>
    <m/>
    <x v="9"/>
    <x v="30"/>
    <s v="O22595320002"/>
    <s v="BOD"/>
    <n v="2259532"/>
    <m/>
    <s v="00086044201 DEPOSITO DE EFECTIVO, DEPOSITANTE: SISTEMA DE RIEGO SASANTA, CONCEPTO: PROYECTO RIEGO TECNIFICADO, CUENTA DE DEPOSITO: CUENTA UNICA DEL TESORO"/>
    <m/>
    <m/>
    <m/>
    <m/>
    <m/>
    <m/>
    <n v="0"/>
    <n v="73512"/>
    <s v="NO_CONCILIADO"/>
  </r>
  <r>
    <x v="12"/>
    <m/>
    <x v="12"/>
    <x v="30"/>
    <s v="O22595700002"/>
    <s v="BOD"/>
    <n v="2259570"/>
    <m/>
    <s v="00099031004 DEPOSITO DE EFECTIVO, DEPOSITANTE: SILVANA VANESSA CALVIMONTES CORREA - YPFB, CONCEPTO: FRACCIONAMIENTO DE NOCRE, CUENTA DE DEPOSITO: CUENTA UNICA DEL TESORO"/>
    <m/>
    <m/>
    <m/>
    <m/>
    <m/>
    <m/>
    <n v="0"/>
    <n v="50"/>
    <s v="NO_CONCILIADO"/>
  </r>
  <r>
    <x v="48"/>
    <m/>
    <x v="48"/>
    <x v="30"/>
    <s v="O22595490002"/>
    <s v="BOD"/>
    <n v="2259549"/>
    <m/>
    <s v="00283042001 DEPOSITO DE EFECTIVO, DEPOSITANTE: ALBERTO JESUS VACA SEGOVIA, CONCEPTO: DEV. VIATICOS, CUENTA DE DEPOSITO: CUENTA UNICA DEL TESORO"/>
    <m/>
    <m/>
    <m/>
    <m/>
    <m/>
    <m/>
    <n v="0"/>
    <n v="782"/>
    <s v="NO_CONCILIADO"/>
  </r>
  <r>
    <x v="56"/>
    <m/>
    <x v="56"/>
    <x v="30"/>
    <s v="O22595610002"/>
    <s v="BOD"/>
    <n v="2259561"/>
    <m/>
    <s v="00099021001 DEPOSITO DE EFECTIVO, DEPOSITANTE: HECTOR ARCE RODRIGUEZ, CONCEPTO: DEV. VIATICOS, CUENTA DE DEPOSITO: CUENTA UNICA DEL TESORO/DJBR"/>
    <m/>
    <m/>
    <m/>
    <m/>
    <m/>
    <m/>
    <n v="0"/>
    <n v="2212"/>
    <s v="NO_CONCILIADO"/>
  </r>
  <r>
    <x v="0"/>
    <m/>
    <x v="0"/>
    <x v="30"/>
    <s v="O22595650002"/>
    <s v="BOD"/>
    <n v="2259565"/>
    <m/>
    <s v="00099021001 DEPOSITO DE EFECTIVO, DEPOSITANTE: JHONNY MAMANI VARGAS, CONCEPTO: DEV. REFRIGERIO 12/2024, CUENTA DE DEPOSITO: CUENTA UNICA DEL TESORO"/>
    <m/>
    <m/>
    <m/>
    <m/>
    <m/>
    <m/>
    <n v="0"/>
    <n v="378"/>
    <s v="NO_CONCILIADO"/>
  </r>
  <r>
    <x v="39"/>
    <m/>
    <x v="39"/>
    <x v="30"/>
    <s v="O22595840002"/>
    <s v="BOD"/>
    <n v="2259584"/>
    <m/>
    <s v="00041021101 DEPOSITO DE EFECTIVO, DEPOSITANTE: CENTELLAS CHAVEZ JOSE ARIEL, CONCEPTO: DEV. REFRIGERIO PAGO EN DEMASIA, CUENTA DE DEPOSITO: CUENTA UNICA DEL TESORO"/>
    <m/>
    <m/>
    <m/>
    <m/>
    <m/>
    <m/>
    <n v="0"/>
    <n v="126"/>
    <s v="NO_CONCILIADO"/>
  </r>
  <r>
    <x v="0"/>
    <m/>
    <x v="0"/>
    <x v="30"/>
    <s v="O22595760002"/>
    <s v="BOD"/>
    <n v="2259576"/>
    <m/>
    <s v="00099021001 DEPOSITO DE EFECTIVO, DEPOSITANTE: MISHEL TERRAZAS ORELLANA, CONCEPTO: PAGO SERVICIOS BASICOS ENERO, CUENTA DE DEPOSITO: CUENTA UNICA DEL TESORO"/>
    <m/>
    <m/>
    <m/>
    <m/>
    <m/>
    <m/>
    <n v="0"/>
    <n v="2000"/>
    <s v="NO_CONCILIADO"/>
  </r>
  <r>
    <x v="0"/>
    <m/>
    <x v="0"/>
    <x v="30"/>
    <s v="O22595770002"/>
    <s v="BOD"/>
    <n v="2259577"/>
    <m/>
    <s v="00099021001 DEPOSITO DE EFECTIVO, DEPOSITANTE: MISHEL TERRAZAS ORELLANA, CONCEPTO: PAGO GAS ENERO, CUENTA DE DEPOSITO: CUENTA UNICA DEL TESORO"/>
    <m/>
    <m/>
    <m/>
    <m/>
    <m/>
    <m/>
    <n v="0"/>
    <n v="1434.34"/>
    <s v="NO_CONCILIADO"/>
  </r>
  <r>
    <x v="39"/>
    <m/>
    <x v="39"/>
    <x v="30"/>
    <s v="O22595830002"/>
    <s v="BOD"/>
    <n v="2259583"/>
    <m/>
    <s v="00041021101 DEPOSITO DE EFECTIVO, DEPOSITANTE: AVERANGA VELASQUEZ WALDO, CONCEPTO: DEV. REFRIGERIO PAGO EN DEMASIA, CUENTA DE DEPOSITO: CUENTA UNICA DEL TESORO"/>
    <m/>
    <m/>
    <m/>
    <m/>
    <m/>
    <m/>
    <n v="0"/>
    <n v="126"/>
    <s v="NO_CONCILIADO"/>
  </r>
  <r>
    <x v="39"/>
    <m/>
    <x v="39"/>
    <x v="30"/>
    <s v="O22595860002"/>
    <s v="BOD"/>
    <n v="2259586"/>
    <m/>
    <s v="00041021101 DEPOSITO DE EFECTIVO, DEPOSITANTE: GONZALES ARANCIBIA HENRY MODESTO, CONCEPTO: DEV. REFRIGERIO PAGO EN DEMASIA, CUENTA DE DEPOSITO: CUENTA UNICA DEL TESORO"/>
    <m/>
    <m/>
    <m/>
    <m/>
    <m/>
    <m/>
    <n v="0"/>
    <n v="126"/>
    <s v="NO_CONCILIADO"/>
  </r>
  <r>
    <x v="39"/>
    <m/>
    <x v="39"/>
    <x v="30"/>
    <s v="O22595870002"/>
    <s v="BOD"/>
    <n v="2259587"/>
    <m/>
    <s v="00041021101 DEPOSITO DE EFECTIVO, DEPOSITANTE: HUANCA GIRONDA ANDRES, CONCEPTO: DEV. REFRIGERIO PAGO EN DEMASIA, CUENTA DE DEPOSITO: CUENTA UNICA DEL TESORO"/>
    <m/>
    <m/>
    <m/>
    <m/>
    <m/>
    <m/>
    <n v="0"/>
    <n v="108"/>
    <s v="NO_CONCILIADO"/>
  </r>
  <r>
    <x v="39"/>
    <m/>
    <x v="39"/>
    <x v="30"/>
    <s v="O22595880002"/>
    <s v="BOD"/>
    <n v="2259588"/>
    <m/>
    <s v="00041021101 DEPOSITO DE EFECTIVO, DEPOSITANTE: MENDOZA REYES FRANKLIN LEONEL, CONCEPTO: DEV. REFRIGERIO PAGO EN DEMASIA, CUENTA DE DEPOSITO: CUENTA UNICA DEL TESORO"/>
    <m/>
    <m/>
    <m/>
    <m/>
    <m/>
    <m/>
    <n v="0"/>
    <n v="126"/>
    <s v="NO_CONCILIADO"/>
  </r>
  <r>
    <x v="39"/>
    <m/>
    <x v="39"/>
    <x v="30"/>
    <s v="O22595890002"/>
    <s v="BOD"/>
    <n v="2259589"/>
    <m/>
    <s v="00041021101 DEPOSITO DE EFECTIVO, DEPOSITANTE: ZELAYA CARRY B MARCELO DAVID, CONCEPTO: DEV. REFRIGERIO PAGO EN DEMASIA, CUENTA DE DEPOSITO: CUENTA UNICA DEL TESORO"/>
    <m/>
    <m/>
    <m/>
    <m/>
    <m/>
    <m/>
    <n v="0"/>
    <n v="126"/>
    <s v="NO_CONCILIADO"/>
  </r>
  <r>
    <x v="5"/>
    <m/>
    <x v="5"/>
    <x v="30"/>
    <s v="O22596040002"/>
    <s v="BOD"/>
    <n v="2259604"/>
    <m/>
    <s v="00015011107 DEPOSITO DE EFECTIVO, DEPOSITANTE: PROMID, CONCEPTO: PAGO SERVICIO AGUA FEBRERO/25, CUENTA DE DEPOSITO: CUENTA UNICA DEL TESORO"/>
    <m/>
    <m/>
    <m/>
    <m/>
    <m/>
    <m/>
    <n v="0"/>
    <n v="179.45"/>
    <s v="NO_CONCILIADO"/>
  </r>
  <r>
    <x v="81"/>
    <m/>
    <x v="81"/>
    <x v="30"/>
    <s v="B22594000002"/>
    <s v="BOD"/>
    <n v="2259400"/>
    <m/>
    <s v="00301014201 DEP.DE CHEQ.AJENOS,RET.DE CAM.,CONCEPTO: TRANSFERENCIA S/G CONVENIO GADOR AL SEDERI ORURO GESTION 2025,DEP.: FERNANDO MAMANI HIDALGO , PROCEDENCIA: BANCO UNION S.A., CHEQUE: 427, FECHA DE EMISION:13/02/2025"/>
    <m/>
    <m/>
    <m/>
    <m/>
    <m/>
    <m/>
    <n v="0"/>
    <n v="1000000"/>
    <s v="NO_CONCILIADO"/>
  </r>
  <r>
    <x v="81"/>
    <m/>
    <x v="81"/>
    <x v="30"/>
    <s v="B22594020002"/>
    <s v="BOD"/>
    <n v="2259402"/>
    <m/>
    <s v="00301014101 DEP.DE CHEQ.AJENOS,RET.DE CAM.,CONCEPTO: TRANSFERENCIA S/G CONVENIO DE GADOR AL SEDERI - ORURO GESTION 2025,DEP.: FERNANDO MAMANI HIDALGO , PROCEDENCIA: BANCO UNION S.A., CHEQUE: 426, FECHA DE EMISION:13/02/2025"/>
    <m/>
    <m/>
    <m/>
    <m/>
    <m/>
    <m/>
    <n v="0"/>
    <n v="483920"/>
    <s v="NO_CONCILIADO"/>
  </r>
  <r>
    <x v="0"/>
    <m/>
    <x v="0"/>
    <x v="30"/>
    <s v="B22594910002"/>
    <s v="BOD"/>
    <n v="2259491"/>
    <m/>
    <s v="00099021001 DEP.DE CHEQ.AJENOS,RET.DE CAM.,CONCEPTO: REVERSION,DEP.: JUAN DANIEL DELGADO PACHECO , PROCEDENCIA: BANCO UNION S.A., CHEQUE: 213502, FECHA DE EMISION:14/02/2025"/>
    <m/>
    <m/>
    <m/>
    <m/>
    <m/>
    <m/>
    <n v="0"/>
    <n v="2136.86"/>
    <s v="NO_CONCILIADO"/>
  </r>
  <r>
    <x v="0"/>
    <m/>
    <x v="0"/>
    <x v="30"/>
    <s v="B22594930002"/>
    <s v="BOD"/>
    <n v="2259493"/>
    <m/>
    <s v="00099021001 DEP.DE CHEQ.AJENOS,RET.DE CAM.,CONCEPTO: REVERSION,DEP.: JUAN DANIEL DELGADO PACHECO , PROCEDENCIA: BANCO UNION S.A., CHEQUE: 213503, FECHA DE EMISION:14/02/2025"/>
    <m/>
    <m/>
    <m/>
    <m/>
    <m/>
    <m/>
    <n v="0"/>
    <n v="2493"/>
    <s v="NO_CONCILIADO"/>
  </r>
  <r>
    <x v="9"/>
    <m/>
    <x v="9"/>
    <x v="30"/>
    <s v="O22596060002"/>
    <s v="BOD"/>
    <n v="2259606"/>
    <m/>
    <s v="00086044201 DEPOSITO DE EFECTIVO, DEPOSITANTE: ROBERTO QUISPE MAMANI, CONCEPTO: CONTRAPARTE, CUENTA DE DEPOSITO: CUENTA UNICA DEL TESORO"/>
    <m/>
    <m/>
    <m/>
    <m/>
    <m/>
    <m/>
    <n v="0"/>
    <n v="3063"/>
    <s v="NO_CONCILIADO"/>
  </r>
  <r>
    <x v="9"/>
    <m/>
    <x v="9"/>
    <x v="30"/>
    <s v="O22596070002"/>
    <s v="BOD"/>
    <n v="2259607"/>
    <m/>
    <s v="00086044201 DEPOSITO DE EFECTIVO, DEPOSITANTE: ANDRES MAMANI AGUILAR, CONCEPTO: CONTRAPARTE, CUENTA DE DEPOSITO: CUENTA UNICA DEL TESORO"/>
    <m/>
    <m/>
    <m/>
    <m/>
    <m/>
    <m/>
    <n v="0"/>
    <n v="3063"/>
    <s v="NO_CONCILIADO"/>
  </r>
  <r>
    <x v="9"/>
    <m/>
    <x v="9"/>
    <x v="30"/>
    <s v="O22596080002"/>
    <s v="BOD"/>
    <n v="2259608"/>
    <m/>
    <s v="00086044201 DEPOSITO DE EFECTIVO, DEPOSITANTE: GENARO LAURA QUIZO, CONCEPTO: CONTRAPARTE, CUENTA DE DEPOSITO: CUENTA UNICA DEL TESORO"/>
    <m/>
    <m/>
    <m/>
    <m/>
    <m/>
    <m/>
    <n v="0"/>
    <n v="3063"/>
    <s v="NO_CONCILIADO"/>
  </r>
  <r>
    <x v="9"/>
    <m/>
    <x v="9"/>
    <x v="30"/>
    <s v="O22596100002"/>
    <s v="BOD"/>
    <n v="2259610"/>
    <m/>
    <s v="00086044201 DEPOSITO DE EFECTIVO, DEPOSITANTE: LENY RAJEL ALVARADO MITA, CONCEPTO: CONTRAPARTE, CUENTA DE DEPOSITO: CUENTA UNICA DEL TESORO"/>
    <m/>
    <m/>
    <m/>
    <m/>
    <m/>
    <m/>
    <n v="0"/>
    <n v="3063"/>
    <s v="NO_CONCILIADO"/>
  </r>
  <r>
    <x v="9"/>
    <m/>
    <x v="9"/>
    <x v="30"/>
    <s v="O22596110002"/>
    <s v="BOD"/>
    <n v="2259611"/>
    <m/>
    <s v="00086044201 DEPOSITO DE EFECTIVO, DEPOSITANTE: VICTOR HUGO MACHACA QUISPE, CONCEPTO: CONTRAPARTE, CUENTA DE DEPOSITO: CUENTA UNICA DEL TESORO"/>
    <m/>
    <m/>
    <m/>
    <m/>
    <m/>
    <m/>
    <n v="0"/>
    <n v="3063"/>
    <s v="NO_CONCILIADO"/>
  </r>
  <r>
    <x v="9"/>
    <m/>
    <x v="9"/>
    <x v="30"/>
    <s v="O22596120002"/>
    <s v="BOD"/>
    <n v="2259612"/>
    <m/>
    <s v="00086044201 DEPOSITO DE EFECTIVO, DEPOSITANTE: HELEN SANTOS FLORES, CONCEPTO: CONTRAPARTE, CUENTA DE DEPOSITO: CUENTA UNICA DEL TESORO"/>
    <m/>
    <m/>
    <m/>
    <m/>
    <m/>
    <m/>
    <n v="0"/>
    <n v="3063"/>
    <s v="NO_CONCILIADO"/>
  </r>
  <r>
    <x v="9"/>
    <m/>
    <x v="9"/>
    <x v="30"/>
    <s v="O22596140002"/>
    <s v="BOD"/>
    <n v="2259614"/>
    <m/>
    <s v="00086044201 DEPOSITO DE EFECTIVO, DEPOSITANTE: JUSTINO MACHACA QUISPE, CONCEPTO: CONTRAPARTE, CUENTA DE DEPOSITO: CUENTA UNICA DEL TESORO"/>
    <m/>
    <m/>
    <m/>
    <m/>
    <m/>
    <m/>
    <n v="0"/>
    <n v="3063"/>
    <s v="NO_CONCILIADO"/>
  </r>
  <r>
    <x v="28"/>
    <m/>
    <x v="28"/>
    <x v="30"/>
    <s v="O22596150002"/>
    <s v="BOD"/>
    <n v="2259615"/>
    <m/>
    <s v="00099021001 DEPOSITO DE EFECTIVO, DEPOSITANTE: CLAUDIO CESAR CLAROS OLIVARES, CONCEPTO: DEV.BECA ESTUDIO , CONTRATO DGESU -025/2018 DE CLAUDIO CESAR CLAROS OLIVARES, CUENTA DE DEPOSITO: CUENTA UNICA DEL TESORO"/>
    <m/>
    <m/>
    <m/>
    <m/>
    <m/>
    <m/>
    <n v="0"/>
    <n v="12900"/>
    <s v="NO_CONCILIADO"/>
  </r>
  <r>
    <x v="9"/>
    <m/>
    <x v="9"/>
    <x v="30"/>
    <s v="O22596170002"/>
    <s v="BOD"/>
    <n v="2259617"/>
    <m/>
    <s v="00086044201 DEPOSITO DE EFECTIVO, DEPOSITANTE: BORIS CACHI MAMANI, CONCEPTO: CONTRAPARTE, CUENTA DE DEPOSITO: CUENTA UNICA DEL TESORO"/>
    <m/>
    <m/>
    <m/>
    <m/>
    <m/>
    <m/>
    <n v="0"/>
    <n v="3063"/>
    <s v="NO_CONCILIADO"/>
  </r>
  <r>
    <x v="13"/>
    <m/>
    <x v="13"/>
    <x v="30"/>
    <s v="G30313340001"/>
    <s v="CVD"/>
    <n v="3031334"/>
    <m/>
    <s v="COBRO COSTOS DE PAPELERIA SEGUN TRANSFERENCIA DEL EXTERIOR POR ORDEN DE FIDEICOMISO HERCO-CKM (LIMA PERÚ) REF.: CRED EMB 04-03 CISTERNAS CONTRATO 48 FECHA VALOR 14/02/2025 LIB. 00513062002 YPFB - EXPORTACIÓN DE GLP Y OTROS-BOLIVIANOS"/>
    <m/>
    <m/>
    <m/>
    <m/>
    <m/>
    <m/>
    <n v="60"/>
    <n v="0"/>
    <s v="NO_CONCILIADO"/>
  </r>
  <r>
    <x v="6"/>
    <m/>
    <x v="6"/>
    <x v="30"/>
    <s v="Q21710220002"/>
    <s v="CRV"/>
    <n v="2171022"/>
    <m/>
    <s v="NUMERO DE LIBRETA CUT: 00099021001 OPERACIÓN E75 TRANSFERENCIA DE LA CUENTA FISCAL BUN A LA CUT EN MN TRANSF.FDOS.AL.BCB GOB. AUTONOMO MCPAL. DE ALALAY CITE: G.A.M.A CITE NÂ° 063/2025 CUENTA CUT 3987 LIBRETA NÂ° 00099021001"/>
    <m/>
    <m/>
    <m/>
    <m/>
    <m/>
    <m/>
    <n v="0"/>
    <n v="50731.74"/>
    <s v="NO_CONCILIADO"/>
  </r>
  <r>
    <x v="68"/>
    <m/>
    <x v="68"/>
    <x v="30"/>
    <s v="Q21710230002"/>
    <s v="CRV"/>
    <n v="2171023"/>
    <m/>
    <s v="NUMERO DE LIBRETA CUT: 00373024105 OPERACIÓN E75 TRANSFERENCIA DE LA CUENTA FISCAL BUN A LA CUT EN MN TRANSF.FDOS.AL.BCB GOBIERNO AUTONOMO MUNICIPAL DE CARIPUYO SG.NOTA DE FECHA: 13/02/2025 CUENTA CUT 3987 LIBRETA NÂ° 00373024105"/>
    <m/>
    <m/>
    <m/>
    <m/>
    <m/>
    <m/>
    <n v="0"/>
    <n v="1516.28"/>
    <s v="NO_CONCILIADO"/>
  </r>
  <r>
    <x v="6"/>
    <m/>
    <x v="6"/>
    <x v="30"/>
    <s v="Q21710240002"/>
    <s v="CRV"/>
    <n v="2171024"/>
    <m/>
    <s v="NUMERO DE LIBRETA CUT: 00099021001 OPERACIÓN E75 TRANSFERENCIA DE LA CUENTA FISCAL BUN A LA CUT EN MN TRANSF.FDOS.AL.BCB GOB. AUTONOMO MCPAL. DE TARATA CITE: GAMT NÂ° 072/2025 CUENTA CUT 3987 LIBRETA NÂ° 00099021001"/>
    <m/>
    <m/>
    <m/>
    <m/>
    <m/>
    <m/>
    <n v="0"/>
    <n v="30095.46"/>
    <s v="NO_CONCILIADO"/>
  </r>
  <r>
    <x v="6"/>
    <m/>
    <x v="6"/>
    <x v="30"/>
    <s v="Q21710250002"/>
    <s v="CRV"/>
    <n v="2171025"/>
    <m/>
    <s v="NUMERO DE LIBRETA CUT: 00099021001 OPERACIÓN E75 TRANSFERENCIA DE LA CUENTA FISCAL BUN A LA CUT EN MN TRANSF.FDOS.AL.BCB GOBIERNO AUTONOMO MUNICIPAL DE MACHARETI, CITE: GAMM/DAF NÂ° 029/2025 CUENTA CUT 3987 LIBRETA NÂ° 00099021001"/>
    <m/>
    <m/>
    <m/>
    <m/>
    <m/>
    <m/>
    <n v="0"/>
    <n v="287107.42"/>
    <s v="NO_CONCILIADO"/>
  </r>
  <r>
    <x v="48"/>
    <m/>
    <x v="48"/>
    <x v="30"/>
    <s v="Q21711560002"/>
    <s v="CRV"/>
    <n v="2171156"/>
    <m/>
    <s v="NUMERO DE LIBRETA CUT: 00283012001 OPERACIÓN E18 TRANSFERENCIA DEL SISTEMA FINANCIERO POR CUENTA DE TERCEROS A LA CUT SOL. ESC. DE ALMACENERA BOLIVIANA S.A."/>
    <m/>
    <m/>
    <m/>
    <m/>
    <m/>
    <m/>
    <n v="0"/>
    <n v="376709.56"/>
    <s v="NO_CONCILIADO"/>
  </r>
  <r>
    <x v="48"/>
    <m/>
    <x v="48"/>
    <x v="30"/>
    <s v="Q21711570002"/>
    <s v="CRV"/>
    <n v="2171157"/>
    <m/>
    <s v="NUMERO DE LIBRETA CUT: 00283012001 OPERACIÓN E18 TRANSFERENCIA DEL SISTEMA FINANCIERO POR CUENTA DE TERCEROS A LA CUT SOL. ESC. DE ALMACENERA BOLIVIANA S.A."/>
    <m/>
    <m/>
    <m/>
    <m/>
    <m/>
    <m/>
    <n v="0"/>
    <n v="1864385.4"/>
    <s v="NO_CONCILIADO"/>
  </r>
  <r>
    <x v="13"/>
    <m/>
    <x v="13"/>
    <x v="30"/>
    <s v="G30321250001"/>
    <s v="CVD"/>
    <n v="3032125"/>
    <m/>
    <s v="COBRO COSTOS DE PAPELERIA SEGUN TRANSFERENCIA DEL EXTERIOR POR ORDEN DE MGAS COMERCIALIZADORA GAS NATURAL LTDA (BR/RIO DE JANEIRO) REF.: CRED URI/FFC/INV: PPA-MCI-25/25 FECHA VALOR 13/02/2025 LIB. 00513012015 YPFB-HEROES DEL CHACO-BS"/>
    <m/>
    <m/>
    <m/>
    <m/>
    <m/>
    <m/>
    <n v="60"/>
    <n v="0"/>
    <s v="NO_CONCILIADO"/>
  </r>
  <r>
    <x v="68"/>
    <m/>
    <x v="68"/>
    <x v="30"/>
    <s v="J06283930002"/>
    <s v="NTE"/>
    <n v="11151106"/>
    <m/>
    <s v="A:00373024107 A: 00373024107 Transferencia de recursos a requerimiento del Fondo de Desarrollo Indígena s/g CITE: FDI/DGE/EXT/N°042/2025 y de acuerdo al Informe CITE: MEFP/VTCP/DGPOT/UPCFTGN/INF/Nº11/2025 para el Fortalecimiento Institucional, (H.R. 2025-05832-R)."/>
    <m/>
    <m/>
    <m/>
    <m/>
    <m/>
    <m/>
    <n v="0"/>
    <n v="433264"/>
    <s v="NO_CONCILIADO"/>
  </r>
  <r>
    <x v="14"/>
    <m/>
    <x v="14"/>
    <x v="30"/>
    <s v="J06283940002"/>
    <s v="NTE"/>
    <n v="11151020"/>
    <m/>
    <s v="A:00099021001 Transferencia que realizamos a solicitud de la Unidad de Administración e Información Salarial mediante nota CITE: MEFP/VTCP/DGPOT/UAIS/N°46/2025, informe MEFP/VTCP/DGPOT/UAIS/No.23/2025 para la reversión definitiva de las Boletas de Pago solicitadas por el SENASIR consignadas en el comprobante de pago N° 72050 H.R. 2025-05855-R"/>
    <m/>
    <m/>
    <m/>
    <m/>
    <m/>
    <m/>
    <n v="0"/>
    <n v="719247"/>
    <s v="NO_CONCILIADO"/>
  </r>
  <r>
    <x v="7"/>
    <m/>
    <x v="7"/>
    <x v="30"/>
    <s v="S11194500003"/>
    <s v="COB"/>
    <n v="1119450"/>
    <m/>
    <s v="||TRANSFERENCIA DE FONDOS S/G MENSAJE SWIFT NRO. 2200, CORREO ELECTRONICO DE LA FECHA Y NOTA CITE DGAC/DAF/FIN/NE-0008/25 DE F.29.01.2025 (HRE-TGL-1866) DE LA DIRECCION GENERAL DE AERONAUTICA CIVIL (SECTOR PÚBLICO). DEBITO DE LA LIBRETA 00117012001 DGAC, REPOSICIÓN DE ÚTILES DE ESCRITORIO"/>
    <m/>
    <m/>
    <m/>
    <m/>
    <m/>
    <m/>
    <n v="60"/>
    <n v="0"/>
    <s v="NO_CONCILIADO"/>
  </r>
  <r>
    <x v="50"/>
    <m/>
    <x v="50"/>
    <x v="31"/>
    <s v="O22598280002"/>
    <s v="BOD"/>
    <n v="2259828"/>
    <m/>
    <s v="00155012001 DEPOSITO DE EFECTIVO, DEPOSITANTE: RAMIRO JAIME AVILES NOVILLO, CONCEPTO: PROCESOS DE CONTRATACION Y PAGO REALIZADOS PARA EL SERVICIO DE ARRENDAMIENTO DE LAS OFICINAS, CUENTA DE DEPOSITO: CUENTA UNICA DEL TESORO"/>
    <m/>
    <m/>
    <m/>
    <m/>
    <m/>
    <m/>
    <n v="0"/>
    <n v="2886.47"/>
    <s v="NO_CONCILIADO"/>
  </r>
  <r>
    <x v="2"/>
    <m/>
    <x v="2"/>
    <x v="31"/>
    <s v="O22598450002"/>
    <s v="BOD"/>
    <n v="2259845"/>
    <m/>
    <s v="00099021001 DEPOSITO DE EFECTIVO, DEPOSITANTE: LIZETH MORAIMA MONJE HIROSE, CONCEPTO: DEVOLUCION DE FONDOS, CUENTA DE DEPOSITO: CUENTA UNICA DEL TESORO/DJBR"/>
    <m/>
    <m/>
    <m/>
    <m/>
    <m/>
    <m/>
    <n v="0"/>
    <n v="90"/>
    <s v="NO_CONCILIADO"/>
  </r>
  <r>
    <x v="31"/>
    <m/>
    <x v="31"/>
    <x v="31"/>
    <s v="O22598480002"/>
    <s v="BOD"/>
    <n v="2259848"/>
    <m/>
    <s v="00099024113 DEPOSITO DE EFECTIVO, DEPOSITANTE: RONAL ERIC FLORES MANCILLA, CONCEPTO: DEVOLUCION S/G INFORME DE RELEVAMIENTO MPR-INF UAI N°026/2024, CUENTA DE DEPOSITO: CUENTA UNICA DEL TESORO"/>
    <m/>
    <m/>
    <m/>
    <m/>
    <m/>
    <m/>
    <n v="0"/>
    <n v="14368.17"/>
    <s v="NO_CONCILIADO"/>
  </r>
  <r>
    <x v="39"/>
    <m/>
    <x v="39"/>
    <x v="31"/>
    <s v="O22598590002"/>
    <s v="BOD"/>
    <n v="2259859"/>
    <m/>
    <s v="00099021001 DEPOSITO DE EFECTIVO, DEPOSITANTE: MARTHA RAQUEL CUEVAS COYAURI, CONCEPTO: DEV. GASTOS TELEFONICOS -ENERO 2/DJBR025, CUENTA DE DEPOSITO: CUENTA UNICA DEL TESORO/DJBR"/>
    <m/>
    <m/>
    <m/>
    <m/>
    <m/>
    <m/>
    <n v="0"/>
    <n v="41.22"/>
    <s v="NO_CONCILIADO"/>
  </r>
  <r>
    <x v="68"/>
    <m/>
    <x v="68"/>
    <x v="31"/>
    <s v="O22598820002"/>
    <s v="BOD"/>
    <n v="2259882"/>
    <m/>
    <s v="00373024108 DEPOSITO DE EFECTIVO, DEPOSITANTE: GAM DE CALACOTO, CONCEPTO: DEVOLUCION DE RECURSOS NO EJECUTADOS, CUENTA DE DEPOSITO: CUENTA UNICA DEL TESORO"/>
    <m/>
    <m/>
    <m/>
    <m/>
    <m/>
    <m/>
    <n v="0"/>
    <n v="9158.73"/>
    <s v="NO_CONCILIADO"/>
  </r>
  <r>
    <x v="76"/>
    <m/>
    <x v="76"/>
    <x v="31"/>
    <s v="O22599760002"/>
    <s v="BOD"/>
    <n v="2259976"/>
    <m/>
    <s v="00522012001 DEPOSITO DE EFECTIVO, DEPOSITANTE: MARIA ROSARIO MERLO CHOQUE, CONCEPTO: PAGO ALQUILER NOVIEMBRE Y DICIEMBRE 2024-ENERO Y FEBRERO 2025, CUENTA DE DEPOSITO: CUENTA UNICA DEL TESORO"/>
    <m/>
    <m/>
    <m/>
    <m/>
    <m/>
    <m/>
    <n v="0"/>
    <n v="350"/>
    <s v="NO_CONCILIADO"/>
  </r>
  <r>
    <x v="4"/>
    <m/>
    <x v="4"/>
    <x v="31"/>
    <s v="O22599770002"/>
    <s v="BOD"/>
    <n v="2259977"/>
    <m/>
    <s v="00020011103 DEPOSITO DE EFECTIVO, DEPOSITANTE: ERIC OMAR CHOQUE GUTIERREZ, CONCEPTO: (FUENTE 11) DEVOLUCION DE RECURSOS AL TGN POR ERROR DEPÓSITO DE VIATICO MINISTERIO DE DEFENSA, CUENTA DE DEPOSITO: CUENTA UNICA DEL TESORO"/>
    <m/>
    <m/>
    <m/>
    <m/>
    <m/>
    <m/>
    <n v="0"/>
    <n v="985.54"/>
    <s v="NO_CONCILIADO"/>
  </r>
  <r>
    <x v="76"/>
    <m/>
    <x v="76"/>
    <x v="31"/>
    <s v="O22599780002"/>
    <s v="BOD"/>
    <n v="2259978"/>
    <m/>
    <s v="00522012001 DEPOSITO DE EFECTIVO, DEPOSITANTE: RONALD MERLO CHOQUE, CONCEPTO: PAGO ALQUILER DICIEMBRE 2024-ENERO Y FEBRERO 2025, CUENTA DE DEPOSITO: CUENTA UNICA DEL TESORO"/>
    <m/>
    <m/>
    <m/>
    <m/>
    <m/>
    <m/>
    <n v="0"/>
    <n v="375"/>
    <s v="NO_CONCILIADO"/>
  </r>
  <r>
    <x v="76"/>
    <m/>
    <x v="76"/>
    <x v="31"/>
    <s v="O22599800002"/>
    <s v="BOD"/>
    <n v="2259980"/>
    <m/>
    <s v="00522012001 DEPOSITO DE EFECTIVO, DEPOSITANTE: JOSE LUIS ALVARO QUIÑONES MARCA, CONCEPTO: PAGO ALQUILER MAYO/JUNIO/JULIO Y AGOSTO DEL 2024, CUENTA DE DEPOSITO: CUENTA UNICA DEL TESORO"/>
    <m/>
    <m/>
    <m/>
    <m/>
    <m/>
    <m/>
    <n v="0"/>
    <n v="440"/>
    <s v="NO_CONCILIADO"/>
  </r>
  <r>
    <x v="76"/>
    <m/>
    <x v="76"/>
    <x v="31"/>
    <s v="O22599810002"/>
    <s v="BOD"/>
    <n v="2259981"/>
    <m/>
    <s v="00522012001 DEPOSITO DE EFECTIVO, DEPOSITANTE: GREGORIO SILLERICO HUANCA, CONCEPTO: PAGO ALQUILER ENERO/FEBRERO/MARZO/2025, CUENTA DE DEPOSITO: CUENTA UNICA DEL TESORO"/>
    <m/>
    <m/>
    <m/>
    <m/>
    <m/>
    <m/>
    <n v="0"/>
    <n v="345"/>
    <s v="NO_CONCILIADO"/>
  </r>
  <r>
    <x v="76"/>
    <m/>
    <x v="76"/>
    <x v="31"/>
    <s v="O22599820002"/>
    <s v="BOD"/>
    <n v="2259982"/>
    <m/>
    <s v="00522012001 DEPOSITO DE EFECTIVO, DEPOSITANTE: FAVIOLA ROCIO QUIROZ COLLO, CONCEPTO: PAGO ALQUILER MES DE FEBRERO 2025, CUENTA DE DEPOSITO: CUENTA UNICA DEL TESORO"/>
    <m/>
    <m/>
    <m/>
    <m/>
    <m/>
    <m/>
    <n v="0"/>
    <n v="3500"/>
    <s v="NO_CONCILIADO"/>
  </r>
  <r>
    <x v="9"/>
    <m/>
    <x v="9"/>
    <x v="31"/>
    <s v="O22599860002"/>
    <s v="BOD"/>
    <n v="2259986"/>
    <m/>
    <s v="00086044201 DEPOSITO DE EFECTIVO, DEPOSITANTE: SISTEMA DE MICRORIEGO TIRCO, CONCEPTO: PROYECTO RIEGO TECNIFICADO, CUENTA DE DEPOSITO: CUENTA UNICA DEL TESORO"/>
    <m/>
    <m/>
    <m/>
    <m/>
    <m/>
    <m/>
    <n v="0"/>
    <n v="15315"/>
    <s v="NO_CONCILIADO"/>
  </r>
  <r>
    <x v="5"/>
    <m/>
    <x v="5"/>
    <x v="31"/>
    <s v="O22599880002"/>
    <s v="BOD"/>
    <n v="2259988"/>
    <m/>
    <s v="00015011108 DEPOSITO DE EFECTIVO, DEPOSITANTE: MINISTERIO DE GOBIERNO, CONCEPTO: DEPÓSITO COTAP, CUENTA DE DEPOSITO: CUENTA UNICA DEL TESORO"/>
    <m/>
    <m/>
    <m/>
    <m/>
    <m/>
    <m/>
    <n v="0"/>
    <n v="2"/>
    <s v="NO_CONCILIADO"/>
  </r>
  <r>
    <x v="5"/>
    <m/>
    <x v="5"/>
    <x v="31"/>
    <s v="O22599890002"/>
    <s v="BOD"/>
    <n v="2259989"/>
    <m/>
    <s v="00015011108 DEPOSITO DE EFECTIVO, DEPOSITANTE: MINISTERIO DE GOBIERNO, CONCEPTO: DEPÓSITO AGUA POTOSI, CUENTA DE DEPOSITO: CUENTA UNICA DEL TESORO"/>
    <m/>
    <m/>
    <m/>
    <m/>
    <m/>
    <m/>
    <n v="0"/>
    <n v="29"/>
    <s v="NO_CONCILIADO"/>
  </r>
  <r>
    <x v="9"/>
    <m/>
    <x v="9"/>
    <x v="31"/>
    <s v="O22599900002"/>
    <s v="BOD"/>
    <n v="2259990"/>
    <m/>
    <s v="00086044201 DEPOSITO DE EFECTIVO, DEPOSITANTE: SISTEMA DE RIEGO AGUA SALUD, CONCEPTO: PROYECTO RIEGO TECNIFICADO, CUENTA DE DEPOSITO: CUENTA UNICA DEL TESORO"/>
    <m/>
    <m/>
    <m/>
    <m/>
    <m/>
    <m/>
    <n v="0"/>
    <n v="9189"/>
    <s v="NO_CONCILIADO"/>
  </r>
  <r>
    <x v="9"/>
    <m/>
    <x v="9"/>
    <x v="31"/>
    <s v="O22599910002"/>
    <s v="BOD"/>
    <n v="2259991"/>
    <m/>
    <s v="00086044201 DEPOSITO DE EFECTIVO, DEPOSITANTE: SISTEMA DE RIEGO MACHACAMARCA BAJA, CONCEPTO: PROYECTO RIEGO TECNIFICADO, CUENTA DE DEPOSITO: CUENTA UNICA DEL TESORO"/>
    <m/>
    <m/>
    <m/>
    <m/>
    <m/>
    <m/>
    <n v="0"/>
    <n v="18378"/>
    <s v="NO_CONCILIADO"/>
  </r>
  <r>
    <x v="9"/>
    <m/>
    <x v="9"/>
    <x v="31"/>
    <s v="O22599930002"/>
    <s v="BOD"/>
    <n v="2259993"/>
    <m/>
    <s v="00086044201 DEPOSITO DE EFECTIVO, DEPOSITANTE: SISTEMA DE RIEGO MENOR SANUMARCA, CONCEPTO: PROYECTO RIEGO TECNIFICADO, CUENTA DE DEPOSITO: CUENTA UNICA DEL TESORO"/>
    <m/>
    <m/>
    <m/>
    <m/>
    <m/>
    <m/>
    <n v="0"/>
    <n v="9189"/>
    <s v="NO_CONCILIADO"/>
  </r>
  <r>
    <x v="9"/>
    <m/>
    <x v="9"/>
    <x v="31"/>
    <s v="O22599950002"/>
    <s v="BOD"/>
    <n v="2259995"/>
    <m/>
    <s v="00086044201 DEPOSITO DE EFECTIVO, DEPOSITANTE: SISTEMA DE RIEGO TORREPAMPA, CONCEPTO: PROYECTO RIEGO TECNIFICADO, CUENTA DE DEPOSITO: CUENTA UNICA DEL TESORO"/>
    <m/>
    <m/>
    <m/>
    <m/>
    <m/>
    <m/>
    <n v="0"/>
    <n v="24504"/>
    <s v="NO_CONCILIADO"/>
  </r>
  <r>
    <x v="9"/>
    <m/>
    <x v="9"/>
    <x v="31"/>
    <s v="O22599970002"/>
    <s v="BOD"/>
    <n v="2259997"/>
    <m/>
    <s v="00086044201 DEPOSITO DE EFECTIVO, DEPOSITANTE: SISTEMA DE RIEGO UCHAMBAYA ALTA, CONCEPTO: PROYECTO RIEGO TECNIFICADO, CUENTA DE DEPOSITO: CUENTA UNICA DEL TESORO"/>
    <m/>
    <m/>
    <m/>
    <m/>
    <m/>
    <m/>
    <n v="0"/>
    <n v="9189"/>
    <s v="NO_CONCILIADO"/>
  </r>
  <r>
    <x v="9"/>
    <m/>
    <x v="9"/>
    <x v="31"/>
    <s v="O22600010002"/>
    <s v="BOD"/>
    <n v="2260001"/>
    <m/>
    <s v="00086044201 DEPOSITO DE EFECTIVO, DEPOSITANTE: SISTEMA DE RIEGO SACABAMBA, CONCEPTO: PROYECTO RIEGO TECNIFICADO, CUENTA DE DEPOSITO: CUENTA UNICA DEL TESORO"/>
    <m/>
    <m/>
    <m/>
    <m/>
    <m/>
    <m/>
    <n v="0"/>
    <n v="6126"/>
    <s v="NO_CONCILIADO"/>
  </r>
  <r>
    <x v="9"/>
    <m/>
    <x v="9"/>
    <x v="31"/>
    <s v="O22599980002"/>
    <s v="BOD"/>
    <n v="2259998"/>
    <m/>
    <s v="00086044201 DEPOSITO DE EFECTIVO, DEPOSITANTE: SISTEMA DE RIEGO WILAPAMPA, CONCEPTO: PROYECTO RIEGO TECNIFICADO, CUENTA DE DEPOSITO: CUENTA UNICA DEL TESORO"/>
    <m/>
    <m/>
    <m/>
    <m/>
    <m/>
    <m/>
    <n v="0"/>
    <n v="6126"/>
    <s v="NO_CONCILIADO"/>
  </r>
  <r>
    <x v="9"/>
    <m/>
    <x v="9"/>
    <x v="31"/>
    <s v="O22599990002"/>
    <s v="BOD"/>
    <n v="2259999"/>
    <m/>
    <s v="00086044201 DEPOSITO DE EFECTIVO, DEPOSITANTE: SISTEMA DE RIEGO YUNGA YUNGA, CONCEPTO: PROYECTO RIEGO TECNIFICADO, CUENTA DE DEPOSITO: CUENTA UNICA DEL TESORO"/>
    <m/>
    <m/>
    <m/>
    <m/>
    <m/>
    <m/>
    <n v="0"/>
    <n v="18378"/>
    <s v="NO_CONCILIADO"/>
  </r>
  <r>
    <x v="9"/>
    <m/>
    <x v="9"/>
    <x v="31"/>
    <s v="O22600000002"/>
    <s v="BOD"/>
    <n v="2260000"/>
    <m/>
    <s v="00086044201 DEPOSITO DE EFECTIVO, DEPOSITANTE: CLEMENTE ALVARADO MACHACA, CONCEPTO: CONTRAPARTE, CUENTA DE DEPOSITO: CUENTA UNICA DEL TESORO"/>
    <m/>
    <m/>
    <m/>
    <m/>
    <m/>
    <m/>
    <n v="0"/>
    <n v="3063"/>
    <s v="NO_CONCILIADO"/>
  </r>
  <r>
    <x v="56"/>
    <m/>
    <x v="56"/>
    <x v="31"/>
    <s v="O22600050002"/>
    <s v="BOD"/>
    <n v="2260005"/>
    <m/>
    <s v="00099021001 DEPOSITO DE EFECTIVO, DEPOSITANTE: OMAR AL YABHAT YUJRA SANTOS, CONCEPTO: DEV. VIATICOS, CUENTA DE DEPOSITO: CUENTA UNICA DEL TESORO/DJBR"/>
    <m/>
    <m/>
    <m/>
    <m/>
    <m/>
    <m/>
    <n v="0"/>
    <n v="553"/>
    <s v="NO_CONCILIADO"/>
  </r>
  <r>
    <x v="17"/>
    <m/>
    <x v="17"/>
    <x v="31"/>
    <s v="O22600100002"/>
    <s v="BOD"/>
    <n v="2260010"/>
    <m/>
    <s v="00046171101 DEPOSITO DE EFECTIVO, DEPOSITANTE: JORGE ANDRES FLORES VARELA, CONCEPTO: SANCION JURIDICA, CUENTA DE DEPOSITO: CUENTA UNICA DEL TESORO"/>
    <m/>
    <m/>
    <m/>
    <m/>
    <m/>
    <m/>
    <n v="0"/>
    <n v="250"/>
    <s v="NO_CONCILIADO"/>
  </r>
  <r>
    <x v="24"/>
    <m/>
    <x v="24"/>
    <x v="31"/>
    <s v="O22600110002"/>
    <s v="BOD"/>
    <n v="2260011"/>
    <m/>
    <s v="00526012001 DEPOSITO DE EFECTIVO, DEPOSITANTE: MARCO ANTONIO LLANOS CALDERON, CONCEPTO: POR DEV. DE FONDO EN AVANCE NO UTILIZADO, CUENTA DE DEPOSITO: CUENTA UNICA DEL TESORO"/>
    <m/>
    <m/>
    <m/>
    <m/>
    <m/>
    <m/>
    <n v="0"/>
    <n v="19500"/>
    <s v="NO_CONCILIADO"/>
  </r>
  <r>
    <x v="0"/>
    <m/>
    <x v="0"/>
    <x v="31"/>
    <s v="O22600160002"/>
    <s v="BOD"/>
    <n v="2260016"/>
    <m/>
    <s v="00099021001 DEPOSITO DE EFECTIVO, DEPOSITANTE: ISIDORO QUISPE HUNCA, CONCEPTO: REPOSICION, CUENTA DE DEPOSITO: CUENTA UNICA DEL TESORO"/>
    <m/>
    <m/>
    <m/>
    <m/>
    <m/>
    <m/>
    <n v="0"/>
    <n v="120"/>
    <s v="NO_CONCILIADO"/>
  </r>
  <r>
    <x v="77"/>
    <m/>
    <x v="77"/>
    <x v="31"/>
    <s v="B22598070002"/>
    <s v="BOD"/>
    <n v="2259807"/>
    <m/>
    <s v="00290012001 DEP.DE CHEQ.AJENOS,RET.DE CAM.,CONCEPTO: OTROS INGRESOS S/G TRAMITE N° 11033087,DEP.: SERVICIO DE IMPUESTOS NACIONALES , PROCEDENCIA: BANCO UNION S.A., CHEQUE: 7983, FECHA DE EMISION:10/02/2025"/>
    <m/>
    <m/>
    <m/>
    <m/>
    <m/>
    <m/>
    <n v="0"/>
    <n v="444"/>
    <s v="NO_CONCILIADO"/>
  </r>
  <r>
    <x v="77"/>
    <m/>
    <x v="77"/>
    <x v="31"/>
    <s v="B22598090002"/>
    <s v="BOD"/>
    <n v="2259809"/>
    <m/>
    <s v="00290012001 DEP.DE CHEQ.AJENOS,RET.DE CAM.,CONCEPTO: OTROS INGRESOS S/G TRAMITE N° 11031261,DEP.: SERVICIO DE IMPUESTOS NACIONALES , PROCEDENCIA: BANCO UNION S.A., CHEQUE: 7982, FECHA DE EMISION:10/02/2025"/>
    <m/>
    <m/>
    <m/>
    <m/>
    <m/>
    <m/>
    <n v="0"/>
    <n v="444"/>
    <s v="NO_CONCILIADO"/>
  </r>
  <r>
    <x v="77"/>
    <m/>
    <x v="77"/>
    <x v="31"/>
    <s v="B22598100002"/>
    <s v="BOD"/>
    <n v="2259810"/>
    <m/>
    <s v="00290012001 DEP.DE CHEQ.AJENOS,RET.DE CAM.,CONCEPTO: OTROS INGRESOS S/G TRAMITE N° 11024161,DEP.: SERVICIO DE IMPUESTOS NACIONALES , PROCEDENCIA: BANCO UNION S.A., CHEQUE: 7984, FECHA DE EMISION:11/02/2025"/>
    <m/>
    <m/>
    <m/>
    <m/>
    <m/>
    <m/>
    <n v="0"/>
    <n v="1630.47"/>
    <s v="NO_CONCILIADO"/>
  </r>
  <r>
    <x v="8"/>
    <m/>
    <x v="8"/>
    <x v="31"/>
    <s v="B22598110002"/>
    <s v="BOD"/>
    <n v="2259811"/>
    <m/>
    <s v="00099021001 DEP.DE CHEQ.AJENOS,RET.DE CAM.,CONCEPTO: TRAMITE N° 110119532 REGISTRO DOBLE PERCEPCION SENASIR RONALD ZORRILLA VALDIVIA,DEP.: SERVICIO DE IMPUESTOS NACIONALES , PROCEDENCIA: BANCO UNION S.A., CHEQUE: 7986, FECHA DE EMISION:11/02/2025"/>
    <m/>
    <m/>
    <m/>
    <m/>
    <m/>
    <m/>
    <n v="0"/>
    <n v="696"/>
    <s v="NO_CONCILIADO"/>
  </r>
  <r>
    <x v="77"/>
    <m/>
    <x v="77"/>
    <x v="31"/>
    <s v="B22598140002"/>
    <s v="BOD"/>
    <n v="2259814"/>
    <m/>
    <s v="00290012001 DEP.DE CHEQ.AJENOS,RET.DE CAM.,CONCEPTO: OTROS INGRESOS S/G TRAMITE N° 11019532,DEP.: SERVICIO DE IMPUESTOS NACIONALES , PROCEDENCIA: BANCO UNION S.A., CHEQUE: 7985, FECHA DE EMISION:11/02/2025"/>
    <m/>
    <m/>
    <m/>
    <m/>
    <m/>
    <m/>
    <n v="0"/>
    <n v="5590.67"/>
    <s v="NO_CONCILIADO"/>
  </r>
  <r>
    <x v="77"/>
    <m/>
    <x v="77"/>
    <x v="31"/>
    <s v="B22598150002"/>
    <s v="BOD"/>
    <n v="2259815"/>
    <m/>
    <s v="00290014101 DEP.DE CHEQ.AJENOS,RET.DE CAM.,CONCEPTO: REVERSION S/G TRAMITE N° 11037976,DEP.: SERVICIO DE IMPUESTOS NACIONALES , PROCEDENCIA: BANCO UNION S.A., CHEQUE: 7978, FECHA DE EMISION:10/02/2025"/>
    <m/>
    <m/>
    <m/>
    <m/>
    <m/>
    <m/>
    <n v="0"/>
    <n v="0.73"/>
    <s v="CONCILIADO_PARCIAL"/>
  </r>
  <r>
    <x v="33"/>
    <m/>
    <x v="33"/>
    <x v="31"/>
    <s v="B22598310002"/>
    <s v="BOD"/>
    <n v="2259831"/>
    <m/>
    <s v="00132039202 DEP.DE CHEQ.AJENOS,RET.DE CAM.,CONCEPTO: DEVOLUCION SALDO REFRIGERIO POTOSI DICIEMBRE 2024,DEP.: SEDEM , PROCEDENCIA: BANCO UNION S.A., CHEQUE: 891, FECHA DE EMISION:05/02/2025"/>
    <m/>
    <m/>
    <m/>
    <m/>
    <m/>
    <m/>
    <n v="0"/>
    <n v="11520"/>
    <s v="NO_CONCILIADO"/>
  </r>
  <r>
    <x v="1"/>
    <m/>
    <x v="1"/>
    <x v="31"/>
    <s v="B22598330002"/>
    <s v="BOD"/>
    <n v="2259833"/>
    <m/>
    <s v="00099021001 DEP.DE CHEQ.AJENOS,RET.DE CAM.,CONCEPTO: DEVOLUCION PASAJES BS 1.143,00DEVOLUCION VIATICOS BS 2.077,80,DEP.: ASFI , PROCEDENCIA: BANCO UNION S.A., CHEQUE: 3618, FECHA DE EMISION:12/02/2025"/>
    <m/>
    <m/>
    <m/>
    <m/>
    <m/>
    <m/>
    <n v="0"/>
    <n v="3220.8"/>
    <s v="NO_CONCILIADO"/>
  </r>
  <r>
    <x v="14"/>
    <m/>
    <x v="14"/>
    <x v="31"/>
    <s v="B22598650002"/>
    <s v="BOD"/>
    <n v="2259865"/>
    <m/>
    <s v="00099021001 DEP.DE CHEQ.AJENOS,RET.DE CAM.,CONCEPTO: PAGO POR DESCUENTOS RECURSOS PUBLICOS,DEP.: CAJA NACIONAL DE SALUD , PROCEDENCIA: BANCO UNION S.A., CHEQUE: 82192, FECHA DE EMISION:17/02/2025"/>
    <m/>
    <m/>
    <m/>
    <m/>
    <m/>
    <m/>
    <n v="0"/>
    <n v="12790.75"/>
    <s v="NO_CONCILIADO"/>
  </r>
  <r>
    <x v="56"/>
    <m/>
    <x v="56"/>
    <x v="31"/>
    <s v="B22598900002"/>
    <s v="BOD"/>
    <n v="2259890"/>
    <m/>
    <s v="00099021001 DEP.DE CHEQ.AJENOS,RET.DE CAM.,CONCEPTO: PAGO DE MULTA POR PROCESO ADMINISTRATIVO,DEP.: CAMARA DE DIPUTADOS , PROCEDENCIA: BANCO UNION S.A., CHEQUE: 3021, FECHA DE EMISION:14/02/2025"/>
    <m/>
    <m/>
    <m/>
    <m/>
    <m/>
    <m/>
    <n v="0"/>
    <n v="2626.8"/>
    <s v="NO_CONCILIADO"/>
  </r>
  <r>
    <x v="9"/>
    <m/>
    <x v="9"/>
    <x v="31"/>
    <s v="B22599070002"/>
    <s v="BOD"/>
    <n v="2259907"/>
    <m/>
    <s v="00086031101 DEP.DE CHEQ.AJENOS,RET.DE CAM.,CONCEPTO: SISCO ENERO/2025 DEL PALMAR,DEP.: EL PALMAR , PROCEDENCIA: BANCO UNION S.A., CHEQUE: 1352, FECHA DE EMISION:03/02/2025"/>
    <m/>
    <m/>
    <m/>
    <m/>
    <m/>
    <m/>
    <n v="0"/>
    <n v="1420"/>
    <s v="NO_CONCILIADO"/>
  </r>
  <r>
    <x v="9"/>
    <m/>
    <x v="9"/>
    <x v="31"/>
    <s v="B22599040002"/>
    <s v="BOD"/>
    <n v="2259904"/>
    <m/>
    <s v="00086031101 DEP.DE CHEQ.AJENOS,RET.DE CAM.,CONCEPTO: MULTAS 2023 Y 2024,DEP.: PN ANMI IÑAO , PROCEDENCIA: BANCO UNION S.A., CHEQUE: 962, FECHA DE EMISION:30/01/2025"/>
    <m/>
    <m/>
    <m/>
    <m/>
    <m/>
    <m/>
    <n v="0"/>
    <n v="70499.66"/>
    <s v="NO_CONCILIADO"/>
  </r>
  <r>
    <x v="9"/>
    <m/>
    <x v="9"/>
    <x v="31"/>
    <s v="B22599060002"/>
    <s v="BOD"/>
    <n v="2259906"/>
    <m/>
    <s v="00086031111 DEP.DE CHEQ.AJENOS,RET.DE CAM.,CONCEPTO: SISCO ENERO/2025,DEP.: RB TCO PILON LAJAS , PROCEDENCIA: BANCO UNION S.A., CHEQUE: 1529, FECHA DE EMISION:05/02/2025"/>
    <m/>
    <m/>
    <m/>
    <m/>
    <m/>
    <m/>
    <n v="0"/>
    <n v="180"/>
    <s v="NO_CONCILIADO"/>
  </r>
  <r>
    <x v="6"/>
    <m/>
    <x v="6"/>
    <x v="31"/>
    <s v="Q21719280002"/>
    <s v="CRV"/>
    <n v="2171928"/>
    <m/>
    <s v="NUMERO DE LIBRETA CUT: 00099021001 OPERACIÓN E75 TRANSFERENCIA DE LA CUENTA FISCAL BUN A LA CUT EN MN TRANSF.FDOS.AL.BCB GOB. AUTONOMO MCPAL. DE CHIMORE CITE: GAMCH/DAF NÂ° 029-2025 CUENTA CUT 3987069001 LIBRETA NÂ° 00099021001"/>
    <m/>
    <m/>
    <m/>
    <m/>
    <m/>
    <m/>
    <n v="0"/>
    <n v="11261.14"/>
    <s v="NO_CONCILIADO"/>
  </r>
  <r>
    <x v="13"/>
    <m/>
    <x v="13"/>
    <x v="31"/>
    <s v="G30337420002"/>
    <s v="CRV"/>
    <n v="22596"/>
    <m/>
    <s v="DEVOLUCIÓN DE FONDOS SOLICITUD 053824-22596 DE YACIMIENTOS PETROLIFEROS FISCALES BOLIVIANOS REF.: CUNADO SAU PAGO POR LA ADQUISICION DE MATERIAL TUBULAR PARA EL POZO VILLAMONTES X7 TARIJA SEGUN CONTRATO NR GNEE ULSC CAM 034 2023, SEGÚN R.D. 025/2023. LIB. 00513042001 YPFB - OPERACIONES G N E E"/>
    <m/>
    <m/>
    <m/>
    <m/>
    <m/>
    <m/>
    <n v="0"/>
    <n v="4863952.99"/>
    <s v="NO_CONCILIADO"/>
  </r>
  <r>
    <x v="14"/>
    <m/>
    <x v="14"/>
    <x v="31"/>
    <s v="G30337430002"/>
    <s v="CRV"/>
    <n v="22529"/>
    <m/>
    <s v="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
    <m/>
    <m/>
    <m/>
    <m/>
    <m/>
    <m/>
    <n v="0"/>
    <n v="1518518.88"/>
    <s v="NO_CONCILIADO"/>
  </r>
  <r>
    <x v="13"/>
    <m/>
    <x v="13"/>
    <x v="31"/>
    <s v="G30337440002"/>
    <s v="CRV"/>
    <n v="22658"/>
    <m/>
    <s v="DEVOLUCION DE FONDOS DE SOLICITUD 053924-22658 DE YPFB DE 14/02/2025 REF.: ENEX SA 22DO PRE PAGO SUM HIDR LIQ OCCIDENTE CHILE 2022 OP UPCA 2094 HR GPDI 26216 2024 PROC 105, SEGUN R.D. NO.025/2023 LIB. 00513012004 LBP-YPFB-UNICOMERCIAL (4030005415/1-2188907)"/>
    <m/>
    <m/>
    <m/>
    <m/>
    <m/>
    <m/>
    <n v="0"/>
    <n v="17146684.329999998"/>
    <s v="NO_CONCILIADO"/>
  </r>
  <r>
    <x v="13"/>
    <m/>
    <x v="13"/>
    <x v="31"/>
    <s v="G30337450002"/>
    <s v="CRV"/>
    <n v="22659"/>
    <m/>
    <s v="DEVOLUCION DE FONDOS DE SOLICITUD 053925-22659 DE YPFB DE 14/02/2025 REF.: ENEX SA 3ER POST PAGO SUM HIDR LIQ OCCIDENTE CHILE 2023 OP UPCA 352 HR GPDI 23310 2024 PROC 106, SEGUN R.D. NO.025/2023 LIB. 00513012004 LBP-YPFB-UNICOMERCIAL (4030005415/1-2188907)"/>
    <m/>
    <m/>
    <m/>
    <m/>
    <m/>
    <m/>
    <n v="0"/>
    <n v="253315.67"/>
    <s v="NO_CONCILIADO"/>
  </r>
  <r>
    <x v="28"/>
    <m/>
    <x v="28"/>
    <x v="32"/>
    <s v="O22602380002"/>
    <s v="BOD"/>
    <n v="2260238"/>
    <m/>
    <s v="00099021001 DEPOSITO DE EFECTIVO, DEPOSITANTE: NATALIA CHOQUE ZARATE, CONCEPTO: DEVOLUCION DE SUELDO DOBLE DEPÓSITO POR SUPLENCIA DE MATERNIDAD, CUENTA DE DEPOSITO: CUENTA UNICA DEL TESORO/DJBR"/>
    <m/>
    <m/>
    <m/>
    <m/>
    <m/>
    <m/>
    <n v="0"/>
    <n v="3354.16"/>
    <s v="NO_CONCILIADO"/>
  </r>
  <r>
    <x v="17"/>
    <m/>
    <x v="17"/>
    <x v="32"/>
    <s v="O22602570002"/>
    <s v="BOD"/>
    <n v="2260257"/>
    <m/>
    <s v="00046171101 DEPOSITO DE EFECTIVO, DEPOSITANTE: IMPORTACIONES ROCHATORRICO, CONCEPTO: SANCION JURIDICA, CUENTA DE DEPOSITO: CUENTA UNICA DEL TESORO"/>
    <m/>
    <m/>
    <m/>
    <m/>
    <m/>
    <m/>
    <n v="0"/>
    <n v="667"/>
    <s v="NO_CONCILIADO"/>
  </r>
  <r>
    <x v="9"/>
    <m/>
    <x v="9"/>
    <x v="32"/>
    <s v="O22602770002"/>
    <s v="BOD"/>
    <n v="2260277"/>
    <m/>
    <s v="00086044201 DEPOSITO DE EFECTIVO, DEPOSITANTE: COMUNIDAD CAIGUA, CONCEPTO: CONTRAPARTE SISTEMA DE RIEGO ZONA 8, CUENTA DE DEPOSITO: CUENTA UNICA DEL TESORO"/>
    <m/>
    <m/>
    <m/>
    <m/>
    <m/>
    <m/>
    <n v="0"/>
    <n v="64323"/>
    <s v="NO_CONCILIADO"/>
  </r>
  <r>
    <x v="4"/>
    <m/>
    <x v="4"/>
    <x v="32"/>
    <s v="O22602790002"/>
    <s v="BOD"/>
    <n v="2260279"/>
    <m/>
    <s v="00099021001 DEPOSITO DE EFECTIVO, DEPOSITANTE: RODRIGO JORGE GAMARRA ENCINAS, CONCEPTO: DEVOLUCION, CUENTA DE DEPOSITO: CUENTA UNICA DEL TESORO/DJBR"/>
    <m/>
    <m/>
    <m/>
    <m/>
    <m/>
    <m/>
    <n v="0"/>
    <n v="23.1"/>
    <s v="NO_CONCILIADO"/>
  </r>
  <r>
    <x v="54"/>
    <m/>
    <x v="54"/>
    <x v="32"/>
    <s v="O22603250002"/>
    <s v="BOD"/>
    <n v="2260325"/>
    <m/>
    <s v="00423012001 DEPOSITO DE EFECTIVO, DEPOSITANTE: CRISTHIAN DIEGO CRUZ TAPIA, CONCEPTO: DEVOLUCION BONO REFRIGERIO, CUENTA DE DEPOSITO: CUENTA UNICA DEL TESORO"/>
    <m/>
    <m/>
    <m/>
    <m/>
    <m/>
    <m/>
    <n v="0"/>
    <n v="289.13"/>
    <s v="NO_CONCILIADO"/>
  </r>
  <r>
    <x v="29"/>
    <m/>
    <x v="29"/>
    <x v="32"/>
    <s v="O22603260002"/>
    <s v="BOD"/>
    <n v="2260326"/>
    <m/>
    <s v="00599012001 DEPOSITO DE EFECTIVO, DEPOSITANTE: E.B.A., CONCEPTO: DEVOLUCION DE CREDITO FISCAL FACTURA N° 899828, CUENTA DE DEPOSITO: CUENTA UNICA DEL TESORO"/>
    <m/>
    <m/>
    <m/>
    <m/>
    <m/>
    <m/>
    <n v="0"/>
    <n v="180.9"/>
    <s v="NO_CONCILIADO"/>
  </r>
  <r>
    <x v="40"/>
    <m/>
    <x v="40"/>
    <x v="32"/>
    <s v="O22603380002"/>
    <s v="BOD"/>
    <n v="2260338"/>
    <m/>
    <s v="00099021001 DEPOSITO DE EFECTIVO, DEPOSITANTE: MINISTERIO PUBLICO, CONCEPTO: DEVOLUCION PERMISO OSIN GOCE DE HABER, CUENTA DE DEPOSITO: CUENTA UNICA DEL TESORO"/>
    <m/>
    <m/>
    <m/>
    <m/>
    <m/>
    <m/>
    <n v="0"/>
    <n v="769.8"/>
    <s v="NO_CONCILIADO"/>
  </r>
  <r>
    <x v="56"/>
    <m/>
    <x v="56"/>
    <x v="32"/>
    <s v="O22603490002"/>
    <s v="BOD"/>
    <n v="2260349"/>
    <m/>
    <s v="00099021001 DEPOSITO DE EFECTIVO, DEPOSITANTE: ERLINDA CAHUANA CALLE, CONCEPTO: DEVOLUCION DE REFRIGERIO ABRIL 2024, CUENTA DE DEPOSITO: CUENTA UNICA DEL TESORO/DJBR"/>
    <m/>
    <m/>
    <m/>
    <m/>
    <m/>
    <m/>
    <n v="0"/>
    <n v="36"/>
    <s v="NO_CONCILIADO"/>
  </r>
  <r>
    <x v="56"/>
    <m/>
    <x v="56"/>
    <x v="32"/>
    <s v="O22603500002"/>
    <s v="BOD"/>
    <n v="2260350"/>
    <m/>
    <s v="00099021001 DEPOSITO DE EFECTIVO, DEPOSITANTE: ERLINDA CAHUANA CALLE, CONCEPTO: DEVOLUCION REFRIGERIO MAYO 2024, CUENTA DE DEPOSITO: CUENTA UNICA DEL TESORO/DJBR"/>
    <m/>
    <m/>
    <m/>
    <m/>
    <m/>
    <m/>
    <n v="0"/>
    <n v="72"/>
    <s v="NO_CONCILIADO"/>
  </r>
  <r>
    <x v="56"/>
    <m/>
    <x v="56"/>
    <x v="32"/>
    <s v="O22603510002"/>
    <s v="BOD"/>
    <n v="2260351"/>
    <m/>
    <s v="00099021001 DEPOSITO DE EFECTIVO, DEPOSITANTE: SHIRLEY GRACIELA CEREZO HUESO, CONCEPTO: DEVOLUCION REFRIGERIO MAYO 2024, CUENTA DE DEPOSITO: CUENTA UNICA DEL TESORO/DJBR"/>
    <m/>
    <m/>
    <m/>
    <m/>
    <m/>
    <m/>
    <n v="0"/>
    <n v="18"/>
    <s v="NO_CONCILIADO"/>
  </r>
  <r>
    <x v="56"/>
    <m/>
    <x v="56"/>
    <x v="32"/>
    <s v="O22603520002"/>
    <s v="BOD"/>
    <n v="2260352"/>
    <m/>
    <s v="00099021001 DEPOSITO DE EFECTIVO, DEPOSITANTE: DABEIBA VILLAGOMEZ CLAROS, CONCEPTO: DEVOLUCION REFRIGERIO ABRIL 2024, CUENTA DE DEPOSITO: CUENTA UNICA DEL TESORO/DJBR"/>
    <m/>
    <m/>
    <m/>
    <m/>
    <m/>
    <m/>
    <n v="0"/>
    <n v="18"/>
    <s v="NO_CONCILIADO"/>
  </r>
  <r>
    <x v="56"/>
    <m/>
    <x v="56"/>
    <x v="32"/>
    <s v="O22603530002"/>
    <s v="BOD"/>
    <n v="2260353"/>
    <m/>
    <s v="00099021001 DEPOSITO DE EFECTIVO, DEPOSITANTE: CARLOS JORGE AJHUACHO PACO, CONCEPTO: DEVOLUCION PAGO EN EXCESO AGUINALDO 2024, CUENTA DE DEPOSITO: CUENTA UNICA DEL TESORO/DJBR"/>
    <m/>
    <m/>
    <m/>
    <m/>
    <m/>
    <m/>
    <n v="0"/>
    <n v="18.04"/>
    <s v="NO_CONCILIADO"/>
  </r>
  <r>
    <x v="56"/>
    <m/>
    <x v="56"/>
    <x v="32"/>
    <s v="O22603540002"/>
    <s v="BOD"/>
    <n v="2260354"/>
    <m/>
    <s v="00099021001 DEPOSITO DE EFECTIVO, DEPOSITANTE: DABEIBA VILLAGOMEZ CLAROS, CONCEPTO: DEVOLUCION REFRIGERIO JUNIO 2024, CUENTA DE DEPOSITO: CUENTA UNICA DEL TESORO/DJBR"/>
    <m/>
    <m/>
    <m/>
    <m/>
    <m/>
    <m/>
    <n v="0"/>
    <n v="18"/>
    <s v="NO_CONCILIADO"/>
  </r>
  <r>
    <x v="56"/>
    <m/>
    <x v="56"/>
    <x v="32"/>
    <s v="O22603550002"/>
    <s v="BOD"/>
    <n v="2260355"/>
    <m/>
    <s v="00099021001 DEPOSITO DE EFECTIVO, DEPOSITANTE: CECIA CONDORI TERRAZAS, CONCEPTO: DEVOLUCION PAGO EN EXCESO AGUINALDO 2024, CUENTA DE DEPOSITO: CUENTA UNICA DEL TESORO/DJBR"/>
    <m/>
    <m/>
    <m/>
    <m/>
    <m/>
    <m/>
    <n v="0"/>
    <n v="54.72"/>
    <s v="NO_CONCILIADO"/>
  </r>
  <r>
    <x v="56"/>
    <m/>
    <x v="56"/>
    <x v="32"/>
    <s v="O22603570002"/>
    <s v="BOD"/>
    <n v="2260357"/>
    <m/>
    <s v="00099021001 DEPOSITO DE EFECTIVO, DEPOSITANTE: ULISES PLAZA VILLCA, CONCEPTO: DEVOLUCION PAGO EN EXCESO AGUINALDO 2024, CUENTA DE DEPOSITO: CUENTA UNICA DEL TESORO/DJBR"/>
    <m/>
    <m/>
    <m/>
    <m/>
    <m/>
    <m/>
    <n v="0"/>
    <n v="59.43"/>
    <s v="NO_CONCILIADO"/>
  </r>
  <r>
    <x v="17"/>
    <m/>
    <x v="17"/>
    <x v="32"/>
    <s v="O22603690002"/>
    <s v="BOD"/>
    <n v="2260369"/>
    <m/>
    <s v="00046171101 DEPOSITO DE EFECTIVO, DEPOSITANTE: SYROS CORP, CONCEPTO: SANCION JURIDICA, CUENTA DE DEPOSITO: CUENTA UNICA DEL TESORO"/>
    <m/>
    <m/>
    <m/>
    <m/>
    <m/>
    <m/>
    <n v="0"/>
    <n v="1000"/>
    <s v="NO_CONCILIADO"/>
  </r>
  <r>
    <x v="0"/>
    <m/>
    <x v="0"/>
    <x v="32"/>
    <s v="O22603770002"/>
    <s v="BOD"/>
    <n v="2260377"/>
    <m/>
    <s v="00099021001 DEPOSITO DE EFECTIVO, DEPOSITANTE: MARCELINO QUISPE RODRIGO, CONCEPTO: DEVOLUCION POR CONCEPTO DE INSTALACION Y GARANTIA, CUENTA DE DEPOSITO: CUENTA UNICA DEL TESORO"/>
    <m/>
    <m/>
    <m/>
    <m/>
    <m/>
    <m/>
    <n v="0"/>
    <n v="115.9"/>
    <s v="NO_CONCILIADO"/>
  </r>
  <r>
    <x v="17"/>
    <m/>
    <x v="17"/>
    <x v="32"/>
    <s v="O22603830002"/>
    <s v="BOD"/>
    <n v="2260383"/>
    <m/>
    <s v="00046171101 DEPOSITO DE EFECTIVO, DEPOSITANTE: BRIMEG SRL, CONCEPTO: SANCION JURIDICA, CUENTA DE DEPOSITO: CUENTA UNICA DEL TESORO"/>
    <m/>
    <m/>
    <m/>
    <m/>
    <m/>
    <m/>
    <n v="0"/>
    <n v="1667"/>
    <s v="NO_CONCILIADO"/>
  </r>
  <r>
    <x v="76"/>
    <m/>
    <x v="76"/>
    <x v="32"/>
    <s v="O22604050002"/>
    <s v="BOD"/>
    <n v="2260405"/>
    <m/>
    <s v="00522012001 DEPOSITO DE EFECTIVO, DEPOSITANTE: PAUL LEDEZMA ZAMBRANA, CONCEPTO: PAGO ALQUILER DIC. 2024 - ENERO Y FEBRERO 2025, CUENTA DE DEPOSITO: CUENTA UNICA DEL TESORO"/>
    <m/>
    <m/>
    <m/>
    <m/>
    <m/>
    <m/>
    <n v="0"/>
    <n v="9000"/>
    <s v="NO_CONCILIADO"/>
  </r>
  <r>
    <x v="76"/>
    <m/>
    <x v="76"/>
    <x v="32"/>
    <s v="O22604060002"/>
    <s v="BOD"/>
    <n v="2260406"/>
    <m/>
    <s v="00522012001 DEPOSITO DE EFECTIVO, DEPOSITANTE: DAVID LEDEZMA ZAMBRANA, CONCEPTO: PAGO ALQUILER DIC. 2024 - ENERO Y FEBRERO 2025, CUENTA DE DEPOSITO: CUENTA UNICA DEL TESORO"/>
    <m/>
    <m/>
    <m/>
    <m/>
    <m/>
    <m/>
    <n v="0"/>
    <n v="7500"/>
    <s v="NO_CONCILIADO"/>
  </r>
  <r>
    <x v="76"/>
    <m/>
    <x v="76"/>
    <x v="32"/>
    <s v="O22604090002"/>
    <s v="BOD"/>
    <n v="2260409"/>
    <m/>
    <s v="00522012001 DEPOSITO DE EFECTIVO, DEPOSITANTE: MAURICIO LUJAN CUASACE, CONCEPTO: PAGO ALQUILER DIC. 2024 - ENERO Y FEBRERO 2025, CUENTA DE DEPOSITO: CUENTA UNICA DEL TESORO"/>
    <m/>
    <m/>
    <m/>
    <m/>
    <m/>
    <m/>
    <n v="0"/>
    <n v="15300"/>
    <s v="NO_CONCILIADO"/>
  </r>
  <r>
    <x v="76"/>
    <m/>
    <x v="76"/>
    <x v="32"/>
    <s v="O22604110002"/>
    <s v="BOD"/>
    <n v="2260411"/>
    <m/>
    <s v="00522012001 DEPOSITO DE EFECTIVO, DEPOSITANTE: ELVIS CALLE FERNANDEZ, CONCEPTO: PAGO ALQUILER OCT. NOV. Y DIC. 2024, CUENTA DE DEPOSITO: CUENTA UNICA DEL TESORO"/>
    <m/>
    <m/>
    <m/>
    <m/>
    <m/>
    <m/>
    <n v="0"/>
    <n v="10650"/>
    <s v="NO_CONCILIADO"/>
  </r>
  <r>
    <x v="76"/>
    <m/>
    <x v="76"/>
    <x v="32"/>
    <s v="O22604140002"/>
    <s v="BOD"/>
    <n v="2260414"/>
    <m/>
    <s v="00522012001 DEPOSITO DE EFECTIVO, DEPOSITANTE: ELVIS CALLE FERNANDEZ, CONCEPTO: PAGO A CUENTA TERCER PAGO DE ACUERDO A COMPROMISO SUSCRITO, CUENTA DE DEPOSITO: CUENTA UNICA DEL TESORO"/>
    <m/>
    <m/>
    <m/>
    <m/>
    <m/>
    <m/>
    <n v="0"/>
    <n v="10000"/>
    <s v="NO_CONCILIADO"/>
  </r>
  <r>
    <x v="76"/>
    <m/>
    <x v="76"/>
    <x v="32"/>
    <s v="O22604170002"/>
    <s v="BOD"/>
    <n v="2260417"/>
    <m/>
    <s v="00522012001 DEPOSITO DE EFECTIVO, DEPOSITANTE: ORLANDO ROQUE CHAMBI, CONCEPTO: ALQUILER MESES NOV. Y DIC. 2024 SEGUN CONTRATO N°53, CUENTA DE DEPOSITO: CUENTA UNICA DEL TESORO"/>
    <m/>
    <m/>
    <m/>
    <m/>
    <m/>
    <m/>
    <n v="0"/>
    <n v="800"/>
    <s v="NO_CONCILIADO"/>
  </r>
  <r>
    <x v="76"/>
    <m/>
    <x v="76"/>
    <x v="32"/>
    <s v="O22604180002"/>
    <s v="BOD"/>
    <n v="2260418"/>
    <m/>
    <s v="00522012001 DEPOSITO DE EFECTIVO, DEPOSITANTE: ORLANDO ROQUE CHAMBI, CONCEPTO: ALQUILER MESES NOV. Y DIC. 2024 SEGUN CONTRATO N°54, CUENTA DE DEPOSITO: CUENTA UNICA DEL TESORO"/>
    <m/>
    <m/>
    <m/>
    <m/>
    <m/>
    <m/>
    <n v="0"/>
    <n v="800"/>
    <s v="NO_CONCILIADO"/>
  </r>
  <r>
    <x v="76"/>
    <m/>
    <x v="76"/>
    <x v="32"/>
    <s v="O22604200002"/>
    <s v="BOD"/>
    <n v="2260420"/>
    <m/>
    <s v="00522012001 DEPOSITO DE EFECTIVO, DEPOSITANTE: ORLANDO ROQUE CHAMBI, CONCEPTO: ALQUILER MESES NOV. Y DIC. 2024 SEGUN CONTRATO N°55, CUENTA DE DEPOSITO: CUENTA UNICA DEL TESORO"/>
    <m/>
    <m/>
    <m/>
    <m/>
    <m/>
    <m/>
    <n v="0"/>
    <n v="800"/>
    <s v="NO_CONCILIADO"/>
  </r>
  <r>
    <x v="76"/>
    <m/>
    <x v="76"/>
    <x v="32"/>
    <s v="O22604210002"/>
    <s v="BOD"/>
    <n v="2260421"/>
    <m/>
    <s v="00522012001 DEPOSITO DE EFECTIVO, DEPOSITANTE: SEBASTIANA PARDO MENECES, CONCEPTO: ALQUILER MES DICIEMBRE 2024 SEGUN CONTRATO N°56, CUENTA DE DEPOSITO: CUENTA UNICA DEL TESORO"/>
    <m/>
    <m/>
    <m/>
    <m/>
    <m/>
    <m/>
    <n v="0"/>
    <n v="300"/>
    <s v="NO_CONCILIADO"/>
  </r>
  <r>
    <x v="76"/>
    <m/>
    <x v="76"/>
    <x v="32"/>
    <s v="O22604230002"/>
    <s v="BOD"/>
    <n v="2260423"/>
    <m/>
    <s v="00522012001 DEPOSITO DE EFECTIVO, DEPOSITANTE: SEBASTIANA PARDO MENECES, CONCEPTO: ALQUILER MES DICIEMBRE 2024 SEGUN CONTRATO N°57, CUENTA DE DEPOSITO: CUENTA UNICA DEL TESORO"/>
    <m/>
    <m/>
    <m/>
    <m/>
    <m/>
    <m/>
    <n v="0"/>
    <n v="300"/>
    <s v="NO_CONCILIADO"/>
  </r>
  <r>
    <x v="76"/>
    <m/>
    <x v="76"/>
    <x v="32"/>
    <s v="O22604250002"/>
    <s v="BOD"/>
    <n v="2260425"/>
    <m/>
    <s v="00522012001 DEPOSITO DE EFECTIVO, DEPOSITANTE: CONSUELO MARISOL LOPEZ CEREZO, CONCEPTO: PAGO ALQUILER NOV. 2024 - DIC. 2024 Y ENERO 2025, CUENTA DE DEPOSITO: CUENTA UNICA DEL TESORO"/>
    <m/>
    <m/>
    <m/>
    <m/>
    <m/>
    <m/>
    <n v="0"/>
    <n v="7650"/>
    <s v="NO_CONCILIADO"/>
  </r>
  <r>
    <x v="56"/>
    <m/>
    <x v="56"/>
    <x v="32"/>
    <s v="O22604270002"/>
    <s v="BOD"/>
    <n v="2260427"/>
    <m/>
    <s v="00099021001 DEPOSITO DE EFECTIVO, DEPOSITANTE: GONZALO MARZOLINI CANIZARES BUSTILLOS, CONCEPTO: DEVOLUCION EXAMEN PREOCUPACIONAL GESTION 2024, CUENTA DE DEPOSITO: CUENTA UNICA DEL TESORO/DJBR"/>
    <m/>
    <m/>
    <m/>
    <m/>
    <m/>
    <m/>
    <n v="0"/>
    <n v="100"/>
    <s v="NO_CONCILIADO"/>
  </r>
  <r>
    <x v="10"/>
    <m/>
    <x v="10"/>
    <x v="32"/>
    <s v="O22604360002"/>
    <s v="BOD"/>
    <n v="2260436"/>
    <m/>
    <s v="00383012001 DEPOSITO DE EFECTIVO, DEPOSITANTE: AGENCIA BOLIVIANA DE CORREOS, CONCEPTO: REGIONAL LA PAZ 10-15/02/2025, CUENTA DE DEPOSITO: CUENTA UNICA DEL TESORO"/>
    <m/>
    <m/>
    <m/>
    <m/>
    <m/>
    <m/>
    <n v="0"/>
    <n v="47196.9"/>
    <s v="NO_CONCILIADO"/>
  </r>
  <r>
    <x v="13"/>
    <m/>
    <x v="13"/>
    <x v="32"/>
    <s v="B22602140002"/>
    <s v="BOD"/>
    <n v="2260214"/>
    <m/>
    <s v="00513212001 DEP.DE CHEQ.AJENOS,RET.DE CAM.,CONCEPTO: REVERSION DE FONDOS,DEP.: MARCO ANTONIO OLMOS FLORES , PROCEDENCIA: BANCO UNION S.A., CHEQUE: 831, FECHA DE EMISION:17/02/2025"/>
    <m/>
    <m/>
    <m/>
    <m/>
    <m/>
    <m/>
    <n v="0"/>
    <n v="3598"/>
    <s v="NO_CONCILIADO"/>
  </r>
  <r>
    <x v="14"/>
    <m/>
    <x v="14"/>
    <x v="32"/>
    <s v="B22602620002"/>
    <s v="BOD"/>
    <n v="2260262"/>
    <m/>
    <s v="00099021001 DEP.DE CHEQ.AJENOS,RET.DE CAM.,CONCEPTO: DEVOLUCION INCAPACIDAD SEPTIEMBRE 2024,DEP.: CAJA PETROLERA DE SALUD OFICINA NACIONAL , PROCEDENCIA: BANCO UNION S.A., CHEQUE: 22652, FECHA DE EMISION:18/02/2025"/>
    <m/>
    <m/>
    <m/>
    <m/>
    <m/>
    <m/>
    <n v="0"/>
    <n v="10549.5"/>
    <s v="NO_CONCILIADO"/>
  </r>
  <r>
    <x v="14"/>
    <m/>
    <x v="14"/>
    <x v="32"/>
    <s v="B22602650002"/>
    <s v="BOD"/>
    <n v="2260265"/>
    <m/>
    <s v="00099021001 DEP.DE CHEQ.AJENOS,RET.DE CAM.,CONCEPTO: DEVOLUCION INCAPACIDAD AGOSTO 2024,DEP.: CAJA PETROLERA DE SALUD OFICINA NACIONAL , PROCEDENCIA: BANCO UNION S.A., CHEQUE: 22653, FECHA DE EMISION:18/02/2025"/>
    <m/>
    <m/>
    <m/>
    <m/>
    <m/>
    <m/>
    <n v="0"/>
    <n v="3516.5"/>
    <s v="NO_CONCILIADO"/>
  </r>
  <r>
    <x v="0"/>
    <m/>
    <x v="0"/>
    <x v="32"/>
    <s v="B22602780002"/>
    <s v="BOD"/>
    <n v="2260278"/>
    <m/>
    <s v="00099021001 DEP.DE CHEQ.AJENOS,RET.DE CAM.,CONCEPTO: DEVOLUCION DE HABERES ENERO 2025,DEP.: ESTHER SANCHEZ PEÑA , PROCEDENCIA: BANCO UNION S.A., CHEQUE: 213504, FECHA DE EMISION:18/02/2025"/>
    <m/>
    <m/>
    <m/>
    <m/>
    <m/>
    <m/>
    <n v="0"/>
    <n v="2685"/>
    <s v="NO_CONCILIADO"/>
  </r>
  <r>
    <x v="0"/>
    <m/>
    <x v="0"/>
    <x v="32"/>
    <s v="B22602820002"/>
    <s v="BOD"/>
    <n v="2260282"/>
    <m/>
    <s v="00099021001 DEP.DE CHEQ.AJENOS,RET.DE CAM.,CONCEPTO: BOLETA MES DE ENERO 2025,DEP.: YULENKA KATYA VLADISLAVIC MENDOZA , PROCEDENCIA: BANCO UNION S.A., CHEQUE: 213505, FECHA DE EMISION:18/02/2025"/>
    <m/>
    <m/>
    <m/>
    <m/>
    <m/>
    <m/>
    <n v="0"/>
    <n v="2650.34"/>
    <s v="NO_CONCILIADO"/>
  </r>
  <r>
    <x v="11"/>
    <m/>
    <x v="11"/>
    <x v="32"/>
    <s v="B22602830002"/>
    <s v="BOD"/>
    <n v="2260283"/>
    <m/>
    <s v="00291012008 DEP.DE CHEQ.AJENOS,RET.DE CAM.,CONCEPTO: DEPÓSITO,DEP.: KATHERINE ALEJANDRA VILLA TAPIA , PROCEDENCIA: BANCO UNION S.A., CHEQUE: 213506, FECHA DE EMISION:18/02/2025"/>
    <m/>
    <m/>
    <m/>
    <m/>
    <m/>
    <m/>
    <n v="0"/>
    <n v="16945.66"/>
    <s v="NO_CONCILIADO"/>
  </r>
  <r>
    <x v="82"/>
    <m/>
    <x v="82"/>
    <x v="32"/>
    <s v="B22603320002"/>
    <s v="BOD"/>
    <n v="2260332"/>
    <m/>
    <s v="00670012003 DEP.DE CHEQ.AJENOS,RET.DE CAM.,CONCEPTO: OTROS INGRESOS,DEP.: TED TARIJA , PROCEDENCIA: BANCO UNION S.A., CHEQUE: 4141, FECHA DE EMISION:13/02/2025"/>
    <m/>
    <m/>
    <m/>
    <m/>
    <m/>
    <m/>
    <n v="0"/>
    <n v="3385"/>
    <s v="NO_CONCILIADO"/>
  </r>
  <r>
    <x v="82"/>
    <m/>
    <x v="82"/>
    <x v="32"/>
    <s v="B22603330002"/>
    <s v="BOD"/>
    <n v="2260333"/>
    <m/>
    <s v="00670012002 DEP.DE CHEQ.AJENOS,RET.DE CAM.,CONCEPTO: PAGO DE SEGURO,DEP.: SERECI CHUQUISACA , PROCEDENCIA: BANCO NACIONAL DE BOLIVIA S.A., CHEQUE: 283104, FECHA DE EMISION:05/02/2025"/>
    <m/>
    <m/>
    <m/>
    <m/>
    <m/>
    <m/>
    <n v="0"/>
    <n v="31335"/>
    <s v="NO_CONCILIADO"/>
  </r>
  <r>
    <x v="12"/>
    <m/>
    <x v="12"/>
    <x v="32"/>
    <s v="G30351430003"/>
    <s v="COB"/>
    <n v="19655"/>
    <m/>
    <s v="PAGO A FIDA PRÉSTAMO 2000004132 VCTO. 15-02-2025 POR CUENTA DE TGN , NTI. 019655 VALOR 18-02-2025 INTERESES USD 193.879,32 CTA. 3987 CUENTA UNICA DEL TESORO LIB. 00099021001 REF.: COMISIONES BANCARIAS"/>
    <m/>
    <m/>
    <m/>
    <m/>
    <m/>
    <m/>
    <n v="1690.02"/>
    <n v="0"/>
    <s v="NO_CONCILIADO"/>
  </r>
  <r>
    <x v="14"/>
    <m/>
    <x v="14"/>
    <x v="32"/>
    <s v="J06284840002"/>
    <s v="NTE"/>
    <n v="11206240"/>
    <m/>
    <s v="A:00099021001 Transferencia que realizamos a solicitud de la Unidad de Administración e Información Salarial mediante nota CITE: MEFP/VTCP/DGPOT/UAIS/N°47/2025, informe MEFP/VTCP/DGPOT/UAIS/No.23/2025 para la reversión definitiva de las Boletas de Pago solicitadas por el SENASIR consignadas en el comprobante de pago N° 72051 H.R. 2025-05855-R"/>
    <m/>
    <m/>
    <m/>
    <m/>
    <m/>
    <m/>
    <n v="0"/>
    <n v="43704"/>
    <s v="NO_CONCILIADO"/>
  </r>
  <r>
    <x v="34"/>
    <m/>
    <x v="34"/>
    <x v="32"/>
    <s v="J06284850002"/>
    <s v="NTE"/>
    <n v="10971323"/>
    <m/>
    <s v="A:00862012001 GAM DE VIACHA, TRANSFERENCIA DE RECUPERACIONES SEGÚN NOTA INTERNA GEF-LCR-DYF-0123-NOT/25, POR CONCEPTO DE REMUNERACION DE ADMINISTRACION QUE CORRESPONDE AL FNDR DE ACUERDO A CONTRATO DE FIDEICOMISO “CONTRAPARTES LOCALES” (CL)"/>
    <m/>
    <m/>
    <m/>
    <m/>
    <m/>
    <m/>
    <n v="0"/>
    <n v="4743.33"/>
    <s v="NO_CONCILIADO"/>
  </r>
  <r>
    <x v="34"/>
    <m/>
    <x v="34"/>
    <x v="32"/>
    <s v="J06284870002"/>
    <s v="NTE"/>
    <n v="10971351"/>
    <m/>
    <s v="A:00862012001 GAM DE VILLA CHARCAS, TRANSFERENCIA DE RECUPERACIONES SEGÚN NOTA INTERNA GEF-LCR-DYF-0123-NOT/25, POR CONCEPTO DE REMUNERACION DE ADMINISTRACION (INTERES PENAL) QUE CORRESPONDE AL FNDR DE ACUERDO A CONTRATO DE FIDEICOMISO “CONTRAPARTES LOCALES” (CL)"/>
    <m/>
    <m/>
    <m/>
    <m/>
    <m/>
    <m/>
    <n v="0"/>
    <n v="0.09"/>
    <s v="NO_CONCILIADO"/>
  </r>
  <r>
    <x v="34"/>
    <m/>
    <x v="34"/>
    <x v="32"/>
    <s v="J06284880002"/>
    <s v="NTE"/>
    <n v="11184690"/>
    <m/>
    <s v="A:00862012001 GAM DE PUCARANI, TRANSFERENCIA DE RECUPERACIONES SEGÚN NOTA INTERNA GEF-LCR-DYF-0141-NOT/25, POR CONCEPTO DE REMUNERACION DE ADMINISTRACION, PAGO ANTICIPADO QUE CORRESPONDE AL FNDR DE ACUERDO A CONTRATO DE FIDEICOMISO “CONTRAPARTES LOCALES” (CL)"/>
    <m/>
    <m/>
    <m/>
    <m/>
    <m/>
    <m/>
    <n v="0"/>
    <n v="0.16"/>
    <s v="NO_CONCILIADO"/>
  </r>
  <r>
    <x v="34"/>
    <m/>
    <x v="34"/>
    <x v="32"/>
    <s v="J06284890002"/>
    <s v="NTE"/>
    <n v="10971363"/>
    <m/>
    <s v="A:00862012001 GAM DE PADCAYA, TRANSFERENCIA DE RECUPERACIONES SEGÚN NOTA INTERNA GEF-LCR-DYF-0123-NOT/25, POR CONCEPTO DE REMUNERACION DE ADMINISTRACION (INTERES PENAL) QUE CORRESPONDE AL FNDR DE ACUERDO A CONTRATO DE FIDEICOMISO “CONTRAPARTES LOCALES” (CL)"/>
    <m/>
    <m/>
    <m/>
    <m/>
    <m/>
    <m/>
    <n v="0"/>
    <n v="0.09"/>
    <s v="NO_CONCILIADO"/>
  </r>
  <r>
    <x v="34"/>
    <m/>
    <x v="34"/>
    <x v="32"/>
    <s v="J06284900002"/>
    <s v="NTE"/>
    <n v="11033183"/>
    <m/>
    <s v="A:00862012001 GAM DE SAN PABLO DE HUACARETA, TRANSFERENCIA DE RECUPERACIONES SEGÚN NOTA INTERNA GEF-LCR-DYF-0112-NOT/25, POR CONCEPTO DE REMUNERACION DE ADMINISTRACION QUE CORRESPONDE AL FNDR DE ACUERDO A CONTRATO DE FIDEICOMISO “CONTRAPARTES LOCALES” (CL)"/>
    <m/>
    <m/>
    <m/>
    <m/>
    <m/>
    <m/>
    <n v="0"/>
    <n v="486.61"/>
    <s v="NO_CONCILIADO"/>
  </r>
  <r>
    <x v="34"/>
    <m/>
    <x v="34"/>
    <x v="32"/>
    <s v="J06284910002"/>
    <s v="NTE"/>
    <n v="11033184"/>
    <m/>
    <s v="A:00862012001 GAM DE SAN PABLO DE HUACARETA, TRANSFERENCIA DE RECUPERACIONES SEGÚN NOTA INTERNA GEF-LCR-DYF-0112-NOT/25, POR CONCEPTO DE REMUNERACION DE ADMINISTRACION (INTERES PENAL) QUE CORRESPONDE AL FNDR DE ACUERDO A CONTRATO DE FIDEICOMISO “CONTRAPARTES LOCALES” (CL)"/>
    <m/>
    <m/>
    <m/>
    <m/>
    <m/>
    <m/>
    <n v="0"/>
    <n v="2.63"/>
    <s v="NO_CONCILIADO"/>
  </r>
  <r>
    <x v="34"/>
    <m/>
    <x v="34"/>
    <x v="32"/>
    <s v="J06284920002"/>
    <s v="NTE"/>
    <n v="10971350"/>
    <m/>
    <s v="A:00862012001 GAM DE VIACHA, TRANSFERENCIA DE RECUPERACIONES SEGÚN NOTA INTERNA GEF-LCR-DYF-0123-NOT/25, POR CONCEPTO DE REMUNERACION DE ADMINISTRACION (INTERES PENAL) QUE CORRESPONDE AL FNDR DE ACUERDO A CONTRATO DE FIDEICOMISO “CONTRAPARTES LOCALES” (CL)"/>
    <m/>
    <m/>
    <m/>
    <m/>
    <m/>
    <m/>
    <n v="0"/>
    <n v="26.99"/>
    <s v="NO_CONCILIADO"/>
  </r>
  <r>
    <x v="6"/>
    <m/>
    <x v="6"/>
    <x v="32"/>
    <s v="Q21726690002"/>
    <s v="CRV"/>
    <n v="2172669"/>
    <m/>
    <s v="NUMERO DE LIBRETA CUT: 00099021001 OPERACIÓN E75 TRANSFERENCIA DE LA CUENTA FISCAL BUN A LA CUT EN MN TRANSF.FDOS.AL.BCB GOB. AUTONOMO MCPAL. DE VILLA TUNARI CITE: G.A.M.V.T. NÂ° 135/2025 CUENTA CUT 3987 LIBRETA NÂ° 00099021001"/>
    <m/>
    <m/>
    <m/>
    <m/>
    <m/>
    <m/>
    <n v="0"/>
    <n v="533323.31000000006"/>
    <s v="NO_CONCILIADO"/>
  </r>
  <r>
    <x v="6"/>
    <m/>
    <x v="6"/>
    <x v="32"/>
    <s v="Q21726700002"/>
    <s v="CRV"/>
    <n v="2172670"/>
    <m/>
    <s v="NUMERO DE LIBRETA CUT: 00099021001 OPERACIÓN E75 TRANSFERENCIA DE LA CUENTA FISCAL BUN A LA CUT EN MN TRANSF.FDOS.AL.BCB GOB. AUTONOMO MCPAL. DE VILLA TUNARI CITE: G.A.M.V.T. NÂ° 134/2025 CUENTA CUT 3987 LIBRETA NÂ° 00099021001"/>
    <m/>
    <m/>
    <m/>
    <m/>
    <m/>
    <m/>
    <n v="0"/>
    <n v="220383.82"/>
    <s v="NO_CONCILIADO"/>
  </r>
  <r>
    <x v="6"/>
    <m/>
    <x v="6"/>
    <x v="32"/>
    <s v="Q21726710002"/>
    <s v="CRV"/>
    <n v="2172671"/>
    <m/>
    <s v="NUMERO DE LIBRETA CUT: 00099021001 OPERACIÓN E75 TRANSFERENCIA DE LA CUENTA FISCAL BUN A LA CUT EN MN TRANSF.FDOS.AL.BCB GOB. AUTONOMO MCPAL. DE VILLA TUNARI CITE: G.A.M.V.T. NÂ° 128/2025 CUENTA CUT 3987 LIBRETA NÂ° 00099021001"/>
    <m/>
    <m/>
    <m/>
    <m/>
    <m/>
    <m/>
    <n v="0"/>
    <n v="12869.52"/>
    <s v="NO_CONCILIADO"/>
  </r>
  <r>
    <x v="6"/>
    <m/>
    <x v="6"/>
    <x v="32"/>
    <s v="Q21726720002"/>
    <s v="CRV"/>
    <n v="2172672"/>
    <m/>
    <s v="NUMERO DE LIBRETA CUT: 00099021001 OPERACIÓN E75 TRANSFERENCIA DE LA CUENTA FISCAL BUN A LA CUT EN MN TRANSF.FDOS.AL.BCB DE GOB. AUTONOMO MCPAL. DE VILLA TUNARI CITE: G.A.M.V.T. NÂ° 129/2025 CUENTA CUT 3987 LIBRETA NÂ° 00099021001"/>
    <m/>
    <m/>
    <m/>
    <m/>
    <m/>
    <m/>
    <n v="0"/>
    <n v="457.8"/>
    <s v="NO_CONCILIADO"/>
  </r>
  <r>
    <x v="6"/>
    <m/>
    <x v="6"/>
    <x v="32"/>
    <s v="Q21726740002"/>
    <s v="CRV"/>
    <n v="2172674"/>
    <m/>
    <s v="NUMERO DE LIBRETA CUT: 00099021001 OPERACIÓN E75 TRANSFERENCIA DE LA CUENTA FISCAL BUN A LA CUT EN MN TRANSF.FDOS.AL.BCB GOB. AUTONOMO MCPAL. DE VILLA TUNARI CITE: G.A.M.V.T. NÂ° 130/2025 CUENTA CUT 3987 LIBRETA NÂ° 00099021001"/>
    <m/>
    <m/>
    <m/>
    <m/>
    <m/>
    <m/>
    <n v="0"/>
    <n v="18739.919999999998"/>
    <s v="NO_CONCILIADO"/>
  </r>
  <r>
    <x v="6"/>
    <m/>
    <x v="6"/>
    <x v="32"/>
    <s v="Q21726750002"/>
    <s v="CRV"/>
    <n v="2172675"/>
    <m/>
    <s v="NUMERO DE LIBRETA CUT: 00099021001 OPERACIÓN E75 TRANSFERENCIA DE LA CUENTA FISCAL BUN A LA CUT EN MN TRANSF.FDOS.AL.BCB GOB. AUTONOMO MCPAL. DE VILLA TUNARI CITE: G.A.M.V.T. NÂ° 131/2025 CUENTA CUT 3987 LIBRETA NÂ° 00099021001"/>
    <m/>
    <m/>
    <m/>
    <m/>
    <m/>
    <m/>
    <n v="0"/>
    <n v="7550.63"/>
    <s v="NO_CONCILIADO"/>
  </r>
  <r>
    <x v="6"/>
    <m/>
    <x v="6"/>
    <x v="32"/>
    <s v="Q21726770002"/>
    <s v="CRV"/>
    <n v="2172677"/>
    <m/>
    <s v="NUMERO DE LIBRETA CUT: 00099021001 OPERACIÓN E75 TRANSFERENCIA DE LA CUENTA FISCAL BUN A LA CUT EN MN TRANSF.FDOS.AL.BCB GOB. AUTONOMO MCPAL. DE VILLA TUNARI CITE: G.A.M.V.T. NÂ° 132/2025 CUENTA CUT 3987 LIBRETA NÂ° 00099021001"/>
    <m/>
    <m/>
    <m/>
    <m/>
    <m/>
    <m/>
    <n v="0"/>
    <n v="93550.84"/>
    <s v="NO_CONCILIADO"/>
  </r>
  <r>
    <x v="6"/>
    <m/>
    <x v="6"/>
    <x v="32"/>
    <s v="Q21726780002"/>
    <s v="CRV"/>
    <n v="2172678"/>
    <m/>
    <s v="NUMERO DE LIBRETA CUT: 00099021001 OPERACIÓN E75 TRANSFERENCIA DE LA CUENTA FISCAL BUN A LA CUT EN MN TRANSF.FDOS.AL.BCB GOB. AUTONOMO MCPAL. DE VILLA TUNARI CITE: G.A.M.V.T. NÂ° 133/2025 CUENTA CUT 3987 LIBRETA NÂ° 00099021001"/>
    <m/>
    <m/>
    <m/>
    <m/>
    <m/>
    <m/>
    <n v="0"/>
    <n v="99370.52"/>
    <s v="NO_CONCILIADO"/>
  </r>
  <r>
    <x v="6"/>
    <m/>
    <x v="6"/>
    <x v="32"/>
    <s v="Q21726800002"/>
    <s v="CRV"/>
    <n v="2172680"/>
    <m/>
    <s v="NUMERO DE LIBRETA CUT: 00099021001 OPERACIÓN E75 TRANSFERENCIA DE LA CUENTA FISCAL BUN A LA CUT EN MN TRANSF.FDOS.AL.BCB GOBIERNO AUTONOMO MUNICIPAL DE CARANAVI CITE: G.A.M.C. DESP./MAE-EHT/NÂ°029/2025 CUENTA CUT 3987 LIBRETA NÂ° 00099021001"/>
    <m/>
    <m/>
    <m/>
    <m/>
    <m/>
    <m/>
    <n v="0"/>
    <n v="182045.2"/>
    <s v="NO_CONCILIADO"/>
  </r>
  <r>
    <x v="12"/>
    <m/>
    <x v="12"/>
    <x v="32"/>
    <s v="G30352900003"/>
    <s v="COB"/>
    <n v="19678"/>
    <m/>
    <s v="PAGO A CAF PRÉSTAMO CFA011419 VCTO. 18-02-2025 POR CUENTA DE TGN , NTI. 019678 VALOR 18-02-2025 INTERESES USD 12.470.001,25 CTA. 3987 CUENTA UNICA DEL TESORO LIB. 00099021001 REF.: COMISIONES BANCARIAS"/>
    <m/>
    <m/>
    <m/>
    <m/>
    <m/>
    <m/>
    <n v="85904.2"/>
    <n v="0"/>
    <s v="NO_CONCILIADO"/>
  </r>
  <r>
    <x v="11"/>
    <m/>
    <x v="11"/>
    <x v="32"/>
    <s v="S11196410002"/>
    <s v="CRV"/>
    <n v="1119641"/>
    <m/>
    <s v="||TRANSFERENCIA DE FONDOS POR INSTRUCCIONES DEL IDA POR COMPRA DE BOLIVIANOS Y DESEMBOLSO DEL PRÉSTAMO IDA 5744-BO PROYECTO DE DESARROLLO DE CAPACIDADES DEL SECTOR VIAL (REM.EXT) REF.: 3666560 REEMBOLSO DLI 3.2 Y 3.3 LIBRETA N° 00291014301 ABC-ADMINISTRADORA BOLIVIANA DE CARRETERAS"/>
    <m/>
    <m/>
    <m/>
    <m/>
    <m/>
    <m/>
    <n v="0"/>
    <n v="3132320.59"/>
    <s v="NO_CONCILIADO"/>
  </r>
  <r>
    <x v="11"/>
    <m/>
    <x v="11"/>
    <x v="32"/>
    <s v="S11196420001"/>
    <s v="COB"/>
    <n v="1119642"/>
    <m/>
    <s v="||COBRO DE ÚTILES DE ESCRITORIO POR TRANSFERENCIA DE FONDOS (REM. EXT) Y DESEMBOLSO DEL PRESTAMO IDA 5744-BO PROYECTO DE DESARROLLO DE CAPACIDADES DEL SECTOR VIAL (REM. EXT) REF. AC3666560 REEMBOLSO DLI 3.2 Y 3.3 LIBRETA N° 00291012002 ABC-RECURSOS PROPIOS REF.: ÚTILES DE ESCRITORIO"/>
    <m/>
    <m/>
    <m/>
    <m/>
    <m/>
    <m/>
    <n v="60"/>
    <n v="0"/>
    <s v="NO_CONCILIADO"/>
  </r>
  <r>
    <x v="12"/>
    <m/>
    <x v="12"/>
    <x v="32"/>
    <s v="G30355820003"/>
    <s v="COB"/>
    <n v="19627"/>
    <m/>
    <s v="PAGO A IDA PRÉSTAMO 4068-BO VCTO. 15-02-2025 POR CUENTA DE TGN , NTI. 019627 VALOR 18-02-2025 CAPITAL USD 309.716,74 INTERESES USD 200.618,62 CTA. 3987 CUENTA UNICA DEL TESORO LIB. 00099021001 REF.: COMISIONES BANCARIAS"/>
    <m/>
    <m/>
    <m/>
    <m/>
    <m/>
    <m/>
    <n v="3860.93"/>
    <n v="0"/>
    <s v="NO_CONCILIADO"/>
  </r>
  <r>
    <x v="12"/>
    <m/>
    <x v="12"/>
    <x v="32"/>
    <s v="G30357460003"/>
    <s v="COB"/>
    <n v="19653"/>
    <m/>
    <s v="PAGO A BID PRÉSTAMO 4414/KI-BO VCTO. 15-02-2025 POR CUENTA DE TGN , NTI. 019653 VALOR 18-02-2025 INTERESES USD 80.466,05 CTA. 3987 CUENTA UNICA DEL TESORO LIB. 00099021001 REF.: COMISIONES BANCARIAS"/>
    <m/>
    <m/>
    <m/>
    <m/>
    <m/>
    <m/>
    <n v="912.02"/>
    <n v="0"/>
    <s v="NO_CONCILIADO"/>
  </r>
  <r>
    <x v="12"/>
    <m/>
    <x v="12"/>
    <x v="32"/>
    <s v="G30357470003"/>
    <s v="COB"/>
    <n v="19673"/>
    <m/>
    <s v="PAGO A CAF PRÉSTAMO CFA009272 VCTO. 18-02-2025 POR CUENTA DE TGN , NTI. 019673 VALOR 18-02-2025 CAPITAL USD 3.219.737,79 INTERESES USD 1.533.844,90 CTA. 3987 CUENTA UNICA DEL TESORO LIB. 00099021001 REF.: COMISIONES BANCARIAS"/>
    <m/>
    <m/>
    <m/>
    <m/>
    <m/>
    <m/>
    <n v="32969.56"/>
    <n v="0"/>
    <s v="NO_CONCILIADO"/>
  </r>
  <r>
    <x v="12"/>
    <m/>
    <x v="12"/>
    <x v="32"/>
    <s v="G30357480003"/>
    <s v="COB"/>
    <n v="19677"/>
    <m/>
    <s v="PAGO A CAF PRÉSTAMO CFA009277 VCTO. 18-02-2025 POR CUENTA DE TGN , NTI. 019677 VALOR 18-02-2025 CAPITAL USD 8.295.341,47 INTERESES USD 3.951.802,31 CTA. 3987 CUENTA UNICA DEL TESORO LIB. 00099021001 REF.: COMISIONES BANCARIAS"/>
    <m/>
    <m/>
    <m/>
    <m/>
    <m/>
    <m/>
    <n v="84375.38"/>
    <n v="0"/>
    <s v="NO_CONCILIADO"/>
  </r>
  <r>
    <x v="12"/>
    <m/>
    <x v="12"/>
    <x v="32"/>
    <s v="G30357490003"/>
    <s v="COB"/>
    <n v="19674"/>
    <m/>
    <s v="PAGO A BID PRÉSTAMO 3599/BL-BO VCTO. 15-02-2025 POR CUENTA DE TGN , NTI. 019674 VALOR 18-02-2025 INTERESES USD 14.375,05 CTA. 3987 CUENTA UNICA DEL TESORO LIB. 00099021001 REF.: COMISIONES BANCARIAS"/>
    <m/>
    <m/>
    <m/>
    <m/>
    <m/>
    <m/>
    <n v="458.65"/>
    <n v="0"/>
    <s v="NO_CONCILIADO"/>
  </r>
  <r>
    <x v="12"/>
    <m/>
    <x v="12"/>
    <x v="32"/>
    <s v="G30357500003"/>
    <s v="COB"/>
    <n v="19669"/>
    <m/>
    <s v="PAGO A BID PRÉSTAMO 3599/BL-BO VCTO. 15-02-2025 POR CUENTA DE TGN , NTI. 019669 VALOR 18-02-2025 CAPITAL USD 974.909,25 INTERESES USD 974.074,17 COMISIONES USD 9.760,77 CTA. 3987 CUENTA UNICA DEL TESORO LIB. 00099021001 REF.: COMISIONES BANCARIAS"/>
    <m/>
    <m/>
    <m/>
    <m/>
    <m/>
    <m/>
    <n v="13796.96"/>
    <n v="0"/>
    <s v="NO_CONCILIADO"/>
  </r>
  <r>
    <x v="12"/>
    <m/>
    <x v="12"/>
    <x v="32"/>
    <s v="G30357560003"/>
    <s v="COB"/>
    <n v="19624"/>
    <m/>
    <s v="PAGO A IDA PRÉSTAMO 3245-BO VCTO. 15-02-2025 POR CUENTA DE TGN , NTI. 019624 VALOR 18-02-2025 CAPITAL USD 295.037,40 INTERESES USD 93.303,36 CTA. 3987 CUENTA UNICA DEL TESORO LIB. 00099021001 REF.: COMISIONES BANCARIAS"/>
    <m/>
    <m/>
    <m/>
    <m/>
    <m/>
    <m/>
    <n v="3024.01"/>
    <n v="0"/>
    <s v="NO_CONCILIADO"/>
  </r>
  <r>
    <x v="12"/>
    <m/>
    <x v="12"/>
    <x v="32"/>
    <s v="G30357530003"/>
    <s v="COB"/>
    <n v="19621"/>
    <m/>
    <s v="PAGO A IDA PRÉSTAMO 3096-BO VCTO. 15-02-2025 POR CUENTA DE TGN , NTI. 019621 VALOR 18-02-2025 CAPITAL USD 126.668,06 INTERESES USD 37.433,34 CTA. 3987 CUENTA UNICA DEL TESORO LIB. 00099021001 REF.: COMISIONES BANCARIAS"/>
    <m/>
    <m/>
    <m/>
    <m/>
    <m/>
    <m/>
    <n v="1485.73"/>
    <n v="0"/>
    <s v="NO_CONCILIADO"/>
  </r>
  <r>
    <x v="12"/>
    <m/>
    <x v="12"/>
    <x v="32"/>
    <s v="G30357540003"/>
    <s v="COB"/>
    <n v="19622"/>
    <m/>
    <s v="PAGO A IDA PRÉSTAMO 3108-BO VCTO. 15-02-2025 POR CUENTA DE TGN , NTI. 019622 VALOR 18-02-2025 CAPITAL USD 61.791,88 INTERESES USD 18.260,87 CTA. 3987 CUENTA UNICA DEL TESORO LIB. 00099021001 REF.: COMISIONES BANCARIAS"/>
    <m/>
    <m/>
    <m/>
    <m/>
    <m/>
    <m/>
    <n v="909.14"/>
    <n v="0"/>
    <s v="NO_CONCILIADO"/>
  </r>
  <r>
    <x v="12"/>
    <m/>
    <x v="12"/>
    <x v="32"/>
    <s v="G30357550003"/>
    <s v="COB"/>
    <n v="19623"/>
    <m/>
    <s v="PAGO A IDA PRÉSTAMO 3235-BO VCTO. 15-02-2025 POR CUENTA DE TGN , NTI. 019623 VALOR 18-02-2025 CAPITAL USD 640.154,35 INTERESES USD 202.442,79 CTA. 3987 CUENTA UNICA DEL TESORO LIB. 00099021001 REF.: COMISIONES BANCARIAS"/>
    <m/>
    <m/>
    <m/>
    <m/>
    <m/>
    <m/>
    <n v="6140.24"/>
    <n v="0"/>
    <s v="NO_CONCILIADO"/>
  </r>
  <r>
    <x v="12"/>
    <m/>
    <x v="12"/>
    <x v="32"/>
    <s v="G30357570003"/>
    <s v="COB"/>
    <n v="19625"/>
    <m/>
    <s v="PAGO A IDA PRÉSTAMO 3630-BO VCTO. 15-02-2025 POR CUENTA DE TGN , NTI. 019625 VALOR 18-02-2025 CAPITAL USD 1.475.650,05 INTERESES USD 405.511,10 CTA. 3987 CUENTA UNICA DEL TESORO LIB. 00099021001 REF.: COMISIONES BANCARIAS"/>
    <m/>
    <m/>
    <m/>
    <m/>
    <m/>
    <m/>
    <n v="13264.76"/>
    <n v="0"/>
    <s v="NO_CONCILIADO"/>
  </r>
  <r>
    <x v="12"/>
    <m/>
    <x v="12"/>
    <x v="32"/>
    <s v="G30357580003"/>
    <s v="COB"/>
    <n v="19626"/>
    <m/>
    <s v="PAGO A IDA PRÉSTAMO 4067-0-BO VCTO. 15-02-2025 POR CUENTA DE TGN , NTI. 019626 VALOR 18-02-2025 CAPITAL USD 163.875,01 INTERESES USD 106.149,79 CTA. 3987 CUENTA UNICA DEL TESORO LIB. 00099021001 REF.: COMISIONES BANCARIAS"/>
    <m/>
    <m/>
    <m/>
    <m/>
    <m/>
    <m/>
    <n v="2212.34"/>
    <n v="0"/>
    <s v="NO_CONCILIADO"/>
  </r>
  <r>
    <x v="12"/>
    <m/>
    <x v="12"/>
    <x v="32"/>
    <s v="G30357600003"/>
    <s v="COB"/>
    <n v="19629"/>
    <m/>
    <s v="PAGO A IDA PRÉSTAMO 4366-BO VCTO. 15-02-2025 POR CUENTA DE TGN , NTI. 019629 VALOR 18-02-2025 CAPITAL USD 152.561,25 INTERESES USD 106.723,79 CTA. 3987 CUENTA UNICA DEL TESORO LIB. 00099021001 REF.: COMISIONES BANCARIAS"/>
    <m/>
    <m/>
    <m/>
    <m/>
    <m/>
    <m/>
    <n v="2138.73"/>
    <n v="0"/>
    <s v="NO_CONCILIADO"/>
  </r>
  <r>
    <x v="12"/>
    <m/>
    <x v="12"/>
    <x v="32"/>
    <s v="G30357610003"/>
    <s v="COB"/>
    <n v="19630"/>
    <m/>
    <s v="PAGO A IDA PRÉSTAMO 4377-BO VCTO. 15-02-2025 POR CUENTA DE TGN , NTI. 019630 VALOR 18-02-2025 CAPITAL USD 54.853,21 INTERESES USD 38.372,38 CTA. 3987 CUENTA UNICA DEL TESORO LIB. 00099021001 REF.: COMISIONES BANCARIAS"/>
    <m/>
    <m/>
    <m/>
    <m/>
    <m/>
    <m/>
    <n v="999.56"/>
    <n v="0"/>
    <s v="NO_CONCILIADO"/>
  </r>
  <r>
    <x v="12"/>
    <m/>
    <x v="12"/>
    <x v="32"/>
    <s v="G30357620003"/>
    <s v="COB"/>
    <n v="19631"/>
    <m/>
    <s v="PAGO A IDA PRÉSTAMO 4378-BO VCTO. 15-02-2025 POR CUENTA DE TGN , NTI. 019631 VALOR 18-02-2025 CAPITAL USD 199.907,40 INTERESES USD 139.844,62 CTA. 3987 CUENTA UNICA DEL TESORO LIB. 00099021001 REF.: COMISIONES BANCARIAS"/>
    <m/>
    <m/>
    <m/>
    <m/>
    <m/>
    <m/>
    <n v="2690.69"/>
    <n v="0"/>
    <s v="NO_CONCILIADO"/>
  </r>
  <r>
    <x v="12"/>
    <m/>
    <x v="12"/>
    <x v="32"/>
    <s v="G30357630003"/>
    <s v="COB"/>
    <n v="19632"/>
    <m/>
    <s v="PAGO A IDA PRÉSTAMO 4379-BO VCTO. 15-02-2025 POR CUENTA DE TGN , NTI. 019632 VALOR 18-02-2025 CAPITAL USD 103.688,72 INTERESES USD 72.535,15 CTA. 3987 CUENTA UNICA DEL TESORO LIB. 00099021001 REF.: COMISIONES BANCARIAS"/>
    <m/>
    <m/>
    <m/>
    <m/>
    <m/>
    <m/>
    <n v="1568.87"/>
    <n v="0"/>
    <s v="NO_CONCILIADO"/>
  </r>
  <r>
    <x v="12"/>
    <m/>
    <x v="12"/>
    <x v="32"/>
    <s v="G30357640003"/>
    <s v="COB"/>
    <n v="19633"/>
    <m/>
    <s v="PAGO A IDA PRÉSTAMO 4382-BO VCTO. 15-02-2025 POR CUENTA DE TGN , NTI. 019633 VALOR 18-02-2025 CAPITAL USD 111.945,01 INTERESES USD 78.310,80 CTA. 3987 CUENTA UNICA DEL TESORO LIB. 00099021001 REF.: COMISIONES BANCARIAS"/>
    <m/>
    <m/>
    <m/>
    <m/>
    <m/>
    <m/>
    <n v="1665.18"/>
    <n v="0"/>
    <s v="NO_CONCILIADO"/>
  </r>
  <r>
    <x v="12"/>
    <m/>
    <x v="12"/>
    <x v="32"/>
    <s v="G30357650003"/>
    <s v="COB"/>
    <n v="19634"/>
    <m/>
    <s v="PAGO A IDA PRÉSTAMO 4396-BO VCTO. 15-02-2025 POR CUENTA DE TGN , NTI. 019634 VALOR 18-02-2025 CAPITAL USD 129.487,63 INTERESES USD 91.924,14 CTA. 3987 CUENTA UNICA DEL TESORO LIB. 00099021001 REF.: COMISIONES BANCARIAS"/>
    <m/>
    <m/>
    <m/>
    <m/>
    <m/>
    <m/>
    <n v="1878.87"/>
    <n v="0"/>
    <s v="NO_CONCILIADO"/>
  </r>
  <r>
    <x v="12"/>
    <m/>
    <x v="12"/>
    <x v="32"/>
    <s v="G30357660003"/>
    <s v="COB"/>
    <n v="19642"/>
    <m/>
    <s v="PAGO A IDA PRÉSTAMO 4440-BO VCTO. 15-02-2025 POR CUENTA DE TGN , NTI. 019642 VALOR 18-02-2025 CAPITAL USD 38.964,20 INTERESES USD 27.660,96 CTA. 3987 CUENTA UNICA DEL TESORO LIB. 00099021001 REF.: COMISIONES BANCARIAS"/>
    <m/>
    <m/>
    <m/>
    <m/>
    <m/>
    <m/>
    <n v="817.08"/>
    <n v="0"/>
    <s v="NO_CONCILIADO"/>
  </r>
  <r>
    <x v="12"/>
    <m/>
    <x v="12"/>
    <x v="32"/>
    <s v="G30357670003"/>
    <s v="COB"/>
    <n v="19643"/>
    <m/>
    <s v="PAGO A IDA PRÉSTAMO 4558-BO VCTO. 15-02-2025 POR CUENTA DE TGN , NTI. 019643 VALOR 18-02-2025 CAPITAL USD 325.770,23 INTERESES USD 238.016,21 CTA. 3987 CUENTA UNICA DEL TESORO LIB. 00099021001 REF.: COMISIONES BANCARIAS"/>
    <m/>
    <m/>
    <m/>
    <m/>
    <m/>
    <m/>
    <n v="4227.6000000000004"/>
    <n v="0"/>
    <s v="NO_CONCILIADO"/>
  </r>
  <r>
    <x v="12"/>
    <m/>
    <x v="12"/>
    <x v="32"/>
    <s v="G30357680003"/>
    <s v="COB"/>
    <n v="19644"/>
    <m/>
    <s v="PAGO A IDA PRÉSTAMO 5170-BO VCTO. 15-02-2025 POR CUENTA DE TGN , NTI. 019644 VALOR 18-02-2025 CAPITAL USD 711.132,58 INTERESES USD 565.049,83 CTA. 3987 CUENTA UNICA DEL TESORO LIB. 00099021001 REF.: COMISIONES BANCARIAS"/>
    <m/>
    <m/>
    <m/>
    <m/>
    <m/>
    <m/>
    <n v="9114.59"/>
    <n v="0"/>
    <s v="NO_CONCILIADO"/>
  </r>
  <r>
    <x v="12"/>
    <m/>
    <x v="12"/>
    <x v="32"/>
    <s v="G30357690003"/>
    <s v="COB"/>
    <n v="19645"/>
    <m/>
    <s v="PAGO A BIRF PRÉSTAMO BIRF 7214-BO VCTO. 15-02-2025 POR CUENTA DE TGN , NTI. 019645 VALOR 18-02-2025 CAPITAL USD 4.170,00 INTERESES USD 470,56 CTA. 3987 CUENTA UNICA DEL TESORO LIB. 00099021001 REF.: COMISIONES BANCARIAS"/>
    <m/>
    <m/>
    <m/>
    <m/>
    <m/>
    <m/>
    <n v="391.83"/>
    <n v="0"/>
    <s v="NO_CONCILIADO"/>
  </r>
  <r>
    <x v="12"/>
    <m/>
    <x v="12"/>
    <x v="32"/>
    <s v="G30357750003"/>
    <s v="COB"/>
    <n v="19620"/>
    <m/>
    <s v="PAGO A IDA PRÉSTAMO 3065-BO VCTO. 15-02-2025 POR CUENTA DE TGN , NTI. 019620 VALOR 18-02-2025 CAPITAL USD 612.812,11 INTERESES USD 181.100,02 CTA. 3987 CUENTA UNICA DEL TESORO LIB. 00099021001 REF.: COMISIONES BANCARIAS"/>
    <m/>
    <m/>
    <m/>
    <m/>
    <m/>
    <m/>
    <n v="5806.22"/>
    <n v="0"/>
    <s v="NO_CONCILIADO"/>
  </r>
  <r>
    <x v="12"/>
    <m/>
    <x v="12"/>
    <x v="32"/>
    <s v="G30357760003"/>
    <s v="COB"/>
    <n v="19699"/>
    <m/>
    <s v="PAGO A BIRF PRÉSTAMO BIRF 8735-BO VCTO. 15-02-2025 POR CUENTA DE TGN , NTI. 019699 VALOR 18-02-2025 CAPITAL USD 4.187.483,07 INTERESES USD 2.966.822,60 COMISIONES USD 1.066,25 CTA. 3987 CUENTA UNICA DEL TESORO LIB. 00099021001 REF.: COMISIONES BANCARIAS"/>
    <m/>
    <m/>
    <m/>
    <m/>
    <m/>
    <m/>
    <n v="49445.84"/>
    <n v="0"/>
    <s v="NO_CONCILIADO"/>
  </r>
  <r>
    <x v="13"/>
    <m/>
    <x v="13"/>
    <x v="32"/>
    <s v="G30357780001"/>
    <s v="CVD"/>
    <n v="3035778"/>
    <m/>
    <s v="COBRO COSTOS DE PAPELERIA SEGUN TRANSFERENCIA DEL EXTERIOR POR ORDEN DE MTX COMERCIALIZADORA DE GAS (BRAZIL SAO PAULO) REF.: CRED 5260961.22019 FECHA VALOR 18/02/2025 LIB. 00513012015 YPFB-HEROES DEL CHACO-BS"/>
    <m/>
    <m/>
    <m/>
    <m/>
    <m/>
    <m/>
    <n v="60"/>
    <n v="0"/>
    <s v="NO_CONCILIADO"/>
  </r>
  <r>
    <x v="13"/>
    <m/>
    <x v="13"/>
    <x v="32"/>
    <s v="G30357800001"/>
    <s v="CVD"/>
    <n v="3035780"/>
    <m/>
    <s v="COBRO COSTOS DE PAPELERIA SEGUN TRANSFERENCIA DEL EXTERIOR POR ORDEN DE MTX COMERCIALIZADORA DE GAS (BRAZIL SAO PAULO) REF.: CRED INV EXB-MTX-06/25 YPFB (GAS NATURAL) FECHA VALOR 18/02/2025 LIB. 00513012015 YPFB-HEROES DEL CHACO-BS"/>
    <m/>
    <m/>
    <m/>
    <m/>
    <m/>
    <m/>
    <n v="60"/>
    <n v="0"/>
    <s v="NO_CONCILIADO"/>
  </r>
  <r>
    <x v="22"/>
    <m/>
    <x v="22"/>
    <x v="32"/>
    <s v="G30359140002"/>
    <s v="CRV"/>
    <n v="22503"/>
    <m/>
    <s v="DEVOLUCIÓN DE FONDOS SOLICITUD 053703-22503 DE EMPRESA PUBLICA QUIPUS REF.: QUINTO PAGO A GREAT CHIN LIMITED CORRESPONDIENTE AL 70 POR CIENTO DEL 93 POR CIENTO DEL LOTE 3 POR LA ADQUISICION DE ETIQUETAS Y TARJETAS RFID PARA EL SISTEMA B SIS, SEGÚN R.D. 025/2023 LIB. 00590012001 EMPRESA PÚBLICA QUIPUS - RECURSOS ESPECÍFICOS"/>
    <m/>
    <m/>
    <m/>
    <m/>
    <m/>
    <m/>
    <n v="0"/>
    <n v="1948368.3"/>
    <s v="NO_CONCILIADO"/>
  </r>
  <r>
    <x v="83"/>
    <m/>
    <x v="83"/>
    <x v="32"/>
    <s v="G30359160002"/>
    <s v="CRV"/>
    <n v="22569"/>
    <m/>
    <s v="DEVOLUCIÓN DE FONDOS SOLICITUD 053778-22569 DE FONDO NAL. DE INV. PROD. Y SOCIAL REF.: DEVOLUCION DE FONDOS PTMO BOL 30 2017 NO UTILIZADOS TRANSFERENCIA DE RECURSOS A FONPLATA SALDOS NO EJECUTADOS SEGUN INFORME INF FPS GFA FP 010 2025 SI CE, SEGÚN R.D. 025/2023 LIB. 00287104324 FPS-BS-BOL-30-PIU-180"/>
    <m/>
    <m/>
    <m/>
    <m/>
    <m/>
    <m/>
    <n v="0"/>
    <n v="1510332.14"/>
    <s v="NO_CONCILIADO"/>
  </r>
  <r>
    <x v="83"/>
    <m/>
    <x v="83"/>
    <x v="32"/>
    <s v="G30359170002"/>
    <s v="CRV"/>
    <n v="22570"/>
    <m/>
    <s v="DEVOLUCIÓN DE FONDOS SOLICITUD 053777-22570 DE FONDO NAL. DE INV. PROD. Y SOCIAL REF.: DEVOLUCION DE FONDOS PTMO BOL 30 2017 NO UTILIZADOS TRANSFERENCIA DE RECURSOS A FONPLATA SALDOS NO EJECUTADOS SEGUN INFORME INF FPS GFA FP 010 2025 SI CE, SEGÚN R.D. 025/2023 LIB. 00287102001 FPS-RECURSOS PROPIOS"/>
    <m/>
    <m/>
    <m/>
    <m/>
    <m/>
    <m/>
    <n v="0"/>
    <n v="22016.5"/>
    <s v="NO_CONCILIADO"/>
  </r>
  <r>
    <x v="55"/>
    <m/>
    <x v="55"/>
    <x v="32"/>
    <s v="G30359250002"/>
    <s v="CRV"/>
    <n v="22648"/>
    <m/>
    <s v="DEVOLUCIÓN DE FONDOS SOLICITUD 053887-22648 DE COFADENA REF.: REGISTRO DE OPERACIONES PARA REALIZAR LA TRANSFERENCIA DE DIVISAS AL EXTERIOR POR LA COMPRA DE BIENES SEGUN CONTRATO ADMINISTRATIVO, SEGÚN R.D. 025/2023 LIB. 00548022001 COFADENA - FÁBRICA BOLIVIANA DE MUNICIÓN"/>
    <m/>
    <m/>
    <m/>
    <m/>
    <m/>
    <m/>
    <n v="0"/>
    <n v="1382640.47"/>
    <s v="NO_CONCILIADO"/>
  </r>
  <r>
    <x v="84"/>
    <m/>
    <x v="84"/>
    <x v="32"/>
    <s v="G30359270002"/>
    <s v="CRV"/>
    <n v="22641"/>
    <m/>
    <s v="DEVOLUCIÓN DE FONDOS SOLICITUD 053894-22641 DE SERVICIO NACIONAL DE AEROFOTOGRAMETRIA REF.: PAGO A LA EMPRESA LEICA GEOSYSTEMS AG VIA BANCO CENTRAL DE BOLIVIA SEGUN DOCUMENTACION ADJUNTA DE RESPALDO, SEGÚN R.D. 025/2023 LIB. 00244012001 LBP-SERVICIO NAL.DE AEROFOTOGRAMETRIA (4030001235)"/>
    <m/>
    <m/>
    <m/>
    <m/>
    <m/>
    <m/>
    <n v="0"/>
    <n v="208800"/>
    <s v="NO_CONCILIADO"/>
  </r>
  <r>
    <x v="80"/>
    <m/>
    <x v="80"/>
    <x v="32"/>
    <s v="G30359280002"/>
    <s v="CRV"/>
    <n v="22572"/>
    <m/>
    <s v="DEVOLUCION DE FONDOS DE SOLIC. 053775-22572 DE ATT DE 30/01/2025 REF.: TRANSF. DE RECURSOS A LA UNION INTERNACIONAL DE TELECOMUNICACIONES UIT, CORRESPONDIENTE A SALDOS DE CUOTAS DE GESTIONES, SEGUN R.D. NO.025/2023 LIB. 00099021001 TGN-RECURSOS ORDINARIOS (3987)"/>
    <m/>
    <m/>
    <m/>
    <m/>
    <m/>
    <m/>
    <n v="0"/>
    <n v="608071.66"/>
    <s v="NO_CONCILIADO"/>
  </r>
  <r>
    <x v="85"/>
    <m/>
    <x v="85"/>
    <x v="32"/>
    <s v="G30359290002"/>
    <s v="CRV"/>
    <n v="22585"/>
    <m/>
    <s v="DEVOLUCION DE FONDOS DE SOLIC. 053762-22585 DE DEFENSORIA DEL PUEBLO DE 30/01/2025 REF.: PAGO A LA ALIANZA GLOBAL DE INSTITUCIONES NACIONALES DE DERECHOS HUMANOS (GANHRI) POR LA MEMBRESIA ANUAL, SEGUN R.D. NO.025/2023. LIB. 00099021001 TGN-RECURSOS ORDINARIOS (3987)"/>
    <m/>
    <m/>
    <m/>
    <m/>
    <m/>
    <m/>
    <n v="0"/>
    <n v="37808.65"/>
    <s v="NO_CONCILIADO"/>
  </r>
  <r>
    <x v="48"/>
    <m/>
    <x v="48"/>
    <x v="32"/>
    <s v="G30359460002"/>
    <s v="CRV"/>
    <n v="22643"/>
    <m/>
    <s v="DEVOLUCION DE FONDOS DE SOLIC. 053892-22643 DE ADUANA NACIONAL DE 13/02/2025 REF.: PAGO POR CONTRIBUCION A LA OMA ORGANIZACION MUNDIAL DE ADUANAS PERIODO 1 DE JULIO DE 2024 AL 30 DE JUNIO DE 2025 POR 27,136.45 EUROS, SEGUN R.D. NO.025/2023. LIB. 00283012002 ADUANA NAL.-RECURSOS PROPIOS (4169-03D353)"/>
    <m/>
    <m/>
    <m/>
    <m/>
    <m/>
    <m/>
    <n v="0"/>
    <n v="194104.58"/>
    <s v="NO_CONCILIADO"/>
  </r>
  <r>
    <x v="84"/>
    <m/>
    <x v="84"/>
    <x v="32"/>
    <s v="G30359580002"/>
    <s v="CRV"/>
    <n v="22642"/>
    <m/>
    <s v="DEVOLUCIÓN DE FONDOS SOLICITUD 053893-22642 DE SERVICIO NACIONAL DE AEROFOTOGRAMETRIA REF.: RENOVACION DE LA SUSCRIPCION DE MANUALES SEGUN DOCUMENTACION ADJUNTA DE RESPALDO, SEGÚN R.D. 025/2023 LIB. 00244012001 LBP-SERVICIO NAL.DE AEROFOTOGRAMETRIA (4030001235)"/>
    <m/>
    <m/>
    <m/>
    <m/>
    <m/>
    <m/>
    <n v="0"/>
    <n v="7857.84"/>
    <s v="NO_CONCILIADO"/>
  </r>
  <r>
    <x v="22"/>
    <m/>
    <x v="22"/>
    <x v="32"/>
    <s v="G30360150002"/>
    <s v="CRV"/>
    <n v="22654"/>
    <m/>
    <s v="DEVOLUCIÓN DE FONDOS SOLICITUD 053919-22654 DE EMPRESA PUBLICA QUIPUS REF.: SEPTIMO PAGO A GREAT CHIN LIMITED CORRESPONDIENTE AL 70 POR CIENTO DEL 93 POR CIENTO DEL LOTE 4 POR LA ADQUISICION DE ETIQUETAS Y TARJETAS RFID PARA EL SISTEMA B SI, SEGÚN R.D. 025/2023 LIB. 00590012001 EMPRESA PÚBLICA QUIPUS - RECURSOS ESPECÍFICOS"/>
    <m/>
    <m/>
    <m/>
    <m/>
    <m/>
    <m/>
    <n v="0"/>
    <n v="1948368.3"/>
    <s v="NO_CONCILIADO"/>
  </r>
  <r>
    <x v="22"/>
    <m/>
    <x v="22"/>
    <x v="32"/>
    <s v="G30360160002"/>
    <s v="CRV"/>
    <n v="22653"/>
    <m/>
    <s v="DEVOLUCIÓN DE FONDOS SOLICITUD 053920-22653 DE EMPRESA PUBLICA QUIPUS REF.: NOVENO PAGO A GREAT CHIN LIMITED CORRESPONDIENTE AL 70 POR CIENTO DEL 93 POR CIENTO DEL LOTE 5 POR LA ADQUISICION DE ETIQUETAS Y TARJETAS RFID PARA EL SISTEMA B SIS, SEGÚN R.D. 025/2023 LIB. 00590012001 EMPRESA PÚBLICA QUIPUS - RECURSOS ESPECÍFICOS"/>
    <m/>
    <m/>
    <m/>
    <m/>
    <m/>
    <m/>
    <n v="0"/>
    <n v="1948165.14"/>
    <s v="NO_CONCILIADO"/>
  </r>
  <r>
    <x v="22"/>
    <m/>
    <x v="22"/>
    <x v="32"/>
    <s v="G30360170002"/>
    <s v="CRV"/>
    <n v="22652"/>
    <m/>
    <s v="DEVOLUCIÓN DE FONDOS SOLICITUD 053921-22652 DE EMPRESA PUBLICA QUIPUS REF.: CUARTO PAGO A GREAT CHIN LIMITED CORRESPONDIENTE AL 60 POR CIENTO DEL 93 POR CIENTO DEL LOTE 3 POR LA ADQUISICION DE KITS DE PIEZAS Y PARTES PARA EL ENSAMBLADO, SEGÚN R.D. 025/2023 LIB. 00590012001 EMPRESA PÚBLICA QUIPUS - RECURSOS ESPECÍFICOS"/>
    <m/>
    <m/>
    <m/>
    <m/>
    <m/>
    <m/>
    <n v="0"/>
    <n v="1819004.4"/>
    <s v="NO_CONCILIADO"/>
  </r>
  <r>
    <x v="22"/>
    <m/>
    <x v="22"/>
    <x v="32"/>
    <s v="G30360180002"/>
    <s v="CRV"/>
    <n v="22651"/>
    <m/>
    <s v="DEVOLUCIÓN DE FONDOS SOLICITUD 053922-22651 DE EMPRESA PUBLICA QUIPUS REF.: SEPTIMO PAGO A GREAT CHIN LIMITED CORRESPONDIENTE AL 40 POR CIENTO DEL 93 POR CIENTO DEL LOTE 3 POR LA ADQUISICION DE KITS DE PIEZAS Y PARTES PARA EL ENSAMBLADO, SEGÚN R.D. 025/2023 LIB. 00590012001 EMPRESA PÚBLICA QUIPUS - RECURSOS ESPECÍFICOS"/>
    <m/>
    <m/>
    <m/>
    <m/>
    <m/>
    <m/>
    <n v="0"/>
    <n v="1212669.76"/>
    <s v="NO_CONCILIADO"/>
  </r>
  <r>
    <x v="7"/>
    <m/>
    <x v="7"/>
    <x v="32"/>
    <s v="S11196280003"/>
    <s v="COB"/>
    <n v="1119628"/>
    <m/>
    <s v="||TRANSFERENCIA DE FONDOS SEGÚN MENSAJE SWIFT N°2270 DE LA FECHA Y NOTA CITE: DGAC/DAF/FIN/NE-0008/25 (HRE-TGL-1866) DE FECHA 29/01/2025 DE LA DIRECCIÓN GENERAL DE AERONÁUTICA CIVIL. (SECTOR PÚBLICO). DÉBITO DE LA LIBRETA 00117012001 DGAC, REPOSICIÓN DE ÚTILES DE ESCRITORIO."/>
    <m/>
    <m/>
    <m/>
    <m/>
    <m/>
    <m/>
    <n v="60"/>
    <n v="0"/>
    <s v="NO_CONCILIADO"/>
  </r>
  <r>
    <x v="0"/>
    <m/>
    <x v="0"/>
    <x v="33"/>
    <s v="O22606180002"/>
    <s v="BOD"/>
    <n v="2260618"/>
    <m/>
    <s v="00099021001 DEPOSITO DE EFECTIVO, DEPOSITANTE: MARICELA CUELLAR ORTIZ, CONCEPTO: PAGO DE ENERGIA ELECTRICA, CUENTA DE DEPOSITO: CUENTA UNICA DEL TESORO"/>
    <m/>
    <m/>
    <m/>
    <m/>
    <m/>
    <m/>
    <n v="0"/>
    <n v="500"/>
    <s v="NO_CONCILIADO"/>
  </r>
  <r>
    <x v="39"/>
    <m/>
    <x v="39"/>
    <x v="33"/>
    <s v="O22606480002"/>
    <s v="BOD"/>
    <n v="2260648"/>
    <m/>
    <s v="00041031107 DEPOSITO DE EFECTIVO, DEPOSITANTE: WILLY CRUZ CHOQUE, CONCEPTO: DEVOLUCION POR GASTOS DE PASAJES, CUENTA DE DEPOSITO: CUENTA UNICA DEL TESORO"/>
    <m/>
    <m/>
    <m/>
    <m/>
    <m/>
    <m/>
    <n v="0"/>
    <n v="4"/>
    <s v="NO_CONCILIADO"/>
  </r>
  <r>
    <x v="70"/>
    <m/>
    <x v="70"/>
    <x v="33"/>
    <s v="O22606520002"/>
    <s v="BOD"/>
    <n v="2260652"/>
    <m/>
    <s v="00595012003 DEPOSITO DE EFECTIVO, DEPOSITANTE: WENDY GUARACHI, CONCEPTO: DEVOLUCION POR REVERSION AL PREVENTIVO 465, CUENTA DE DEPOSITO: CUENTA UNICA DEL TESORO"/>
    <m/>
    <m/>
    <m/>
    <m/>
    <m/>
    <m/>
    <n v="0"/>
    <n v="20"/>
    <s v="NO_CONCILIADO"/>
  </r>
  <r>
    <x v="39"/>
    <m/>
    <x v="39"/>
    <x v="33"/>
    <s v="O22606530002"/>
    <s v="BOD"/>
    <n v="2260653"/>
    <m/>
    <s v="00041031107 DEPOSITO DE EFECTIVO, DEPOSITANTE: WILLY CRUZ CHOQUE, CONCEPTO: DEVOLUCION DE GASTOS DE PEAJES, CUENTA DE DEPOSITO: CUENTA UNICA DEL TESORO"/>
    <m/>
    <m/>
    <m/>
    <m/>
    <m/>
    <m/>
    <n v="0"/>
    <n v="4"/>
    <s v="NO_CONCILIADO"/>
  </r>
  <r>
    <x v="9"/>
    <m/>
    <x v="9"/>
    <x v="33"/>
    <s v="O22607200002"/>
    <s v="BOD"/>
    <n v="2260720"/>
    <m/>
    <s v="00086044201 DEPOSITO DE EFECTIVO, DEPOSITANTE: ASOCIACION DE REGANTES CAWALLICALA, CONCEPTO: PROYECTO RIEGO TECNIFICADO, CUENTA DE DEPOSITO: CUENTA UNICA DEL TESORO"/>
    <m/>
    <m/>
    <m/>
    <m/>
    <m/>
    <m/>
    <n v="0"/>
    <n v="12252"/>
    <s v="NO_CONCILIADO"/>
  </r>
  <r>
    <x v="28"/>
    <m/>
    <x v="28"/>
    <x v="33"/>
    <s v="O22607180002"/>
    <s v="BOD"/>
    <n v="2260718"/>
    <m/>
    <s v="00016051101 DEPOSITO DE EFECTIVO, DEPOSITANTE: COARITE CHALLCO ROSYMAR, CONCEPTO: DEVOLUCION DE VIATICOS, CUENTA DE DEPOSITO: CUENTA UNICA DEL TESORO"/>
    <m/>
    <m/>
    <m/>
    <m/>
    <m/>
    <m/>
    <n v="0"/>
    <n v="371"/>
    <s v="NO_CONCILIADO"/>
  </r>
  <r>
    <x v="9"/>
    <m/>
    <x v="9"/>
    <x v="33"/>
    <s v="O22607190002"/>
    <s v="BOD"/>
    <n v="2260719"/>
    <m/>
    <s v="00086044201 DEPOSITO DE EFECTIVO, DEPOSITANTE: SISTEMA DE RIEGO ANDAPATA LUPE, CONCEPTO: PROYECTO RIEGO TECNIFICADO, CUENTA DE DEPOSITO: CUENTA UNICA DEL TESORO"/>
    <m/>
    <m/>
    <m/>
    <m/>
    <m/>
    <m/>
    <n v="0"/>
    <n v="9189"/>
    <s v="NO_CONCILIADO"/>
  </r>
  <r>
    <x v="9"/>
    <m/>
    <x v="9"/>
    <x v="33"/>
    <s v="O22607220002"/>
    <s v="BOD"/>
    <n v="2260722"/>
    <m/>
    <s v="00086044201 DEPOSITO DE EFECTIVO, DEPOSITANTE: ASOCIACION DE REGANTES ROMERO HUMA, CONCEPTO: PROYECTO RIEGO TECNIFICADO, CUENTA DE DEPOSITO: CUENTA UNICA DEL TESORO"/>
    <m/>
    <m/>
    <m/>
    <m/>
    <m/>
    <m/>
    <n v="0"/>
    <n v="12252"/>
    <s v="NO_CONCILIADO"/>
  </r>
  <r>
    <x v="28"/>
    <m/>
    <x v="28"/>
    <x v="33"/>
    <s v="O22607230002"/>
    <s v="BOD"/>
    <n v="2260723"/>
    <m/>
    <s v="00016051101 DEPOSITO DE EFECTIVO, DEPOSITANTE: COPANA PAUCARA RUDDY ROLANDO, CONCEPTO: DEVOLUCION DE VIATICOS, CUENTA DE DEPOSITO: CUENTA UNICA DEL TESORO"/>
    <m/>
    <m/>
    <m/>
    <m/>
    <m/>
    <m/>
    <n v="0"/>
    <n v="371"/>
    <s v="NO_CONCILIADO"/>
  </r>
  <r>
    <x v="9"/>
    <m/>
    <x v="9"/>
    <x v="33"/>
    <s v="O22607240002"/>
    <s v="BOD"/>
    <n v="2260724"/>
    <m/>
    <s v="00086044201 DEPOSITO DE EFECTIVO, DEPOSITANTE: SISTEMA DE RIEGO SACABAMBA, CONCEPTO: PROYECTO RIEGO TECNIFICADO, CUENTA DE DEPOSITO: CUENTA UNICA DEL TESORO"/>
    <m/>
    <m/>
    <m/>
    <m/>
    <m/>
    <m/>
    <n v="0"/>
    <n v="6126"/>
    <s v="NO_CONCILIADO"/>
  </r>
  <r>
    <x v="28"/>
    <m/>
    <x v="28"/>
    <x v="33"/>
    <s v="O22607250002"/>
    <s v="BOD"/>
    <n v="2260725"/>
    <m/>
    <s v="00016051101 DEPOSITO DE EFECTIVO, DEPOSITANTE: ALARCON CONDORI CARLOS VICTOR, CONCEPTO: DEVOLUCION DE VIATICOS, CUENTA DE DEPOSITO: CUENTA UNICA DEL TESORO"/>
    <m/>
    <m/>
    <m/>
    <m/>
    <m/>
    <m/>
    <n v="0"/>
    <n v="371"/>
    <s v="NO_CONCILIADO"/>
  </r>
  <r>
    <x v="31"/>
    <m/>
    <x v="31"/>
    <x v="33"/>
    <s v="O22607450002"/>
    <s v="BOD"/>
    <n v="2260745"/>
    <m/>
    <s v="00099021001 DEPOSITO DE EFECTIVO, DEPOSITANTE: LENNY QUISPE COCA, CONCEPTO: PAGO AGUA POTABLE OFICINA PRONASSLE MES DICIEMBRE, CUENTA DE DEPOSITO: CUENTA UNICA DEL TESORO/DJBR"/>
    <m/>
    <m/>
    <m/>
    <m/>
    <m/>
    <m/>
    <n v="0"/>
    <n v="106.17"/>
    <s v="NO_CONCILIADO"/>
  </r>
  <r>
    <x v="31"/>
    <m/>
    <x v="31"/>
    <x v="33"/>
    <s v="O22607460002"/>
    <s v="BOD"/>
    <n v="2260746"/>
    <m/>
    <s v="00099021001 DEPOSITO DE EFECTIVO, DEPOSITANTE: LENNY QUISPE COCA, CONCEPTO: DEVOLUCION C31 738 - AGUA POTABLE, CUENTA DE DEPOSITO: CUENTA UNICA DEL TESORO/DJBR"/>
    <m/>
    <m/>
    <m/>
    <m/>
    <m/>
    <m/>
    <n v="0"/>
    <n v="93.83"/>
    <s v="NO_CONCILIADO"/>
  </r>
  <r>
    <x v="41"/>
    <m/>
    <x v="41"/>
    <x v="33"/>
    <s v="O22607530002"/>
    <s v="BOD"/>
    <n v="2260753"/>
    <m/>
    <s v="00206012001 DEPOSITO DE EFECTIVO, DEPOSITANTE: INSTITUTO NACIONAL DE ESTADISTICA, CONCEPTO: DEPÓSITO POR VENTA DE LA OFICINA CENTRAL LA PAZ DE FECHA 18/02/2025, CUENTA DE DEPOSITO: CUENTA UNICA DEL TESORO"/>
    <m/>
    <m/>
    <m/>
    <m/>
    <m/>
    <m/>
    <n v="0"/>
    <n v="27.75"/>
    <s v="NO_CONCILIADO"/>
  </r>
  <r>
    <x v="28"/>
    <m/>
    <x v="28"/>
    <x v="33"/>
    <s v="O22607970002"/>
    <s v="BOD"/>
    <n v="2260797"/>
    <m/>
    <s v="00099021001 DEPOSITO DE EFECTIVO, DEPOSITANTE: MARIA SOLEDAD CHINO MAMANI CI 6785524 LP, CONCEPTO: DEVOLUCION CONTRATO DGSU-016/2018 EX-BECARIA MARIA SOLEDAD CHINO MAMANI, CUENTA DE DEPOSITO: CUENTA UNICA DEL TESORO"/>
    <m/>
    <m/>
    <m/>
    <m/>
    <m/>
    <m/>
    <n v="0"/>
    <n v="2000"/>
    <s v="NO_CONCILIADO"/>
  </r>
  <r>
    <x v="76"/>
    <m/>
    <x v="76"/>
    <x v="33"/>
    <s v="O22608020002"/>
    <s v="BOD"/>
    <n v="2260802"/>
    <m/>
    <s v="00522012001 DEPOSITO DE EFECTIVO, DEPOSITANTE: JOSE LUIS MONTES LOPEZ, CONCEPTO: PAGO ALQUILER MESES NOV. 2024 DIC. 2024 Y ENERO 2025, CUENTA DE DEPOSITO: CUENTA UNICA DEL TESORO"/>
    <m/>
    <m/>
    <m/>
    <m/>
    <m/>
    <m/>
    <n v="0"/>
    <n v="11400"/>
    <s v="NO_CONCILIADO"/>
  </r>
  <r>
    <x v="17"/>
    <m/>
    <x v="17"/>
    <x v="33"/>
    <s v="O22608110002"/>
    <s v="BOD"/>
    <n v="2260811"/>
    <m/>
    <s v="00099021001 DEPOSITO DE EFECTIVO, DEPOSITANTE: ANA MERCEDES HERBAS MALDONADO, CONCEPTO: DEVOLUCION PAGO EFECTUADO, CUENTA DE DEPOSITO: CUENTA UNICA DEL TESORO/DJBR"/>
    <m/>
    <m/>
    <m/>
    <m/>
    <m/>
    <m/>
    <n v="0"/>
    <n v="399"/>
    <s v="NO_CONCILIADO"/>
  </r>
  <r>
    <x v="27"/>
    <m/>
    <x v="27"/>
    <x v="33"/>
    <s v="O22608130002"/>
    <s v="BOD"/>
    <n v="2260813"/>
    <m/>
    <s v="00221012001 DEPOSITO DE EFECTIVO, DEPOSITANTE: MILDER GREGORIO VARGAS HINOJOSA, CONCEPTO: DEVOLUCION DE SOLICITUD DE GASTO 4 Y 6 DEL FONDO ROTATIVO DA-1 DE LA GESTION 2024, CUENTA DE DEPOSITO: CUENTA UNICA DEL TESORO"/>
    <m/>
    <m/>
    <m/>
    <m/>
    <m/>
    <m/>
    <n v="0"/>
    <n v="1800"/>
    <s v="NO_CONCILIADO"/>
  </r>
  <r>
    <x v="70"/>
    <m/>
    <x v="70"/>
    <x v="33"/>
    <s v="B22607080002"/>
    <s v="BOD"/>
    <n v="2260708"/>
    <m/>
    <s v="00595012002 DEP.DE CHEQ.AJENOS,RET.DE CAM.,CONCEPTO: DEV DE FONDOS POR SUB DE INCAPACIDAD TEMPORAL PERIODO: 12/2024 - REG LA PAZ,DEP.: CAJA DE SALUD DE LA BANCA PRIVADA , PROCEDENCIA: BANCO NACIONAL DE BOLIVIA S.A., CHEQUE: 9921624, FECHA DE EMISION:13/02/2025"/>
    <m/>
    <m/>
    <m/>
    <m/>
    <m/>
    <m/>
    <n v="0"/>
    <n v="14559.73"/>
    <s v="NO_CONCILIADO"/>
  </r>
  <r>
    <x v="59"/>
    <m/>
    <x v="59"/>
    <x v="33"/>
    <s v="B22607120002"/>
    <s v="BOD"/>
    <n v="2260712"/>
    <m/>
    <s v="00342012001 DEP.DE CHEQ.AJENOS,RET.DE CAM.,CONCEPTO: DEVOLUCION PASAJE DEPÓSITO BOA,DEP.: AGENCIA ESTATAL DE VIVIENDA , PROCEDENCIA: BANCO UNION S.A., CHEQUE: 799, FECHA DE EMISION:07/02/2025"/>
    <m/>
    <m/>
    <m/>
    <m/>
    <m/>
    <m/>
    <n v="0"/>
    <n v="314"/>
    <s v="NO_CONCILIADO"/>
  </r>
  <r>
    <x v="14"/>
    <m/>
    <x v="14"/>
    <x v="33"/>
    <s v="B22607130002"/>
    <s v="BOD"/>
    <n v="2260713"/>
    <m/>
    <s v="00099021001 DEP.DE CHEQ.AJENOS,RET.DE CAM.,CONCEPTO: REMISION PLANILLA DE PARTES BAJAS MEDICAS DICIEMBRE 2024,DEP.: CAJA DE SALUD DE LA BANCA PRIVADA , PROCEDENCIA: BANCO NACIONAL DE BOLIVIA S.A., CHEQUE: 9921899, FECHA DE EMISION:13/02/2025"/>
    <m/>
    <m/>
    <m/>
    <m/>
    <m/>
    <m/>
    <n v="0"/>
    <n v="26266.76"/>
    <s v="NO_CONCILIADO"/>
  </r>
  <r>
    <x v="59"/>
    <m/>
    <x v="59"/>
    <x v="33"/>
    <s v="B22607150002"/>
    <s v="BOD"/>
    <n v="2260715"/>
    <m/>
    <s v="00342012001 DEP.DE CHEQ.AJENOS,RET.DE CAM.,CONCEPTO: EJECUCION GARANTIA,DEP.: AGENCIA ESTATAL DE VIVIENDA , PROCEDENCIA: BANCO UNION S.A., CHEQUE: 800, FECHA DE EMISION:07/02/2025"/>
    <m/>
    <m/>
    <m/>
    <m/>
    <m/>
    <m/>
    <n v="0"/>
    <n v="27130"/>
    <s v="NO_CONCILIADO"/>
  </r>
  <r>
    <x v="66"/>
    <m/>
    <x v="66"/>
    <x v="33"/>
    <s v="B22607290002"/>
    <s v="BOD"/>
    <n v="2260729"/>
    <m/>
    <s v="00578012002 DEP.DE CHEQ.AJENOS,RET.DE CAM.,CONCEPTO: REVERSION,DEP.: BOLIVIANA DE AVIACION , PROCEDENCIA: BANCO UNION S.A., CHEQUE: 19495, FECHA DE EMISION:19/02/2025"/>
    <m/>
    <m/>
    <m/>
    <m/>
    <m/>
    <m/>
    <n v="0"/>
    <n v="314.79000000000002"/>
    <s v="NO_CONCILIADO"/>
  </r>
  <r>
    <x v="66"/>
    <m/>
    <x v="66"/>
    <x v="33"/>
    <s v="B22607310002"/>
    <s v="BOD"/>
    <n v="2260731"/>
    <m/>
    <s v="00578012002 DEP.DE CHEQ.AJENOS,RET.DE CAM.,CONCEPTO: REVERSION,DEP.: BOLIVIANA DE AVIACION , PROCEDENCIA: BANCO UNION S.A., CHEQUE: 19496, FECHA DE EMISION:19/02/2025"/>
    <m/>
    <m/>
    <m/>
    <m/>
    <m/>
    <m/>
    <n v="0"/>
    <n v="132.4"/>
    <s v="NO_CONCILIADO"/>
  </r>
  <r>
    <x v="66"/>
    <m/>
    <x v="66"/>
    <x v="33"/>
    <s v="B22607330002"/>
    <s v="BOD"/>
    <n v="2260733"/>
    <m/>
    <s v="00578012002 DEP.DE CHEQ.AJENOS,RET.DE CAM.,CONCEPTO: REVERSION,DEP.: BOLIVIANA DE AVIACION , PROCEDENCIA: BANCO UNION S.A., CHEQUE: 19497, FECHA DE EMISION:19/02/2025"/>
    <m/>
    <m/>
    <m/>
    <m/>
    <m/>
    <m/>
    <n v="0"/>
    <n v="69848.33"/>
    <s v="NO_CONCILIADO"/>
  </r>
  <r>
    <x v="66"/>
    <m/>
    <x v="66"/>
    <x v="33"/>
    <s v="B22607370002"/>
    <s v="BOD"/>
    <n v="2260737"/>
    <m/>
    <s v="00578012002 DEP.DE CHEQ.AJENOS,RET.DE CAM.,CONCEPTO: REVERSION,DEP.: BOLIVIANA DE AVIACION , PROCEDENCIA: BANCO UNION S.A., CHEQUE: 19498, FECHA DE EMISION:19/02/2025"/>
    <m/>
    <m/>
    <m/>
    <m/>
    <m/>
    <m/>
    <n v="0"/>
    <n v="14101.07"/>
    <s v="NO_CONCILIADO"/>
  </r>
  <r>
    <x v="9"/>
    <m/>
    <x v="9"/>
    <x v="33"/>
    <s v="J06285410002"/>
    <s v="DAU"/>
    <n v="11183931"/>
    <m/>
    <s v="A:00086054202 Débito Automático al GAM La Paz, por incumplimiento del Convenio Intergubernativo de Financiamiento y Ejecución N°56 de fecha 12 de julio de 2022 y su adenda, suscrito entre el Ministerio de Medio Ambiente y Agua, el GAM La Paz y la Empresa Pública Social de Agua y Saneamiento S.A. - Intervenida, para el proyecto “Construcción Extensión de la Red de Agua Potable para las Comunidades Chicani Chinchaya Fase II y Sistema de Alcantarillado Sanitario”."/>
    <m/>
    <m/>
    <m/>
    <m/>
    <m/>
    <m/>
    <n v="0"/>
    <n v="4175600.03"/>
    <s v="NO_CONCILIADO"/>
  </r>
  <r>
    <x v="46"/>
    <m/>
    <x v="46"/>
    <x v="33"/>
    <s v="Q21730190002"/>
    <s v="CRV"/>
    <n v="2173019"/>
    <m/>
    <s v="NUMERO DE LIBRETA CUT: 00597012001 OPERACIÓN E18 TRANSFERENCIA DEL SISTEMA FINANCIERO POR CUENTA DE TERCEROS A LA CUT EJECUCION BG-0004777-0150 O/INTEB SRL"/>
    <m/>
    <m/>
    <m/>
    <m/>
    <m/>
    <m/>
    <n v="0"/>
    <n v="28700"/>
    <s v="NO_CONCILIADO"/>
  </r>
  <r>
    <x v="11"/>
    <m/>
    <x v="11"/>
    <x v="33"/>
    <s v="Q21730240002"/>
    <s v="CRV"/>
    <n v="2173024"/>
    <m/>
    <s v="NUMERO DE LIBRETA CUT: 00291012006 OPERACIÓN E18 TRANSFERENCIA DEL SISTEMA FINANCIERO POR CUENTA DE TERCEROS A LA CUT TRANSFERENCIA POR DERECHO USO DE VIA A SOLICTUD DE YPFB CHACO S.A."/>
    <m/>
    <m/>
    <m/>
    <m/>
    <m/>
    <m/>
    <n v="0"/>
    <n v="98781.89"/>
    <s v="NO_CONCILIADO"/>
  </r>
  <r>
    <x v="13"/>
    <m/>
    <x v="13"/>
    <x v="33"/>
    <s v="Q21734060002"/>
    <s v="CRV"/>
    <n v="2173406"/>
    <m/>
    <s v="NUMERO DE LIBRETA CUT: 00513012008 OPERACIÓN E18 TRANSFERENCIA DEL SISTEMA FINANCIERO POR CUENTA DE TERCEROS A LA CUT PAGO DIVIDENDOS RESULTADOS ACUMULADOS"/>
    <m/>
    <m/>
    <m/>
    <m/>
    <m/>
    <m/>
    <n v="0"/>
    <n v="42803999.039999999"/>
    <s v="NO_CONCILIADO"/>
  </r>
  <r>
    <x v="6"/>
    <m/>
    <x v="6"/>
    <x v="33"/>
    <s v="Q21735030002"/>
    <s v="CRV"/>
    <n v="2173503"/>
    <m/>
    <s v="NUMERO DE LIBRETA CUT: 00099021001 OPERACIÓN E75 TRANSFERENCIA DE LA CUENTA FISCAL BUN A LA CUT EN MN TRANSF.FDOS.AL.BCB GOBIERNO AUTONOMO MUNICIPAL DE VILLAZON CITE: _GAM-VLZ-MAE NÂ°010/2025, CUENTA CUT 3987 LIBRETA NÂ° 00099021001"/>
    <m/>
    <m/>
    <m/>
    <m/>
    <m/>
    <m/>
    <n v="0"/>
    <n v="169.47"/>
    <s v="NO_CONCILIADO"/>
  </r>
  <r>
    <x v="6"/>
    <m/>
    <x v="6"/>
    <x v="33"/>
    <s v="Q21735040002"/>
    <s v="CRV"/>
    <n v="2173504"/>
    <m/>
    <s v="NUMERO DE LIBRETA CUT: 00099021001 OPERACIÓN E75 TRANSFERENCIA DE LA CUENTA FISCAL BUN A LA CUT EN MN TRANSF.FDOS.AL.BCB GOBIERNO AUTONOMO MUNICIPAL DE CHULUMANI CITE: GAMCH/MAE/LP/039/2025 CUENTA CUT 3987 LIBRETA NÂ° 00099021001"/>
    <m/>
    <m/>
    <m/>
    <m/>
    <m/>
    <m/>
    <n v="0"/>
    <n v="111428"/>
    <s v="NO_CONCILIADO"/>
  </r>
  <r>
    <x v="12"/>
    <m/>
    <x v="12"/>
    <x v="33"/>
    <s v="G30371860003"/>
    <s v="COB"/>
    <n v="19732"/>
    <m/>
    <s v="PAGO A FONPLATA PRÉSTAMO BOL 24/2014 VCTO. 19-02-2025 POR CUENTA DE TGN , NTI. 019732 VALOR 19-02-2025 CAPITAL USD 556.925,39 INTERESES USD 228.570,02 CTA. 3987 CUENTA UNICA DEL TESORO LIB. 00099021001 REF.: COMISIONES BANCARIAS"/>
    <m/>
    <m/>
    <m/>
    <m/>
    <m/>
    <m/>
    <n v="5748.53"/>
    <n v="0"/>
    <s v="NO_CONCILIADO"/>
  </r>
  <r>
    <x v="33"/>
    <m/>
    <x v="33"/>
    <x v="33"/>
    <s v="S11197320001"/>
    <s v="COB"/>
    <n v="1119732"/>
    <m/>
    <s v="||AMPLIACION DE VALIDEZ 0,15% S/USD336.615.- POR 150 DIAS, REEMB.GSTS.COMUNICACION BS300.-Y EMISION COMP.CONTABLE BS60.-,S/G NOTA SEDEM/GG/KB N°0037/2025,12/2/2025.REF.:I-2023-37 P/C EPP KOKABOL A/F COMASA EUROPE S.R.L. LIB.00132102001 KOKABOL-GESTIÓN OPERATIVA REF.:COMISIONES ENMIENDA 4 LC I-2023-37"/>
    <m/>
    <m/>
    <m/>
    <m/>
    <m/>
    <m/>
    <n v="1803.21"/>
    <n v="0"/>
    <s v="NO_CONCILIADO"/>
  </r>
  <r>
    <x v="34"/>
    <m/>
    <x v="34"/>
    <x v="33"/>
    <s v="S11197960001"/>
    <s v="COB"/>
    <n v="1119796"/>
    <m/>
    <s v="COBRO DE||ÚTILES DE ESCRITORIO SG. NOTA CITE: DGE-GEF-LCR-DYF-1220-CAR/25 POR EL REGISTRO DEL COMPROBANTE CONTABLE N°1119792 DEL PAGO ANTICIPADO DE CAPITAL Y PAGO DE INTERESES DEL CRED. EXTRA. AL FNDR SG. RD N° 195/2015 Y CONT. SANO N°350/2015, MOD. Y DOC. ADJ. COBRO DE ÚTILES DE ESCRITORIO DE LA CUT N°3987 LIBRETA N°00862012001 FNDR - ADMINISTRACIÓN"/>
    <m/>
    <m/>
    <m/>
    <m/>
    <m/>
    <m/>
    <n v="60"/>
    <n v="0"/>
    <s v="NO_CONCILIADO"/>
  </r>
  <r>
    <x v="86"/>
    <m/>
    <x v="86"/>
    <x v="33"/>
    <s v="G30377600004"/>
    <s v="DVD"/>
    <n v="22616"/>
    <m/>
    <s v="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
    <m/>
    <m/>
    <m/>
    <m/>
    <m/>
    <m/>
    <n v="0.02"/>
    <n v="0"/>
    <s v="NO_CONCILIADO"/>
  </r>
  <r>
    <x v="68"/>
    <m/>
    <x v="68"/>
    <x v="33"/>
    <s v="S11197970002"/>
    <s v="CRV"/>
    <n v="1119797"/>
    <m/>
    <s v="'TRANSFERENCIA DE FONDOS||S/G.NOTA CITE: MEFP/VTCP/DGAFT/UOIET/TES/N°13/2025 DE F.6/1/2025 DEL MEFP (HRE-TSO-21) Y CORREO DEL BUN DE LA FECHA, POR INCUMPL.A OBLIG.DEL GAM MER, CORRESPONDIENTES AL CONVENIO INTERGUBERNATIVO DE FINANCIAMIENTO FDI/CONV/N°424/2017 ABONO A LA LIBRETA N° 00373024105 FDI-TRANSF. PROG.Y/O PROY.(TGN-IDH)"/>
    <m/>
    <m/>
    <m/>
    <m/>
    <m/>
    <m/>
    <n v="0"/>
    <n v="150000"/>
    <s v="NO_CONCILIADO"/>
  </r>
  <r>
    <x v="13"/>
    <m/>
    <x v="13"/>
    <x v="33"/>
    <s v="S11197490001"/>
    <s v="COB"/>
    <n v="1119749"/>
    <m/>
    <s v="'COBRO DE'||ÚTILES DE ESCRITORIO POR EL COMPROBANTE NRO.1119748 DE LA FECHA S/G. NOTA CITE GAFC-803/ DFC/URTE-0153/2024 DE F.26.03.2024 (HRE-TGL-5158) ENVIADA POR YACIMIENTOS PETROLIFEROS FISCALES BOLIVIANOS DÉBITO DE LA LIBRETA 00513022001 YPFB - OPERACIONES, REPOSICIÓN DE ÚTILES DE ESCRITORIO."/>
    <m/>
    <m/>
    <m/>
    <m/>
    <m/>
    <m/>
    <n v="60"/>
    <n v="0"/>
    <s v="NO_CONCILIADO"/>
  </r>
  <r>
    <x v="13"/>
    <m/>
    <x v="13"/>
    <x v="33"/>
    <s v="S11197710001"/>
    <s v="COB"/>
    <n v="1119771"/>
    <m/>
    <s v="'COBRO DE'||ÚTILES DE ESCRITORIO POR EL COMPROBANTE NRO. 1119760 DE LA FECHA, S/G. NOTA GAFC-0803/DFC/URTE-0153/2024 DE FECHA 26/3/2024 (HRE-TGL-5158) ENVIADO POR YACIMIENTOS PETROLÍFEROS FISCALES BOLIVIANOS. DÉBITO DE LA LIBRETA 00513022001 YPFB-&quot;OPERACIONES&quot; COBRO DE ÚTILES DE ESCRITORIO."/>
    <m/>
    <m/>
    <m/>
    <m/>
    <m/>
    <m/>
    <n v="60"/>
    <n v="0"/>
    <s v="NO_CONCILIADO"/>
  </r>
  <r>
    <x v="7"/>
    <m/>
    <x v="7"/>
    <x v="33"/>
    <s v="S11197840003"/>
    <s v="COB"/>
    <n v="1119784"/>
    <m/>
    <s v="||TRANSFERENCIA DE FONDOS S/G MENSAJE SWIFT NRO. 2343 EN ATENCIÓN A CORREO ELECTRONICO DE LA FECHA Y NOTA: DGAC/DAF/FIN/NE-0008/25 DE F.29/1/2025 (HRE-TGL-1866) ENVIADO POR LA DIRECCIÓN GENERAL DE AERONÁUTICA CIVIL (SECTOR PÚBLICO). DEBITO DE LA LIBRETA 00117012001 DGAC, REPOSICIÓN ÚTILES DE ESCRITORIO."/>
    <m/>
    <m/>
    <m/>
    <m/>
    <m/>
    <m/>
    <n v="60"/>
    <n v="0"/>
    <s v="NO_CONCILIADO"/>
  </r>
  <r>
    <x v="87"/>
    <m/>
    <x v="87"/>
    <x v="34"/>
    <s v="O22610130002"/>
    <s v="BOD"/>
    <n v="2261013"/>
    <m/>
    <s v="00076014201 DEPOSITO DE EFECTIVO, DEPOSITANTE: COMUNICACIONES EL PAIS S.A., CONCEPTO: PAGO, CUENTA DE DEPOSITO: CUENTA UNICA DEL TESORO"/>
    <m/>
    <m/>
    <m/>
    <m/>
    <m/>
    <m/>
    <n v="0"/>
    <n v="1512.8"/>
    <s v="NO_CONCILIADO"/>
  </r>
  <r>
    <x v="28"/>
    <m/>
    <x v="28"/>
    <x v="34"/>
    <s v="O22610140002"/>
    <s v="BOD"/>
    <n v="2261014"/>
    <m/>
    <s v="00016011101 DEPOSITO DE EFECTIVO, DEPOSITANTE: LIBRERIA DEL MINISTERIO DE EDUCACION, CONCEPTO: VENTA DE MATERIAL BIBLIOGRAFICO Y/O MULTIMEDIA EN LIBRERIA, CUENTA DE DEPOSITO: CUENTA UNICA DEL TESORO"/>
    <m/>
    <m/>
    <m/>
    <m/>
    <m/>
    <m/>
    <n v="0"/>
    <n v="73.5"/>
    <s v="NO_CONCILIADO"/>
  </r>
  <r>
    <x v="63"/>
    <m/>
    <x v="63"/>
    <x v="34"/>
    <s v="O22610380002"/>
    <s v="BOD"/>
    <n v="2261038"/>
    <m/>
    <s v="00389012001 DEPOSITO DE EFECTIVO, DEPOSITANTE: MAMANI CALA SARA CORNELIA, CONCEPTO: DEVOLUCION, CUENTA DE DEPOSITO: CUENTA UNICA DEL TESORO"/>
    <m/>
    <m/>
    <m/>
    <m/>
    <m/>
    <m/>
    <n v="0"/>
    <n v="47.1"/>
    <s v="NO_CONCILIADO"/>
  </r>
  <r>
    <x v="40"/>
    <m/>
    <x v="40"/>
    <x v="34"/>
    <s v="O22610420002"/>
    <s v="BOD"/>
    <n v="2261042"/>
    <m/>
    <s v="00099021001 DEPOSITO DE EFECTIVO, DEPOSITANTE: MINISTERIO PUBLICO, CONCEPTO: DEVOLUCION MORA SEGURO SOCIAL OBLIGATORIO, CUENTA DE DEPOSITO: CUENTA UNICA DEL TESORO"/>
    <m/>
    <m/>
    <m/>
    <m/>
    <m/>
    <m/>
    <n v="0"/>
    <n v="142.31"/>
    <s v="NO_CONCILIADO"/>
  </r>
  <r>
    <x v="0"/>
    <m/>
    <x v="0"/>
    <x v="34"/>
    <s v="O22610490002"/>
    <s v="BOD"/>
    <n v="2261049"/>
    <m/>
    <s v="00099021001 DEPOSITO DE EFECTIVO, DEPOSITANTE: WENDY MARIN MENDOZA, CONCEPTO: DEVOLUCION, CUENTA DE DEPOSITO: CUENTA UNICA DEL TESORO"/>
    <m/>
    <m/>
    <m/>
    <m/>
    <m/>
    <m/>
    <n v="0"/>
    <n v="550"/>
    <s v="NO_CONCILIADO"/>
  </r>
  <r>
    <x v="28"/>
    <m/>
    <x v="28"/>
    <x v="34"/>
    <s v="O22610530002"/>
    <s v="BOD"/>
    <n v="2261053"/>
    <m/>
    <s v="00016011101 DEPOSITO DE EFECTIVO, DEPOSITANTE: LINETH RUTH BARRIONUEVO CAHUAYA, CONCEPTO: DEVOLUCION UN DIA DE REFRIGERIO, CUENTA DE DEPOSITO: CUENTA UNICA DEL TESORO"/>
    <m/>
    <m/>
    <m/>
    <m/>
    <m/>
    <m/>
    <n v="0"/>
    <n v="18"/>
    <s v="NO_CONCILIADO"/>
  </r>
  <r>
    <x v="52"/>
    <m/>
    <x v="52"/>
    <x v="34"/>
    <s v="O22610780002"/>
    <s v="BOD"/>
    <n v="2261078"/>
    <m/>
    <s v="00293014201 DEPOSITO DE EFECTIVO, DEPOSITANTE: MARIANELA ESPAÑA MITA, CONCEPTO: DEVOLUCION DE VIATICOS, CUENTA DE DEPOSITO: CUENTA UNICA DEL TESORO"/>
    <m/>
    <m/>
    <m/>
    <m/>
    <m/>
    <m/>
    <n v="0"/>
    <n v="556.5"/>
    <s v="NO_CONCILIADO"/>
  </r>
  <r>
    <x v="52"/>
    <m/>
    <x v="52"/>
    <x v="34"/>
    <s v="O22610790002"/>
    <s v="BOD"/>
    <n v="2261079"/>
    <m/>
    <s v="00293134201 DEPOSITO DE EFECTIVO, DEPOSITANTE: MARIA ALEJANDRA CORNEJO VALDEZ, CONCEPTO: DEVOLUCION DE VIATICOS, CUENTA DE DEPOSITO: CUENTA UNICA DEL TESORO"/>
    <m/>
    <m/>
    <m/>
    <m/>
    <m/>
    <m/>
    <n v="0"/>
    <n v="742"/>
    <s v="NO_CONCILIADO"/>
  </r>
  <r>
    <x v="28"/>
    <m/>
    <x v="28"/>
    <x v="34"/>
    <s v="O22610800002"/>
    <s v="BOD"/>
    <n v="2261080"/>
    <m/>
    <s v="00016011101 DEPOSITO DE EFECTIVO, DEPOSITANTE: EDGAR ANCE CRUZ, CONCEPTO: DEVOLUCION, CUENTA DE DEPOSITO: CUENTA UNICA DEL TESORO"/>
    <m/>
    <m/>
    <m/>
    <m/>
    <m/>
    <m/>
    <n v="0"/>
    <n v="2616"/>
    <s v="NO_CONCILIADO"/>
  </r>
  <r>
    <x v="52"/>
    <m/>
    <x v="52"/>
    <x v="34"/>
    <s v="O22610810002"/>
    <s v="BOD"/>
    <n v="2261081"/>
    <m/>
    <s v="00293134201 DEPOSITO DE EFECTIVO, DEPOSITANTE: DENISSE DEL ROSARIO VELASQUEZ SILVA, CONCEPTO: DEVOLUCION DE VIATICOS, CUENTA DE DEPOSITO: CUENTA UNICA DEL TESORO"/>
    <m/>
    <m/>
    <m/>
    <m/>
    <m/>
    <m/>
    <n v="0"/>
    <n v="556.5"/>
    <s v="NO_CONCILIADO"/>
  </r>
  <r>
    <x v="52"/>
    <m/>
    <x v="52"/>
    <x v="34"/>
    <s v="O22610820002"/>
    <s v="BOD"/>
    <n v="2261082"/>
    <m/>
    <s v="00293134201 DEPOSITO DE EFECTIVO, DEPOSITANTE: MARIANA VARGAS TORO, CONCEPTO: DEVOLUCION DE VIATICOS, CUENTA DE DEPOSITO: CUENTA UNICA DEL TESORO"/>
    <m/>
    <m/>
    <m/>
    <m/>
    <m/>
    <m/>
    <n v="0"/>
    <n v="742"/>
    <s v="NO_CONCILIADO"/>
  </r>
  <r>
    <x v="18"/>
    <m/>
    <x v="18"/>
    <x v="34"/>
    <s v="O22610830002"/>
    <s v="BOD"/>
    <n v="2261083"/>
    <m/>
    <s v="00099021001 DEPOSITO DE EFECTIVO, DEPOSITANTE: CRISTIAN FLORES MELGAR, CONCEPTO: DEVOLUCION, CUENTA DE DEPOSITO: CUENTA UNICA DEL TESORO/DJBR"/>
    <m/>
    <m/>
    <m/>
    <m/>
    <m/>
    <m/>
    <n v="0"/>
    <n v="3178.5"/>
    <s v="NO_CONCILIADO"/>
  </r>
  <r>
    <x v="17"/>
    <m/>
    <x v="17"/>
    <x v="34"/>
    <s v="O22611230002"/>
    <s v="BOD"/>
    <n v="2261123"/>
    <m/>
    <s v="00046171101 DEPOSITO DE EFECTIVO, DEPOSITANTE: HENRY SANGA CHOQUE CI:4957435, CONCEPTO: MULTA, CUENTA DE DEPOSITO: CUENTA UNICA DEL TESORO"/>
    <m/>
    <m/>
    <m/>
    <m/>
    <m/>
    <m/>
    <n v="0"/>
    <n v="1500"/>
    <s v="NO_CONCILIADO"/>
  </r>
  <r>
    <x v="4"/>
    <m/>
    <x v="4"/>
    <x v="34"/>
    <s v="O22611340002"/>
    <s v="BOD"/>
    <n v="2261134"/>
    <m/>
    <s v="00099021001 DEPOSITO DE EFECTIVO, DEPOSITANTE: ANEL LETICIA SOLARES PERALTA, CONCEPTO: DEVOLUCIÓN DE PAGO DE VACACIONES EN DEMASÍA GESTIÓN 2020, CUENTA DE DEPOSITO: CUENTA UNICA DEL TESORO/DJBR"/>
    <m/>
    <m/>
    <m/>
    <m/>
    <m/>
    <m/>
    <n v="0"/>
    <n v="192.4"/>
    <s v="NO_CONCILIADO"/>
  </r>
  <r>
    <x v="17"/>
    <m/>
    <x v="17"/>
    <x v="34"/>
    <s v="O22611350002"/>
    <s v="BOD"/>
    <n v="2261135"/>
    <m/>
    <s v="00046171101 DEPOSITO DE EFECTIVO, DEPOSITANTE: APPLEDENTAL BOLIVIA S.R.L., CONCEPTO: SANCION JURIDICA, CUENTA DE DEPOSITO: CUENTA UNICA DEL TESORO"/>
    <m/>
    <m/>
    <m/>
    <m/>
    <m/>
    <m/>
    <n v="0"/>
    <n v="1000"/>
    <s v="NO_CONCILIADO"/>
  </r>
  <r>
    <x v="5"/>
    <m/>
    <x v="5"/>
    <x v="34"/>
    <s v="O22611360002"/>
    <s v="BOD"/>
    <n v="2261136"/>
    <m/>
    <s v="00015011108 DEPOSITO DE EFECTIVO, DEPOSITANTE: JUBILADOS BANCA PRIVADA, CONCEPTO: PAGO FACTURA AGUA POTABLE FACTURA FEB 2024, CUENTA DE DEPOSITO: CUENTA UNICA DEL TESORO"/>
    <m/>
    <m/>
    <m/>
    <m/>
    <m/>
    <m/>
    <n v="0"/>
    <n v="231.88"/>
    <s v="NO_CONCILIADO"/>
  </r>
  <r>
    <x v="0"/>
    <m/>
    <x v="0"/>
    <x v="34"/>
    <s v="O22611440002"/>
    <s v="BOD"/>
    <n v="2261144"/>
    <m/>
    <s v="00099021001 DEPOSITO DE EFECTIVO, DEPOSITANTE: PORFIRIO LIMACHI POMA, CONCEPTO: COBRO INDEBIDO - DEVOLUCION, CUENTA DE DEPOSITO: CUENTA UNICA DEL TESORO"/>
    <m/>
    <m/>
    <m/>
    <m/>
    <m/>
    <m/>
    <n v="0"/>
    <n v="950"/>
    <s v="NO_CONCILIADO"/>
  </r>
  <r>
    <x v="28"/>
    <m/>
    <x v="28"/>
    <x v="34"/>
    <s v="O22611550002"/>
    <s v="BOD"/>
    <n v="2261155"/>
    <m/>
    <s v="00016011101 DEPOSITO DE EFECTIVO, DEPOSITANTE: SONIA FLORES ROCABADO, CONCEPTO: DEVOLUCION DE REFRIGERIO, CUENTA DE DEPOSITO: CUENTA UNICA DEL TESORO"/>
    <m/>
    <m/>
    <m/>
    <m/>
    <m/>
    <m/>
    <n v="0"/>
    <n v="18"/>
    <s v="NO_CONCILIADO"/>
  </r>
  <r>
    <x v="28"/>
    <m/>
    <x v="28"/>
    <x v="34"/>
    <s v="O22611670002"/>
    <s v="BOD"/>
    <n v="2261167"/>
    <m/>
    <s v="00016011101 DEPOSITO DE EFECTIVO, DEPOSITANTE: VERONICA REYNA TAMBO CHOQUE, CONCEPTO: DEVOLUCION DE REFRIGERIO, CUENTA DE DEPOSITO: CUENTA UNICA DEL TESORO"/>
    <m/>
    <m/>
    <m/>
    <m/>
    <m/>
    <m/>
    <n v="0"/>
    <n v="18"/>
    <s v="NO_CONCILIADO"/>
  </r>
  <r>
    <x v="28"/>
    <m/>
    <x v="28"/>
    <x v="34"/>
    <s v="O22611680002"/>
    <s v="BOD"/>
    <n v="2261168"/>
    <m/>
    <s v="00016011101 DEPOSITO DE EFECTIVO, DEPOSITANTE: GONZALO SINKA FERNANDEZ, CONCEPTO: DEVOLUCION DE REFRIGERIO, CUENTA DE DEPOSITO: CUENTA UNICA DEL TESORO"/>
    <m/>
    <m/>
    <m/>
    <m/>
    <m/>
    <m/>
    <n v="0"/>
    <n v="18"/>
    <s v="NO_CONCILIADO"/>
  </r>
  <r>
    <x v="28"/>
    <m/>
    <x v="28"/>
    <x v="34"/>
    <s v="O22611690002"/>
    <s v="BOD"/>
    <n v="2261169"/>
    <m/>
    <s v="00016011101 DEPOSITO DE EFECTIVO, DEPOSITANTE: ERICK JOSE ESPEJO ANDRADE, CONCEPTO: DEVOLUCION DE REFRIGERIO, CUENTA DE DEPOSITO: CUENTA UNICA DEL TESORO"/>
    <m/>
    <m/>
    <m/>
    <m/>
    <m/>
    <m/>
    <n v="0"/>
    <n v="18"/>
    <s v="NO_CONCILIADO"/>
  </r>
  <r>
    <x v="28"/>
    <m/>
    <x v="28"/>
    <x v="34"/>
    <s v="O22611720002"/>
    <s v="BOD"/>
    <n v="2261172"/>
    <m/>
    <s v="00016011101 DEPOSITO DE EFECTIVO, DEPOSITANTE: SANDRA AILEEN MACUCHAPI HUANCA, CONCEPTO: DEVOLUCION DE REFRIGERIO, CUENTA DE DEPOSITO: CUENTA UNICA DEL TESORO"/>
    <m/>
    <m/>
    <m/>
    <m/>
    <m/>
    <m/>
    <n v="0"/>
    <n v="18"/>
    <s v="NO_CONCILIADO"/>
  </r>
  <r>
    <x v="0"/>
    <m/>
    <x v="0"/>
    <x v="34"/>
    <s v="O22611740002"/>
    <s v="BOD"/>
    <n v="2261174"/>
    <m/>
    <s v="00099021001 DEPOSITO DE EFECTIVO, DEPOSITANTE: RUBEN LOPEZ LEMA, CONCEPTO: DEVOLUCION DE BECA CONTRATO N°13/2019 - EXBECARIO RUBEN LOPEZ LEMA, CUENTA DE DEPOSITO: CUENTA UNICA DEL TESORO"/>
    <m/>
    <m/>
    <m/>
    <m/>
    <m/>
    <m/>
    <n v="0"/>
    <n v="16837.939999999999"/>
    <s v="NO_CONCILIADO"/>
  </r>
  <r>
    <x v="0"/>
    <m/>
    <x v="0"/>
    <x v="34"/>
    <s v="O22611960002"/>
    <s v="BOD"/>
    <n v="2261196"/>
    <m/>
    <s v="00099021001 DEPOSITO DE EFECTIVO, DEPOSITANTE: JUSTINO LUCAS CONDORI ESPINOZA, CONCEPTO: DEVOLUCION DE PAGO EN DEMASIA AGUINALDO GESTION 2020, CUENTA DE DEPOSITO: CUENTA UNICA DEL TESORO"/>
    <m/>
    <m/>
    <m/>
    <m/>
    <m/>
    <m/>
    <n v="0"/>
    <n v="74.22"/>
    <s v="NO_CONCILIADO"/>
  </r>
  <r>
    <x v="9"/>
    <m/>
    <x v="9"/>
    <x v="34"/>
    <s v="O22611970002"/>
    <s v="BOD"/>
    <n v="2261197"/>
    <m/>
    <s v="00086044201 DEPOSITO DE EFECTIVO, DEPOSITANTE: CESAR CONSTANCIO ZELAYA LEYTON, CONCEPTO: CONTRAPARTE SISTEMA DE RIEGO COMUNIDAD HUAYLLATAYOJ - PROGRAMA RUMBO, CUENTA DE DEPOSITO: CUENTA UNICA DEL TESORO"/>
    <m/>
    <m/>
    <m/>
    <m/>
    <m/>
    <m/>
    <n v="0"/>
    <n v="41705"/>
    <s v="NO_CONCILIADO"/>
  </r>
  <r>
    <x v="9"/>
    <m/>
    <x v="9"/>
    <x v="34"/>
    <s v="O22612000002"/>
    <s v="BOD"/>
    <n v="2261200"/>
    <m/>
    <s v="00086044201 DEPOSITO DE EFECTIVO, DEPOSITANTE: ERNESTO RENGIFO AVENDAÑO, CONCEPTO: PAGO CONTRAPARTE SISTEMA DE RIEGO COMUNIDAD ARPAJA BAJA- PROGRAMA RUMBO, CUENTA DE DEPOSITO: CUENTA UNICA DEL TESORO"/>
    <m/>
    <m/>
    <m/>
    <m/>
    <m/>
    <m/>
    <n v="0"/>
    <n v="85965"/>
    <s v="NO_CONCILIADO"/>
  </r>
  <r>
    <x v="9"/>
    <m/>
    <x v="9"/>
    <x v="34"/>
    <s v="O22612010002"/>
    <s v="BOD"/>
    <n v="2261201"/>
    <m/>
    <s v="00086044201 DEPOSITO DE EFECTIVO, DEPOSITANTE: FRANCISCO RIVERA CAZON, CONCEPTO: PAGO CONTRAPARTE SISTEMA DE RIEGO COMUNIDAD YUQUINA- PROGRAMA RUMBO, CUENTA DE DEPOSITO: CUENTA UNICA DEL TESORO"/>
    <m/>
    <m/>
    <m/>
    <m/>
    <m/>
    <m/>
    <n v="0"/>
    <n v="52525"/>
    <s v="NO_CONCILIADO"/>
  </r>
  <r>
    <x v="9"/>
    <m/>
    <x v="9"/>
    <x v="34"/>
    <s v="O22612040002"/>
    <s v="BOD"/>
    <n v="2261204"/>
    <m/>
    <s v="00086044201 DEPOSITO DE EFECTIVO, DEPOSITANTE: MIGUEL GABRIEL MARTINEZ AGUIRRE, CONCEPTO: CONTRAPARTE SISTEMA DE RIEGO COMUNIDAD SAN LORENZO- PROGRAMA RUMBO, CUENTA DE DEPOSITO: CUENTA UNICA DEL TESORO"/>
    <m/>
    <m/>
    <m/>
    <m/>
    <m/>
    <m/>
    <n v="0"/>
    <n v="3063"/>
    <s v="NO_CONCILIADO"/>
  </r>
  <r>
    <x v="41"/>
    <m/>
    <x v="41"/>
    <x v="34"/>
    <s v="O22612160002"/>
    <s v="BOD"/>
    <n v="2261216"/>
    <m/>
    <s v="00206012001 DEPOSITO DE EFECTIVO, DEPOSITANTE: INSTITUTO NACIONAL DE ESTADISTICA, CONCEPTO: DEPÓSITO POR VENTA DE LA OFICINA CENTRAL LA PAZ DE FECHA 19/02/2025, CUENTA DE DEPOSITO: CUENTA UNICA DEL TESORO"/>
    <m/>
    <m/>
    <m/>
    <m/>
    <m/>
    <m/>
    <n v="0"/>
    <n v="20"/>
    <s v="NO_CONCILIADO"/>
  </r>
  <r>
    <x v="0"/>
    <m/>
    <x v="0"/>
    <x v="34"/>
    <s v="O22612190002"/>
    <s v="BOD"/>
    <n v="2261219"/>
    <m/>
    <s v="00099021001 DEPOSITO DE EFECTIVO, DEPOSITANTE: JAIME MITA PARIHUANA, CONCEPTO: DEVOLUCION DE BONOS Y AGUINALDO GESTION 2024, CUENTA DE DEPOSITO: CUENTA UNICA DEL TESORO"/>
    <m/>
    <m/>
    <m/>
    <m/>
    <m/>
    <m/>
    <n v="0"/>
    <n v="4858"/>
    <s v="NO_CONCILIADO"/>
  </r>
  <r>
    <x v="28"/>
    <m/>
    <x v="28"/>
    <x v="34"/>
    <s v="O22612260002"/>
    <s v="BOD"/>
    <n v="2261226"/>
    <m/>
    <s v="00016011101 DEPOSITO DE EFECTIVO, DEPOSITANTE: MARIEL LAZARTE CORONEL, CONCEPTO: DEVOLUCION DE REFRIGERIO, CUENTA DE DEPOSITO: CUENTA UNICA DEL TESORO"/>
    <m/>
    <m/>
    <m/>
    <m/>
    <m/>
    <m/>
    <n v="0"/>
    <n v="18"/>
    <s v="NO_CONCILIADO"/>
  </r>
  <r>
    <x v="28"/>
    <m/>
    <x v="28"/>
    <x v="34"/>
    <s v="O22612320002"/>
    <s v="BOD"/>
    <n v="2261232"/>
    <m/>
    <s v="00016011101 DEPOSITO DE EFECTIVO, DEPOSITANTE: ANA GABRIELA LARA NAVARRO, CONCEPTO: DEVOLUCION DE 2 DIAS DE REFRIGERIO POR UN ERROR DE COBRO, CUENTA DE DEPOSITO: CUENTA UNICA DEL TESORO"/>
    <m/>
    <m/>
    <m/>
    <m/>
    <m/>
    <m/>
    <n v="0"/>
    <n v="36"/>
    <s v="NO_CONCILIADO"/>
  </r>
  <r>
    <x v="65"/>
    <m/>
    <x v="65"/>
    <x v="34"/>
    <s v="O22612340002"/>
    <s v="BOD"/>
    <n v="2261234"/>
    <m/>
    <s v="00133012001 DEPOSITO DE EFECTIVO, DEPOSITANTE: ARON ESPINOZA OLIVER, CONCEPTO: SALDO SORTEO SEMBRANDO ESPERANZA, CUENTA DE DEPOSITO: CUENTA UNICA DEL TESORO"/>
    <m/>
    <m/>
    <m/>
    <m/>
    <m/>
    <m/>
    <n v="0"/>
    <n v="1070"/>
    <s v="NO_CONCILIADO"/>
  </r>
  <r>
    <x v="28"/>
    <m/>
    <x v="28"/>
    <x v="34"/>
    <s v="O22612350002"/>
    <s v="BOD"/>
    <n v="2261235"/>
    <m/>
    <s v="00016011101 DEPOSITO DE EFECTIVO, DEPOSITANTE: WARA LAGUNA MAMANI, CONCEPTO: DEVOLUCION DE REFRIGERIO, CUENTA DE DEPOSITO: CUENTA UNICA DEL TESORO"/>
    <m/>
    <m/>
    <m/>
    <m/>
    <m/>
    <m/>
    <n v="0"/>
    <n v="18"/>
    <s v="NO_CONCILIADO"/>
  </r>
  <r>
    <x v="19"/>
    <m/>
    <x v="19"/>
    <x v="34"/>
    <s v="O22612390002"/>
    <s v="BOD"/>
    <n v="2261239"/>
    <m/>
    <s v="00010011101 DEPOSITO DE EFECTIVO, DEPOSITANTE: KARINA SOLIZ SANCHEZ, CONCEPTO: PAGO DE SERVICIOS, CUENTA DE DEPOSITO: CUENTA UNICA DEL TESORO"/>
    <m/>
    <m/>
    <m/>
    <m/>
    <m/>
    <m/>
    <n v="0"/>
    <n v="1200"/>
    <s v="NO_CONCILIADO"/>
  </r>
  <r>
    <x v="88"/>
    <m/>
    <x v="88"/>
    <x v="34"/>
    <s v="O22612550002"/>
    <s v="BOD"/>
    <n v="2261255"/>
    <m/>
    <s v="00099021001 DEPOSITO DE EFECTIVO, DEPOSITANTE: ALEX MAURICIO MELGAR TORREZ, CONCEPTO: DEVOLUCION EXAMEN PREOCUPACIONAL GESTION 2024, CUENTA DE DEPOSITO: CUENTA UNICA DEL TESORO/DJBR"/>
    <m/>
    <m/>
    <m/>
    <m/>
    <m/>
    <m/>
    <n v="0"/>
    <n v="100"/>
    <s v="NO_CONCILIADO"/>
  </r>
  <r>
    <x v="28"/>
    <m/>
    <x v="28"/>
    <x v="34"/>
    <s v="O22612620002"/>
    <s v="BOD"/>
    <n v="2261262"/>
    <m/>
    <s v="00016011101 DEPOSITO DE EFECTIVO, DEPOSITANTE: HILDA HUATA TITIRICO, CONCEPTO: DEVOLUCION DE REFRIGERIO, CUENTA DE DEPOSITO: CUENTA UNICA DEL TESORO"/>
    <m/>
    <m/>
    <m/>
    <m/>
    <m/>
    <m/>
    <n v="0"/>
    <n v="18"/>
    <s v="NO_CONCILIADO"/>
  </r>
  <r>
    <x v="61"/>
    <m/>
    <x v="61"/>
    <x v="34"/>
    <s v="B22610150002"/>
    <s v="BOD"/>
    <n v="2261015"/>
    <m/>
    <s v="00119012001 DEP.DE CHEQ.AJENOS,RET.DE CAM.,CONCEPTO: DEVOLUCION DEL IMPORTE DE UNA GARANTIA A PRIMER REQUERIMIENTO VENCIDA,DEP.: ADSIB , PROCEDENCIA: BANCO UNION S.A., CHEQUE: 243, FECHA DE EMISION:18/02/2025"/>
    <m/>
    <m/>
    <m/>
    <m/>
    <m/>
    <m/>
    <n v="0"/>
    <n v="57905"/>
    <s v="NO_CONCILIADO"/>
  </r>
  <r>
    <x v="77"/>
    <m/>
    <x v="77"/>
    <x v="34"/>
    <s v="B22610180002"/>
    <s v="BOD"/>
    <n v="2261018"/>
    <m/>
    <s v="00290012001 DEP.DE CHEQ.AJENOS,RET.DE CAM.,CONCEPTO: MULTAS A CONSULTORES INDIVIDUALES S/G TRAMITE N° 11021346,DEP.: SERVICIO DE IMPUESTOS NACIONALES , PROCEDENCIA: BANCO UNION S.A., CHEQUE: 7987, FECHA DE EMISION:13/02/2025"/>
    <m/>
    <m/>
    <m/>
    <m/>
    <m/>
    <m/>
    <n v="0"/>
    <n v="876.69"/>
    <s v="NO_CONCILIADO"/>
  </r>
  <r>
    <x v="77"/>
    <m/>
    <x v="77"/>
    <x v="34"/>
    <s v="B22610200002"/>
    <s v="BOD"/>
    <n v="2261020"/>
    <m/>
    <s v="00290012001 DEP.DE CHEQ.AJENOS,RET.DE CAM.,CONCEPTO: OTROS INGRESOS S/G TRAMITE N°11034191,DEP.: SERVICIO DE IMPUESTOS NACIONALES , PROCEDENCIA: BANCO UNION S.A., CHEQUE: 7981, FECHA DE EMISION:10/02/2025"/>
    <m/>
    <m/>
    <m/>
    <m/>
    <m/>
    <m/>
    <n v="0"/>
    <n v="488.4"/>
    <s v="NO_CONCILIADO"/>
  </r>
  <r>
    <x v="89"/>
    <m/>
    <x v="89"/>
    <x v="34"/>
    <s v="B22610340002"/>
    <s v="BOD"/>
    <n v="2261034"/>
    <m/>
    <s v="00134012001 DEP.DE CHEQ.AJENOS,RET.DE CAM.,CONCEPTO: DESCUENTO DE LA PLANILLA DE SUELDOS ENERO/2025 DE LA LIC. SANTA CRUZ CARMEN,DEP.: CONSEJO NACIONAL DE VIVIENDA POLICIAL COVIPOL , PROCEDENCIA: BANCO UNION S.A., CHEQUE: 209, FECHA DE EMISION:19/02/2025"/>
    <m/>
    <m/>
    <m/>
    <m/>
    <m/>
    <m/>
    <n v="0"/>
    <n v="394.49"/>
    <s v="NO_CONCILIADO"/>
  </r>
  <r>
    <x v="89"/>
    <m/>
    <x v="89"/>
    <x v="34"/>
    <s v="B22610370002"/>
    <s v="BOD"/>
    <n v="2261037"/>
    <m/>
    <s v="00134012001 DEP.DE CHEQ.AJENOS,RET.DE CAM.,CONCEPTO: DESCUENTO DE PERMISOS SIN GOCÉ DE HABERES DE COVIPOL DICIEMBRE 2024 Y ENERO 2025,DEP.: CONSEJO NACIONAL DE VIVIENDA POLICIAL COVIPOL"/>
    <m/>
    <m/>
    <m/>
    <m/>
    <m/>
    <m/>
    <n v="0"/>
    <n v="1973.94"/>
    <s v="NO_CONCILIADO"/>
  </r>
  <r>
    <x v="79"/>
    <m/>
    <x v="79"/>
    <x v="34"/>
    <s v="B22610430002"/>
    <s v="BOD"/>
    <n v="2261043"/>
    <m/>
    <s v="00580012001 DEP.DE CHEQ.AJENOS,RET.DE CAM.,CONCEPTO: REPOSICION ENERGIA ELECTRICA GESTION 2024,DEP.: DEPOSITOS ADUANEROS BOLIVIANOS , PROCEDENCIA: BANCO UNION S.A., CHEQUE: 1716, FECHA DE EMISION:18/02/2025"/>
    <m/>
    <m/>
    <m/>
    <m/>
    <m/>
    <m/>
    <n v="0"/>
    <n v="224"/>
    <s v="NO_CONCILIADO"/>
  </r>
  <r>
    <x v="79"/>
    <m/>
    <x v="79"/>
    <x v="34"/>
    <s v="B22610480002"/>
    <s v="BOD"/>
    <n v="2261048"/>
    <m/>
    <s v="00580012001 DEP.DE CHEQ.AJENOS,RET.DE CAM.,CONCEPTO: MULTAS ALQUILERES,DEP.: DEPOSITOS ADUANEROS BOLIVIANOS , PROCEDENCIA: BANCO UNION S.A., CHEQUE: 1715, FECHA DE EMISION:18/02/2025"/>
    <m/>
    <m/>
    <m/>
    <m/>
    <m/>
    <m/>
    <n v="0"/>
    <n v="386.5"/>
    <s v="NO_CONCILIADO"/>
  </r>
  <r>
    <x v="79"/>
    <m/>
    <x v="79"/>
    <x v="34"/>
    <s v="B22610500002"/>
    <s v="BOD"/>
    <n v="2261050"/>
    <m/>
    <s v="00580012001 DEP.DE CHEQ.AJENOS,RET.DE CAM.,CONCEPTO: EXTRAVIO DE TARJETA MAGNETICA,DEP.: DEPOSITOS ADUANEROS BOLIVIANOS , PROCEDENCIA: BANCO UNION S.A., CHEQUE: 1713, FECHA DE EMISION:17/02/2025"/>
    <m/>
    <m/>
    <m/>
    <m/>
    <m/>
    <m/>
    <n v="0"/>
    <n v="250"/>
    <s v="NO_CONCILIADO"/>
  </r>
  <r>
    <x v="79"/>
    <m/>
    <x v="79"/>
    <x v="34"/>
    <s v="B22610510002"/>
    <s v="BOD"/>
    <n v="2261051"/>
    <m/>
    <s v="00580012001 DEP.DE CHEQ.AJENOS,RET.DE CAM.,CONCEPTO: PERDIDA CREDITO FISCAL,DEP.: DEPOSITOS ADUANEROS BOLIVIANOS , PROCEDENCIA: BANCO UNION S.A., CHEQUE: 1714, FECHA DE EMISION:17/02/2025"/>
    <m/>
    <m/>
    <m/>
    <m/>
    <m/>
    <m/>
    <n v="0"/>
    <n v="187.2"/>
    <s v="NO_CONCILIADO"/>
  </r>
  <r>
    <x v="79"/>
    <m/>
    <x v="79"/>
    <x v="34"/>
    <s v="B22610520002"/>
    <s v="BOD"/>
    <n v="2261052"/>
    <m/>
    <s v="00580012001 DEP.DE CHEQ.AJENOS,RET.DE CAM.,CONCEPTO: GARANTIA AGENCIA LASUS SRL,DEP.: DEPOSITOS ADUANEROS BOLIVIANOS , PROCEDENCIA: BANCO UNION S.A., CHEQUE: 1712, FECHA DE EMISION:17/02/2025"/>
    <m/>
    <m/>
    <m/>
    <m/>
    <m/>
    <m/>
    <n v="0"/>
    <n v="1503.36"/>
    <s v="NO_CONCILIADO"/>
  </r>
  <r>
    <x v="14"/>
    <m/>
    <x v="14"/>
    <x v="34"/>
    <s v="B22610720002"/>
    <s v="BOD"/>
    <n v="2261072"/>
    <m/>
    <s v="00099021001 DEP.DE CHEQ.AJENOS,RET.DE CAM.,CONCEPTO: INCAPACIDADES,DEP.: CAJA NACIONAL DE SALUD , PROCEDENCIA: BANCO UNION S.A., CHEQUE: 38233, FECHA DE EMISION:18/02/2025"/>
    <m/>
    <m/>
    <m/>
    <m/>
    <m/>
    <m/>
    <n v="0"/>
    <n v="1392407.08"/>
    <s v="NO_CONCILIADO"/>
  </r>
  <r>
    <x v="5"/>
    <m/>
    <x v="5"/>
    <x v="34"/>
    <s v="B22610870002"/>
    <s v="BOD"/>
    <n v="2261087"/>
    <m/>
    <s v="00015011108 DEP.DE CHEQ.AJENOS,RET.DE CAM.,CONCEPTO: DEPÓSITO A LA CUT,DEP.: MINISTERIO DE GOBIERNO , PROCEDENCIA: BANCO UNION S.A., CHEQUE: 52523, FECHA DE EMISION:18/02/2025"/>
    <m/>
    <m/>
    <m/>
    <m/>
    <m/>
    <m/>
    <n v="0"/>
    <n v="100"/>
    <s v="NO_CONCILIADO"/>
  </r>
  <r>
    <x v="5"/>
    <m/>
    <x v="5"/>
    <x v="34"/>
    <s v="B22610900002"/>
    <s v="BOD"/>
    <n v="2261090"/>
    <m/>
    <s v="00015011108 DEP.DE CHEQ.AJENOS,RET.DE CAM.,CONCEPTO: DEPÓSITO A LA CUT,DEP.: MINISTERIO DE GOBIERNO , PROCEDENCIA: BANCO UNION S.A., CHEQUE: 52522, FECHA DE EMISION:18/02/2025"/>
    <m/>
    <m/>
    <m/>
    <m/>
    <m/>
    <m/>
    <n v="0"/>
    <n v="100"/>
    <s v="NO_CONCILIADO"/>
  </r>
  <r>
    <x v="64"/>
    <m/>
    <x v="64"/>
    <x v="34"/>
    <s v="B22610910002"/>
    <s v="BOD"/>
    <n v="2261091"/>
    <m/>
    <s v="00591012001 DEP.DE CHEQ.AJENOS,RET.DE CAM.,CONCEPTO: SG HR MT/2025-00756,DEP.: E.E.T.C. MI TELEFERICO , PROCEDENCIA: BANCO UNION S.A., CHEQUE: 4104, FECHA DE EMISION:17/02/2025"/>
    <m/>
    <m/>
    <m/>
    <m/>
    <m/>
    <m/>
    <n v="0"/>
    <n v="93.48"/>
    <s v="NO_CONCILIADO"/>
  </r>
  <r>
    <x v="64"/>
    <m/>
    <x v="64"/>
    <x v="34"/>
    <s v="B22610930002"/>
    <s v="BOD"/>
    <n v="2261093"/>
    <m/>
    <s v="00591012001 DEP.DE CHEQ.AJENOS,RET.DE CAM.,CONCEPTO: SG HR MT/2025-00931,DEP.: E.E.T.C. MI TELEFERICO , PROCEDENCIA: BANCO UNION S.A., CHEQUE: 4105, FECHA DE EMISION:17/02/2025"/>
    <m/>
    <m/>
    <m/>
    <m/>
    <m/>
    <m/>
    <n v="0"/>
    <n v="13.89"/>
    <s v="NO_CONCILIADO"/>
  </r>
  <r>
    <x v="64"/>
    <m/>
    <x v="64"/>
    <x v="34"/>
    <s v="B22610960002"/>
    <s v="BOD"/>
    <n v="2261096"/>
    <m/>
    <s v="00591012001 DEP.DE CHEQ.AJENOS,RET.DE CAM.,CONCEPTO: SG HR MT/2024-09883,DEP.: E.E.T.C. MI TELEFERICO , PROCEDENCIA: BANCO UNION S.A., CHEQUE: 4106, FECHA DE EMISION:17/02/2025"/>
    <m/>
    <m/>
    <m/>
    <m/>
    <m/>
    <m/>
    <n v="0"/>
    <n v="43.37"/>
    <s v="NO_CONCILIADO"/>
  </r>
  <r>
    <x v="64"/>
    <m/>
    <x v="64"/>
    <x v="34"/>
    <s v="B22611000002"/>
    <s v="BOD"/>
    <n v="2261100"/>
    <m/>
    <s v="00591012001 DEP.DE CHEQ.AJENOS,RET.DE CAM.,CONCEPTO: SG HR MT/2024-09883,DEP.: E.E.T.C. MI TELEFERICO , PROCEDENCIA: BANCO UNION S.A., CHEQUE: 4108, FECHA DE EMISION:18/02/2025"/>
    <m/>
    <m/>
    <m/>
    <m/>
    <m/>
    <m/>
    <n v="0"/>
    <n v="505781.14"/>
    <s v="NO_CONCILIADO"/>
  </r>
  <r>
    <x v="64"/>
    <m/>
    <x v="64"/>
    <x v="34"/>
    <s v="B22611020002"/>
    <s v="BOD"/>
    <n v="2261102"/>
    <m/>
    <s v="00591012001 DEP.DE CHEQ.AJENOS,RET.DE CAM.,CONCEPTO: SG HR MT/2024-09753,DEP.: E.E.T.C. MI TELEFERICO , PROCEDENCIA: BANCO UNION S.A., CHEQUE: 4109, FECHA DE EMISION:18/02/2025"/>
    <m/>
    <m/>
    <m/>
    <m/>
    <m/>
    <m/>
    <n v="0"/>
    <n v="22189.41"/>
    <s v="NO_CONCILIADO"/>
  </r>
  <r>
    <x v="64"/>
    <m/>
    <x v="64"/>
    <x v="34"/>
    <s v="B22611060002"/>
    <s v="BOD"/>
    <n v="2261106"/>
    <m/>
    <s v="00591012001 DEP.DE CHEQ.AJENOS,RET.DE CAM.,CONCEPTO: SG HR MT/2024-09811,DEP.: E.E.T.C. MI TELEFERICO , PROCEDENCIA: BANCO UNION S.A., CHEQUE: 4110, FECHA DE EMISION:18/02/2025"/>
    <m/>
    <m/>
    <m/>
    <m/>
    <m/>
    <m/>
    <n v="0"/>
    <n v="25247.09"/>
    <s v="NO_CONCILIADO"/>
  </r>
  <r>
    <x v="64"/>
    <m/>
    <x v="64"/>
    <x v="34"/>
    <s v="B22611100002"/>
    <s v="BOD"/>
    <n v="2261110"/>
    <m/>
    <s v="00591012001 DEP.DE CHEQ.AJENOS,RET.DE CAM.,CONCEPTO: SG HR MT/2025-00613,DEP.: E.E.T.C. MI TELEFERICO , PROCEDENCIA: BANCO UNION S.A., CHEQUE: 4111, FECHA DE EMISION:18/02/2025"/>
    <m/>
    <m/>
    <m/>
    <m/>
    <m/>
    <m/>
    <n v="0"/>
    <n v="697483.15"/>
    <s v="NO_CONCILIADO"/>
  </r>
  <r>
    <x v="54"/>
    <m/>
    <x v="54"/>
    <x v="34"/>
    <s v="B22611160002"/>
    <s v="BOD"/>
    <n v="2261116"/>
    <m/>
    <s v="00423012001 DEP.DE CHEQ.AJENOS,RET.DE CAM.,CONCEPTO: CONVENIO INTERINSTITUCIONAL,DEP.: UNIVALLE S.A. , PROCEDENCIA: BANCO NACIONAL DE BOLIVIA S.A., CHEQUE: 7789, FECHA DE EMISION:14/02/2025"/>
    <m/>
    <m/>
    <m/>
    <m/>
    <m/>
    <m/>
    <n v="0"/>
    <n v="4176"/>
    <s v="NO_CONCILIADO"/>
  </r>
  <r>
    <x v="54"/>
    <m/>
    <x v="54"/>
    <x v="34"/>
    <s v="B22611180002"/>
    <s v="BOD"/>
    <n v="2261118"/>
    <m/>
    <s v="00423012001 DEP.DE CHEQ.AJENOS,RET.DE CAM.,CONCEPTO: CONVENIO INTERINSTITUCIONAL,DEP.: UNIVALLE S.A. , PROCEDENCIA: BANCO NACIONAL DE BOLIVIA S.A., CHEQUE: 7790, FECHA DE EMISION:14/02/2025"/>
    <m/>
    <m/>
    <m/>
    <m/>
    <m/>
    <m/>
    <n v="0"/>
    <n v="4454.3999999999996"/>
    <s v="NO_CONCILIADO"/>
  </r>
  <r>
    <x v="13"/>
    <m/>
    <x v="13"/>
    <x v="34"/>
    <s v="G30386830001"/>
    <s v="CVD"/>
    <n v="3038683"/>
    <m/>
    <s v="COBRO COSTOS DE PAPELERIA SEGUN TRANSFERENCIA DEL EXTERIOR POR ORDEN DE FIDEICOMISO HERCO-CK (LIMA PERÚ) REF.: CRED EMB 05-02 CISTERNAS CONTRATO 48 FECHA VALOR 20/02/2025 LIB. 00513062002 YPFB - EXPORTACIÓN DE GLP Y OTROS-BOLIVIANOS"/>
    <m/>
    <m/>
    <m/>
    <m/>
    <m/>
    <m/>
    <n v="60"/>
    <n v="0"/>
    <s v="NO_CONCILIADO"/>
  </r>
  <r>
    <x v="11"/>
    <m/>
    <x v="11"/>
    <x v="34"/>
    <s v="Q21745270002"/>
    <s v="CRV"/>
    <n v="2174527"/>
    <m/>
    <s v="NUMERO DE LIBRETA CUT: 00291012006 OPERACIÓN E18 TRANSFERENCIA DEL SISTEMA FINANCIERO POR CUENTA DE TERCEROS A LA CUT PAGO A PROVEEDORES"/>
    <m/>
    <m/>
    <m/>
    <m/>
    <m/>
    <m/>
    <n v="0"/>
    <n v="14616"/>
    <s v="NO_CONCILIADO"/>
  </r>
  <r>
    <x v="33"/>
    <m/>
    <x v="33"/>
    <x v="34"/>
    <s v="S11198300001"/>
    <s v="COB"/>
    <n v="1119830"/>
    <m/>
    <s v="||COMISION TRANSFERENCIA FDOS.AL EXTERIOR 0,20% S/USD1.173.867,41 (EQUIV.A EUR1.125.468,96),REEMB.GSTS.COMUNICACION BS300.-Y EMISION COMP.CONTABLE BS60.-REF.:PAGO 1 LC I-2023-38 P/C ENVIBOL A/F VETROMECCANICA S.R.L.,EN COMPL.A COMP.1119828,20/02/2025. LIB.00132072003 SEDEM-AMPL.PLANTA ENVASES DE VIDRIO EN ZUDAÑEZ-CH.RF.:COMISIONES PAGO 1 LC I-2023-38"/>
    <m/>
    <m/>
    <m/>
    <m/>
    <m/>
    <m/>
    <n v="16465.43"/>
    <n v="0"/>
    <s v="NO_CONCILIADO"/>
  </r>
  <r>
    <x v="12"/>
    <m/>
    <x v="12"/>
    <x v="34"/>
    <s v="G30391800003"/>
    <s v="COB"/>
    <n v="19711"/>
    <m/>
    <s v="PAGO A JICA PRÉSTAMO BV-P5 VCTO. 20-02-2025 POR CUENTA DE TGN , NTI. 019711 VALOR 20-02-2025 COMISIONES JPY 1.002.240,00 CTA. 3987 CUENTA UNICA DEL TESORO REF.: COMISIONES BANCARIAS"/>
    <m/>
    <m/>
    <m/>
    <m/>
    <m/>
    <m/>
    <n v="432.85"/>
    <n v="0"/>
    <s v="NO_CONCILIADO"/>
  </r>
  <r>
    <x v="12"/>
    <m/>
    <x v="12"/>
    <x v="34"/>
    <s v="S11198290004"/>
    <s v="COB"/>
    <n v="1119829"/>
    <m/>
    <s v="||PAGO A EXIMBANK COREA PRESTAMO EDCF NO. BOL-2 VCTO. 20/02/2025 POR CUENTA DEL TGN, SEGUN MENSAJE SWIFT N°2530 DE LA FECHA, AUTORIZACION S/G COD. LIQ. 019654 DE 17/02/2025, VALOR 20/02/2025 CAPITAL KRW713.093.000 INTERESES KRW16.974.650. LIB. 00099021001 TGN-RECURSOS ORDINARIOS (3987) REF.: COMISIONES BANCARIAS"/>
    <m/>
    <m/>
    <m/>
    <m/>
    <m/>
    <m/>
    <n v="3876.16"/>
    <n v="0"/>
    <s v="NO_CONCILIADO"/>
  </r>
  <r>
    <x v="7"/>
    <m/>
    <x v="7"/>
    <x v="34"/>
    <s v="S11198780003"/>
    <s v="COB"/>
    <n v="1119878"/>
    <m/>
    <s v="||TRANSFERENCIA DE FONDOS S/G MENSAJE SWIFT NRO. 2540, CORREO ELECTRONICO DE LA FECHA Y NOTA CITE DGAC/DAF/FIN/NE-0008/25 DE F.29.01.2025 (HRE-TGL-1866) DE LA DIRECCION GENERAL DE AERONAUTICA CIVIL (SECTOR PÚBLICO). DEBITO DE LA LIBRETA 00117012001 DGAC, REPOSICIÓN DE ÚTILES DE ESCRITORIO"/>
    <m/>
    <m/>
    <m/>
    <m/>
    <m/>
    <m/>
    <n v="60"/>
    <n v="0"/>
    <s v="NO_CONCILIADO"/>
  </r>
  <r>
    <x v="7"/>
    <m/>
    <x v="7"/>
    <x v="34"/>
    <s v="S11198840003"/>
    <s v="COB"/>
    <n v="1119884"/>
    <m/>
    <s v="||TRANSFERENCIA DE FONDOS S/G MENSAJES SWIFT NRO. 2476, DE LA FECHA Y NOTA CITE DGAC/DAF/FIN/NE-0008/25 DE F.29.01.2025 (HRE-TGL-1866) DE LA DIRECCION GENERAL DE AERONAUTICA CIVIL (SECTOR PÚBLICO). DEBITO DE LA LIBRETA 00117012001 DGAC, REPOSICIÓN DE ÚTILES DE ESCRITORIO"/>
    <m/>
    <m/>
    <m/>
    <m/>
    <m/>
    <m/>
    <n v="60"/>
    <n v="0"/>
    <s v="NO_CONCILIADO"/>
  </r>
  <r>
    <x v="13"/>
    <m/>
    <x v="13"/>
    <x v="34"/>
    <s v="S11198710001"/>
    <s v="COB"/>
    <n v="1119871"/>
    <m/>
    <s v="'COBRO DE'||ÚTILES DE ESCRITORIO POR EL COMPROBANTE N°1119869 SEGÚN NOTA CITE: GAFC-0803/DFC/URTE-0153/2024 DE FECHA 26/03/2024 (HRE-TGL-5158) DE YACIMIENTOS PETROLÍFEROS FISCALES BOLIVIANOS. (SECTOR PÚBLICO). DÉBITO DE LA LIBRETA 00513022001 YPFB - OPERACIONES, REPOSICIÓN DE ÚTILES DE ESCRITORIO."/>
    <m/>
    <m/>
    <m/>
    <m/>
    <m/>
    <m/>
    <n v="60"/>
    <n v="0"/>
    <s v="NO_CONCILIADO"/>
  </r>
  <r>
    <x v="17"/>
    <m/>
    <x v="17"/>
    <x v="35"/>
    <s v="O22615020002"/>
    <s v="BOD"/>
    <n v="2261502"/>
    <m/>
    <s v="00046171101 DEPOSITO DE EFECTIVO, DEPOSITANTE: LAQFAGALENO F.I., CONCEPTO: SANCION, CUENTA DE DEPOSITO: CUENTA UNICA DEL TESORO"/>
    <m/>
    <m/>
    <m/>
    <m/>
    <m/>
    <m/>
    <n v="0"/>
    <n v="5000"/>
    <s v="NO_CONCILIADO"/>
  </r>
  <r>
    <x v="5"/>
    <m/>
    <x v="5"/>
    <x v="35"/>
    <s v="O22615060002"/>
    <s v="BOD"/>
    <n v="2261506"/>
    <m/>
    <s v="00015021104 DEPOSITO DE EFECTIVO, DEPOSITANTE: PAOLA JHOSELIN CALIZAYA CALDERON, CONCEPTO: DEVOLUCION DE PASAJES, CUENTA DE DEPOSITO: CUENTA UNICA DEL TESORO"/>
    <m/>
    <m/>
    <m/>
    <m/>
    <m/>
    <m/>
    <n v="0"/>
    <n v="1065"/>
    <s v="NO_CONCILIADO"/>
  </r>
  <r>
    <x v="17"/>
    <m/>
    <x v="17"/>
    <x v="35"/>
    <s v="O22615080002"/>
    <s v="BOD"/>
    <n v="2261508"/>
    <m/>
    <s v="00046171101 DEPOSITO DE EFECTIVO, DEPOSITANTE: DEMETRIO FELIX GARCIA PINTO, CONCEPTO: DEPÓSITO, CUENTA DE DEPOSITO: CUENTA UNICA DEL TESORO"/>
    <m/>
    <m/>
    <m/>
    <m/>
    <m/>
    <m/>
    <n v="0"/>
    <n v="3000"/>
    <s v="NO_CONCILIADO"/>
  </r>
  <r>
    <x v="17"/>
    <m/>
    <x v="17"/>
    <x v="35"/>
    <s v="O22615680002"/>
    <s v="BOD"/>
    <n v="2261568"/>
    <m/>
    <s v="00046171101 DEPOSITO DE EFECTIVO, DEPOSITANTE: GUMMYPLAS S.R.L., CONCEPTO: CANCELACION DE SANCION PECUNIARIA, CUENTA DE DEPOSITO: CUENTA UNICA DEL TESORO"/>
    <m/>
    <m/>
    <m/>
    <m/>
    <m/>
    <m/>
    <n v="0"/>
    <n v="500"/>
    <s v="NO_CONCILIADO"/>
  </r>
  <r>
    <x v="17"/>
    <m/>
    <x v="17"/>
    <x v="35"/>
    <s v="O22615840002"/>
    <s v="BOD"/>
    <n v="2261584"/>
    <m/>
    <s v="00046171101 DEPOSITO DE EFECTIVO, DEPOSITANTE: OSSTEOSSUR, CONCEPTO: SANCION POR INCUMPLIMIENTO A LA NORMA R.A. N°S/223 18/09/2024, CUENTA DE DEPOSITO: CUENTA UNICA DEL TESORO"/>
    <m/>
    <m/>
    <m/>
    <m/>
    <m/>
    <m/>
    <n v="0"/>
    <n v="833"/>
    <s v="NO_CONCILIADO"/>
  </r>
  <r>
    <x v="5"/>
    <m/>
    <x v="5"/>
    <x v="35"/>
    <s v="O22615900002"/>
    <s v="BOD"/>
    <n v="2261590"/>
    <m/>
    <s v="00099021001 DEPOSITO DE EFECTIVO, DEPOSITANTE: ALEJANDRO CASTRO COARITE, CONCEPTO: DEVOLUCION DE SUELDO SEPTIEMBRE 2020, CUENTA DE DEPOSITO: CUENTA UNICA DEL TESORO/DJBR"/>
    <m/>
    <m/>
    <m/>
    <m/>
    <m/>
    <m/>
    <n v="0"/>
    <n v="3000"/>
    <s v="NO_CONCILIADO"/>
  </r>
  <r>
    <x v="46"/>
    <m/>
    <x v="46"/>
    <x v="35"/>
    <s v="O22615920002"/>
    <s v="BOD"/>
    <n v="2261592"/>
    <m/>
    <s v="00597022001 DEPOSITO DE EFECTIVO, DEPOSITANTE: CYTEC DE MEXICO S.A., CONCEPTO: DEPÓSITO POR EMISION DE CARTA DE CREDITO, CUENTA DE DEPOSITO: CUENTA UNICA DEL TESORO"/>
    <m/>
    <m/>
    <m/>
    <m/>
    <m/>
    <m/>
    <n v="0"/>
    <n v="2812.12"/>
    <s v="NO_CONCILIADO"/>
  </r>
  <r>
    <x v="17"/>
    <m/>
    <x v="17"/>
    <x v="35"/>
    <s v="O22615940002"/>
    <s v="BOD"/>
    <n v="2261594"/>
    <m/>
    <s v="00046171101 DEPOSITO DE EFECTIVO, DEPOSITANTE: SAN FERNANDO S.R.L., CONCEPTO: PAGO DE MULTA, CUENTA DE DEPOSITO: CUENTA UNICA DEL TESORO"/>
    <m/>
    <m/>
    <m/>
    <m/>
    <m/>
    <m/>
    <n v="0"/>
    <n v="5000"/>
    <s v="NO_CONCILIADO"/>
  </r>
  <r>
    <x v="0"/>
    <m/>
    <x v="0"/>
    <x v="35"/>
    <s v="O22616240002"/>
    <s v="BOD"/>
    <n v="2261624"/>
    <m/>
    <s v="00099021001 DEPOSITO DE EFECTIVO, DEPOSITANTE: ELSA JUANA LOPEZ GUTIERREZ, CONCEPTO: DEVOLUCION DE LA RENTA, CUENTA DE DEPOSITO: CUENTA UNICA DEL TESORO"/>
    <m/>
    <m/>
    <m/>
    <m/>
    <m/>
    <m/>
    <n v="0"/>
    <n v="860"/>
    <s v="NO_CONCILIADO"/>
  </r>
  <r>
    <x v="0"/>
    <m/>
    <x v="0"/>
    <x v="35"/>
    <s v="O22617090002"/>
    <s v="BOD"/>
    <n v="2261709"/>
    <m/>
    <s v="00099021001 DEPOSITO DE EFECTIVO, DEPOSITANTE: WILSON ROLANDO ATAHUACHI CABAS, CONCEPTO: DEVOLUCION DE PAGO EN EXCESO, CUENTA DE DEPOSITO: CUENTA UNICA DEL TESORO/DJBR"/>
    <m/>
    <m/>
    <m/>
    <m/>
    <m/>
    <m/>
    <n v="0"/>
    <n v="454.12"/>
    <s v="NO_CONCILIADO"/>
  </r>
  <r>
    <x v="14"/>
    <m/>
    <x v="14"/>
    <x v="35"/>
    <s v="B22614820002"/>
    <s v="BOD"/>
    <n v="2261482"/>
    <m/>
    <s v="00099021001 DEP.DE CHEQ.AJENOS,RET.DE CAM.,CONCEPTO: INCAPACIDADES,DEP.: CAJA NACIONAL DE SALUD , PROCEDENCIA: BANCO UNION S.A., CHEQUE: 12856, FECHA DE EMISION:18/02/2025"/>
    <m/>
    <m/>
    <m/>
    <m/>
    <m/>
    <m/>
    <n v="0"/>
    <n v="84470.3"/>
    <s v="NO_CONCILIADO"/>
  </r>
  <r>
    <x v="32"/>
    <m/>
    <x v="32"/>
    <x v="35"/>
    <s v="B22614980002"/>
    <s v="BOD"/>
    <n v="2261498"/>
    <m/>
    <s v="00212012001 DEP.DE CHEQ.AJENOS,RET.DE CAM.,CONCEPTO: INDEMINIZACION SEGUROS,DEP.: C. SALCEDO - INRA , PROCEDENCIA: BANCO UNION S.A., CHEQUE: 6264, FECHA DE EMISION:11/02/2025"/>
    <m/>
    <m/>
    <m/>
    <m/>
    <m/>
    <m/>
    <n v="0"/>
    <n v="14672"/>
    <s v="NO_CONCILIADO"/>
  </r>
  <r>
    <x v="32"/>
    <m/>
    <x v="32"/>
    <x v="35"/>
    <s v="B22614990002"/>
    <s v="BOD"/>
    <n v="2261499"/>
    <m/>
    <s v="00212012001 DEP.DE CHEQ.AJENOS,RET.DE CAM.,CONCEPTO: INDEMINIZACION SEGUROS,DEP.: C. SALCEDO - INRA , PROCEDENCIA: BANCO UNION S.A., CHEQUE: 6262, FECHA DE EMISION:11/02/2025"/>
    <m/>
    <m/>
    <m/>
    <m/>
    <m/>
    <m/>
    <n v="0"/>
    <n v="9200"/>
    <s v="NO_CONCILIADO"/>
  </r>
  <r>
    <x v="32"/>
    <m/>
    <x v="32"/>
    <x v="35"/>
    <s v="B22615000002"/>
    <s v="BOD"/>
    <n v="2261500"/>
    <m/>
    <s v="00212012001 DEP.DE CHEQ.AJENOS,RET.DE CAM.,CONCEPTO: INDEMINIZACION SEGUROS,DEP.: C. SALCEDO - INRA , PROCEDENCIA: BANCO UNION S.A., CHEQUE: 6261, FECHA DE EMISION:11/02/2025"/>
    <m/>
    <m/>
    <m/>
    <m/>
    <m/>
    <m/>
    <n v="0"/>
    <n v="11798.36"/>
    <s v="NO_CONCILIADO"/>
  </r>
  <r>
    <x v="32"/>
    <m/>
    <x v="32"/>
    <x v="35"/>
    <s v="B22615030002"/>
    <s v="BOD"/>
    <n v="2261503"/>
    <m/>
    <s v="00212012001 DEP.DE CHEQ.AJENOS,RET.DE CAM.,CONCEPTO: COMPENSACION INCORPORACIONES Y BAJAS SEGURO,DEP.: C. SALCEDO - INRA , PROCEDENCIA: BANCO UNION S.A., CHEQUE: 6263, FECHA DE EMISION:11/02/2025"/>
    <m/>
    <m/>
    <m/>
    <m/>
    <m/>
    <m/>
    <n v="0"/>
    <n v="2670"/>
    <s v="NO_CONCILIADO"/>
  </r>
  <r>
    <x v="90"/>
    <m/>
    <x v="90"/>
    <x v="35"/>
    <s v="B22615370002"/>
    <s v="BOD"/>
    <n v="2261537"/>
    <m/>
    <s v="00099021001 DEP.DE CHEQ.AJENOS,RET.DE CAM.,CONCEPTO: REPOSICION DE CREDENCIAL,DEP.: CONTRALORIA GENERAL DEL ESTADO , PROCEDENCIA: BANCO UNION S.A., CHEQUE: 9336, FECHA DE EMISION:18/02/2025"/>
    <m/>
    <m/>
    <m/>
    <m/>
    <m/>
    <m/>
    <n v="0"/>
    <n v="27"/>
    <s v="NO_CONCILIADO"/>
  </r>
  <r>
    <x v="58"/>
    <m/>
    <x v="58"/>
    <x v="35"/>
    <s v="B22615380002"/>
    <s v="BOD"/>
    <n v="2261538"/>
    <m/>
    <s v="00030014201 DEP.DE CHEQ.AJENOS,RET.DE CAM.,CONCEPTO: DEVOLUCION DE PASAJES BOA,DEP.: MJTI , PROCEDENCIA: BANCO UNION S.A., CHEQUE: 1288, FECHA DE EMISION:18/02/2025"/>
    <m/>
    <m/>
    <m/>
    <m/>
    <m/>
    <m/>
    <n v="0"/>
    <n v="1515"/>
    <s v="NO_CONCILIADO"/>
  </r>
  <r>
    <x v="12"/>
    <m/>
    <x v="12"/>
    <x v="35"/>
    <s v="G30398430003"/>
    <s v="COB"/>
    <n v="19684"/>
    <m/>
    <s v="PAGO A CAF PRÉSTAMO CFA004990 VCTO. 21-02-2025 POR CUENTA DE TGN , NTI. 019684 VALOR 21-02-2025 CAPITAL USD 1.633.928,56 INTERESES USD 222.796,41 CTA. 3987 CUENTA UNICA DEL TESORO LIB. 00099021001 REF.: COMISIONES BANCARIAS"/>
    <m/>
    <m/>
    <m/>
    <m/>
    <m/>
    <m/>
    <n v="13097.1"/>
    <n v="0"/>
    <s v="NO_CONCILIADO"/>
  </r>
  <r>
    <x v="12"/>
    <m/>
    <x v="12"/>
    <x v="35"/>
    <s v="G30398420003"/>
    <s v="COB"/>
    <n v="19683"/>
    <m/>
    <s v="PAGO A CAF PRÉSTAMO CFA004987 VCTO. 21-02-2025 POR CUENTA DE TGN , NTI. 019683 VALOR 21-02-2025 CAPITAL USD 5.925.892,86 INTERESES USD 808.032,63 CTA. 3987 CUENTA UNICA DEL TESORO LIB. 00099021001 REF.: COMISIONES BANCARIAS"/>
    <m/>
    <m/>
    <m/>
    <m/>
    <m/>
    <m/>
    <n v="46554.76"/>
    <n v="0"/>
    <s v="NO_CONCILIADO"/>
  </r>
  <r>
    <x v="6"/>
    <m/>
    <x v="6"/>
    <x v="35"/>
    <s v="Q21748360002"/>
    <s v="CRV"/>
    <n v="2174836"/>
    <m/>
    <s v="NUMERO DE LIBRETA CUT: 00099021001 OPERACIÓN E75 TRANSFERENCIA DE LA CUENTA FISCAL BUN A LA CUT EN MN TRANSF.FDOS.AL.BCB GOBIERNO AUTONOMO MUNICIPAL DE BOYUIBE CITE: G.A.M.B. NÂ° 061/2025 CUENTA CUT 3987 LIBRETA NÂ° 00099021001"/>
    <m/>
    <m/>
    <m/>
    <m/>
    <m/>
    <m/>
    <n v="0"/>
    <n v="164107.99"/>
    <s v="NO_CONCILIADO"/>
  </r>
  <r>
    <x v="6"/>
    <m/>
    <x v="6"/>
    <x v="35"/>
    <s v="Q21748510002"/>
    <s v="CRV"/>
    <n v="2174851"/>
    <m/>
    <s v="NUMERO DE LIBRETA CUT: 00099021001 OPERACIÓN E75 TRANSFERENCIA DE LA CUENTA FISCAL BUN A LA CUT EN MN TRANSF.FDOS.AL.BCB GOBIERNO AUTONOMO MUNICIPAL DE GUANAY CITE: GAMG/MAE/VTY/NÂ° 057/2025 CUENTA CUT 3987 LIBRETA NÂ° 00099021001"/>
    <m/>
    <m/>
    <m/>
    <m/>
    <m/>
    <m/>
    <n v="0"/>
    <n v="2500"/>
    <s v="NO_CONCILIADO"/>
  </r>
  <r>
    <x v="12"/>
    <m/>
    <x v="12"/>
    <x v="35"/>
    <s v="G30400240003"/>
    <s v="COB"/>
    <n v="19685"/>
    <m/>
    <s v="PAGO A CAF PRÉSTAMO CFA004991 VCTO. 21-02-2025 POR CUENTA DE TGN, SEGUN NOTA MEFP/VTCP/DGCP/UODP/No 104/2025 DEL 20-02-2025, VALOR 21-02-2025 CAPITAL USD 516.710,97 CTA. 3987 CUENTA UNICA DEL TESORO LIB. 00099021001 REF.: COMISIONES BANCARIAS"/>
    <m/>
    <m/>
    <m/>
    <m/>
    <m/>
    <m/>
    <n v="3904.63"/>
    <n v="0"/>
    <s v="NO_CONCILIADO"/>
  </r>
  <r>
    <x v="12"/>
    <m/>
    <x v="12"/>
    <x v="35"/>
    <s v="S11199260002"/>
    <s v="CRV"/>
    <n v="1119926"/>
    <m/>
    <s v="||7MO. DESEMB. DE RECURSOS DEL CRED. EXT. FIREPRO OTORGADO AL TGN REPRESENTADO POR EL MEFP, SG NOTA: MEFP/VTCP/DGCP/UEPS/N°079/2025 (TRAM-3442), EN EL MARCO DE LA RD N°076/2023, CONT.SANO-DLBCI N°11/2023, LEY N°1670, MODIF. Y DOC. ADJ. ABONO EN LA CTA. 3987, LIB. 00099021001 TGN-RECURSOS ORDINARIOS (3987) 7MO. DESEMB."/>
    <m/>
    <m/>
    <m/>
    <m/>
    <m/>
    <m/>
    <n v="0"/>
    <n v="200000000"/>
    <s v="NO_CONCILIADO"/>
  </r>
  <r>
    <x v="12"/>
    <m/>
    <x v="12"/>
    <x v="35"/>
    <s v="S11199270001"/>
    <s v="COB"/>
    <n v="1119927"/>
    <m/>
    <s v="COBRO DE||ÚTILES DE ESCRITORIO POR EL REG. DEL COMP. CONTABLE N° 1119926 POR EL 7MO DESEMBOLSO A FAVOR DEL TGN REPRESENTADO POR EL MEFP PARA EL CRED.EXT FIREPRO SG. NOTA: MEFP/VTCP/DGCP/UEPS/N°079/2025 (TRAM. 3442). DE LA CTA. N° 3987, LIB 00099021001 TGN-RECURSOS ORDINARIOS&quot;"/>
    <m/>
    <m/>
    <m/>
    <m/>
    <m/>
    <m/>
    <n v="60"/>
    <n v="0"/>
    <s v="NO_CONCILIADO"/>
  </r>
  <r>
    <x v="12"/>
    <m/>
    <x v="12"/>
    <x v="35"/>
    <s v="S11199280001"/>
    <s v="COB"/>
    <n v="1119928"/>
    <m/>
    <s v="||TRANSFERENCIA DE RECURSOS AL FIDEICOMISO PARA PROMOVER LA RECONSTRUCCIÓN ECONÓMICA Y PRODUCTIVA (FIREPRO) CONSTITUIDO EN EL MARCO DEL DS N°4862 DEL 18 DE ENERO DE 2023 Y ADM. POR EL BANCO UNIÓN SG. NOTA: MEFP/VTCP/DGCP/UF/N°046 /2025 (TRAM-227) DE LA FECHA. DÉBITO DE LA LIB N°00099021001 RECURSOS ORDINARIOS."/>
    <m/>
    <m/>
    <m/>
    <m/>
    <m/>
    <m/>
    <n v="200000000"/>
    <n v="0"/>
    <s v="NO_CONCILIADO"/>
  </r>
  <r>
    <x v="12"/>
    <m/>
    <x v="12"/>
    <x v="35"/>
    <s v="S11199290001"/>
    <s v="COB"/>
    <n v="1119929"/>
    <m/>
    <s v="COBRO DE||ÚTILES DE ESCRITORIO POR EL REG. DEL COMP. CONTABLE N°1119928 SG. NOTA MEFP/VTCP/DGCP/UF/N°046/2025 (TRAM-227). DÉBITO DE LA LIBRETA 00099021001 RECURSOS ORDINARIOS"/>
    <m/>
    <m/>
    <m/>
    <m/>
    <m/>
    <m/>
    <n v="60"/>
    <n v="0"/>
    <s v="NO_CONCILIADO"/>
  </r>
  <r>
    <x v="7"/>
    <m/>
    <x v="7"/>
    <x v="35"/>
    <s v="S11199660003"/>
    <s v="COB"/>
    <n v="1119966"/>
    <m/>
    <s v="||TRANSFERENCIA DE FONDOS S/G MENSAJE SWIFT NROS. 2552 EN ATENCIÓN A CORREO ELECTRONICO DE LA FECHA Y NOTA: DGAC/DAF/FIN/NE-0008/25 DE F.29/1/2025 (HRE-TGL-1866) ENVIADO POR LA DIRECCIÓN GENERAL DE AERONÁUTICA CIVIL (SECTOR PÚBLICO). DEBITO DE LA LIBRETA 00117012001 DGAC, REPOSICIÓN ÚTILES DE ESCRITORIO."/>
    <m/>
    <m/>
    <m/>
    <m/>
    <m/>
    <m/>
    <n v="60"/>
    <n v="0"/>
    <s v="NO_CONCILIADO"/>
  </r>
  <r>
    <x v="12"/>
    <m/>
    <x v="12"/>
    <x v="35"/>
    <s v="S11199390001"/>
    <s v="NTI"/>
    <n v="1119939"/>
    <m/>
    <s v="||PAGO A CAF PRÉSTAMO CFA004991 VCTO. 21-02-2025 POR CUENTA DEL TGN, SEGÚN NOTA MEFP/VTCP/DGCP/UODP/N°104/2025 DE 20-02-2025 CAPITAL USD852.039,03 INTERESES USD186.637,64 CTA. 3987 CUENTA UNICA DEL TESORO LIB. 00099021001"/>
    <m/>
    <m/>
    <m/>
    <m/>
    <m/>
    <m/>
    <n v="7229189.6200000001"/>
    <n v="0"/>
    <s v="NO_CONCILIADO"/>
  </r>
  <r>
    <x v="12"/>
    <m/>
    <x v="12"/>
    <x v="35"/>
    <s v="S11199390003"/>
    <s v="COB"/>
    <n v="1119939"/>
    <m/>
    <s v="||PAGO A CAF PRÉSTAMO CFA004991 VCTO. 21-02-2025 POR CUENTA DEL TGN, SEGÚN NOTA MEFP/VTCP/DGCP/UODP/N°104/2025 DE 20-02-2025 CAPITAL USD852.039,03 INTERESES USD186.637,64 CTA. 3987 CUENTA UNICA DEL TESORO LIB. 00099021001 REF.: COMISIONES BANCARIAS"/>
    <m/>
    <m/>
    <m/>
    <m/>
    <m/>
    <m/>
    <n v="7485.34"/>
    <n v="0"/>
    <s v="NO_CONCILIADO"/>
  </r>
  <r>
    <x v="13"/>
    <m/>
    <x v="13"/>
    <x v="35"/>
    <s v="S11199630001"/>
    <s v="COB"/>
    <n v="1119963"/>
    <m/>
    <s v="'COBRO DE'||ÚTILES DE ESCRITORIO POR EL COMPROBANTE N°1119962 SEGÚN NOTA CITE: GAFC-0803/DFC/URTE-0153/2024 DE FECHA 26/03/2024 (HRE-TGL-5158) DE YACIMIENTOS PETROLÍFEROS FISCALES BOLIVIANOS. (SECTOR PÚBLICO). DÉBITO DE LA LIBRETA 00513022001 YPFB - OPERACIONES, REPOSICIÓN DE ÚTILES DE ESCRITORIO."/>
    <m/>
    <m/>
    <m/>
    <m/>
    <m/>
    <m/>
    <n v="60"/>
    <n v="0"/>
    <s v="NO_CONCILIADO"/>
  </r>
  <r>
    <x v="46"/>
    <m/>
    <x v="46"/>
    <x v="35"/>
    <s v="G30407190002"/>
    <s v="CRV"/>
    <n v="3040719"/>
    <m/>
    <s v="TRANSFERENCIA DEL EXTERIOR SEGUN SWIFT NO.2596 Y NO.2595 DE FECHA 21/02/2025 ORDENANTE: ECONOMET SPA REF.: CRED 56 TM KCL TIPO 1 56 TM KCL TIPO 4 LIB. 00597012001 RECURSOS PROPIOS VENTAS YLB"/>
    <m/>
    <m/>
    <m/>
    <m/>
    <m/>
    <m/>
    <n v="0"/>
    <n v="197842.4"/>
    <s v="NO_CONCILIADO"/>
  </r>
  <r>
    <x v="13"/>
    <m/>
    <x v="13"/>
    <x v="35"/>
    <s v="G30407130001"/>
    <s v="CVD"/>
    <n v="3040713"/>
    <m/>
    <s v="COBRO COSTOS DE PAPELERIA SEGUN TRANSFERENCIA DEL EXTERIOR POR ORDEN DE FIDEICOMISO HERCO - CK (LIMA PERU) REF.: CRED EMB 05-02 CISTERNAS CONTRATO 48 FECHA VALOR 21/02/2025 LIB. 00513062002 YPFB - EXPORTACIÓN DE GLP Y OTROS-BOLIVIANOS"/>
    <m/>
    <m/>
    <m/>
    <m/>
    <m/>
    <m/>
    <n v="60"/>
    <n v="0"/>
    <s v="NO_CONCILIADO"/>
  </r>
  <r>
    <x v="46"/>
    <m/>
    <x v="46"/>
    <x v="35"/>
    <s v="G30407200001"/>
    <s v="CVD"/>
    <n v="3040720"/>
    <m/>
    <s v="COBRO COSTOS DE PAPELERIA SEGUN TRANSFERENCIA DEL EXTERIOR POR ORDEN DE ECONOMET SPA REF.: CRED 56 TM KCL TIPO 1 56 TM KCL TIPO 4 LIB. 00597032001 YLB-COMERCIALIZACION DE DIVERSAS SALES"/>
    <m/>
    <m/>
    <m/>
    <m/>
    <m/>
    <m/>
    <n v="60"/>
    <n v="0"/>
    <s v="NO_CONCILIADO"/>
  </r>
  <r>
    <x v="7"/>
    <m/>
    <x v="7"/>
    <x v="35"/>
    <s v="S11199740003"/>
    <s v="COB"/>
    <n v="1119974"/>
    <m/>
    <s v="||REGULARIZACIÓN DE NUESTRA OPERACIÓN N°1119968 DE F. 21/02/2025 SEGÚN NOTA CITE DGAC/DAF/FIN/NE-0008/25 DE F. 29/01/2025 (HRE-TSO-1866) Y CORREO ELECTRÓNICO DE LA FECHA ENVIADO POR DGAC Y NAABOL DÉBITO DE LA LIBRETA 00117012001 DGAC, REPOSICIÓN DE ÚTILES DE ESCRITORIO."/>
    <m/>
    <m/>
    <m/>
    <m/>
    <m/>
    <m/>
    <n v="60"/>
    <n v="0"/>
    <s v="NO_CONCILIADO"/>
  </r>
  <r>
    <x v="17"/>
    <m/>
    <x v="17"/>
    <x v="36"/>
    <s v="O22618840002"/>
    <s v="BOD"/>
    <n v="2261884"/>
    <m/>
    <s v="00046171101 DEPOSITO DE EFECTIVO, DEPOSITANTE: SUPERMEDICAL S.R.L., CONCEPTO: PAGO DE SANCION, CUENTA DE DEPOSITO: CUENTA UNICA DEL TESORO"/>
    <m/>
    <m/>
    <m/>
    <m/>
    <m/>
    <m/>
    <n v="0"/>
    <n v="500"/>
    <s v="NO_CONCILIADO"/>
  </r>
  <r>
    <x v="70"/>
    <m/>
    <x v="70"/>
    <x v="36"/>
    <s v="O22618860002"/>
    <s v="BOD"/>
    <n v="2261886"/>
    <m/>
    <s v="00595012002 DEPOSITO DE EFECTIVO, DEPOSITANTE: REYNA MARGARITA BUSTOS BUTRON, CONCEPTO: DEVOLUCION POR BENEFICIOS SOCIALES PAGADOS EN EXCESO, CUENTA DE DEPOSITO: CUENTA UNICA DEL TESORO"/>
    <m/>
    <m/>
    <m/>
    <m/>
    <m/>
    <m/>
    <n v="0"/>
    <n v="212"/>
    <s v="NO_CONCILIADO"/>
  </r>
  <r>
    <x v="17"/>
    <m/>
    <x v="17"/>
    <x v="36"/>
    <s v="O22618970002"/>
    <s v="BOD"/>
    <n v="2261897"/>
    <m/>
    <s v="00046171101 DEPOSITO DE EFECTIVO, DEPOSITANTE: IMPORTADORA DE COSMETICOS BELLINA, CONCEPTO: PAGO DE SANCION, CUENTA DE DEPOSITO: CUENTA UNICA DEL TESORO"/>
    <m/>
    <m/>
    <m/>
    <m/>
    <m/>
    <m/>
    <n v="0"/>
    <n v="3330"/>
    <s v="NO_CONCILIADO"/>
  </r>
  <r>
    <x v="17"/>
    <m/>
    <x v="17"/>
    <x v="36"/>
    <s v="O22618990002"/>
    <s v="BOD"/>
    <n v="2261899"/>
    <m/>
    <s v="00046171101 DEPOSITO DE EFECTIVO, DEPOSITANTE: BIOMERLAB S.R.L., CONCEPTO: PAGO DE SANCION, CUENTA DE DEPOSITO: CUENTA UNICA DEL TESORO"/>
    <m/>
    <m/>
    <m/>
    <m/>
    <m/>
    <m/>
    <n v="0"/>
    <n v="3500"/>
    <s v="NO_CONCILIADO"/>
  </r>
  <r>
    <x v="17"/>
    <m/>
    <x v="17"/>
    <x v="36"/>
    <s v="O22619070002"/>
    <s v="BOD"/>
    <n v="2261907"/>
    <m/>
    <s v="00046171101 DEPOSITO DE EFECTIVO, DEPOSITANTE: TECNO MEDICAL BOLIVIA, CONCEPTO: DEUDA POR MULTA, CUENTA DE DEPOSITO: CUENTA UNICA DEL TESORO"/>
    <m/>
    <m/>
    <m/>
    <m/>
    <m/>
    <m/>
    <n v="0"/>
    <n v="800"/>
    <s v="NO_CONCILIADO"/>
  </r>
  <r>
    <x v="0"/>
    <m/>
    <x v="0"/>
    <x v="36"/>
    <s v="O22619330002"/>
    <s v="BOD"/>
    <n v="2261933"/>
    <m/>
    <s v="00099021001 DEPOSITO DE EFECTIVO, DEPOSITANTE: JUAN BERNARDO CHUMACERO VEGA, CONCEPTO: POR DEVOLUCION DE AGUINALDO 2024, CUENTA DE DEPOSITO: CUENTA UNICA DEL TESORO"/>
    <m/>
    <m/>
    <m/>
    <m/>
    <m/>
    <m/>
    <n v="0"/>
    <n v="3817.43"/>
    <s v="NO_CONCILIADO"/>
  </r>
  <r>
    <x v="17"/>
    <m/>
    <x v="17"/>
    <x v="36"/>
    <s v="O22619930002"/>
    <s v="BOD"/>
    <n v="2261993"/>
    <m/>
    <s v="00046171101 DEPOSITO DE EFECTIVO, DEPOSITANTE: LUZA REPRESENTACIONES Y DISTRIBUCIONES, CONCEPTO: PAGO DE SANCION PECUNIARIA, CUENTA DE DEPOSITO: CUENTA UNICA DEL TESORO"/>
    <m/>
    <m/>
    <m/>
    <m/>
    <m/>
    <m/>
    <n v="0"/>
    <n v="5000"/>
    <s v="NO_CONCILIADO"/>
  </r>
  <r>
    <x v="11"/>
    <m/>
    <x v="11"/>
    <x v="36"/>
    <s v="O22620140002"/>
    <s v="BOD"/>
    <n v="2262014"/>
    <m/>
    <s v="00291012008 DEPOSITO DE EFECTIVO, DEPOSITANTE: MIGUEL ANGEL AMURUZ REBOSO, CONCEPTO: REMISION ALCANCE DE TRABAJO LBC-071-24 PROPUESTA ABC IRI SC003-1 SOLVOVIAL SRL NIT:405934029, CUENTA DE DEPOSITO: CUENTA UNICA DEL TESORO"/>
    <m/>
    <m/>
    <m/>
    <m/>
    <m/>
    <m/>
    <n v="0"/>
    <n v="23877.54"/>
    <s v="NO_CONCILIADO"/>
  </r>
  <r>
    <x v="0"/>
    <m/>
    <x v="0"/>
    <x v="36"/>
    <s v="O22621090002"/>
    <s v="BOD"/>
    <n v="2262109"/>
    <m/>
    <s v="00099021001 DEPOSITO DE EFECTIVO, DEPOSITANTE: HENRY CASTILLO RAMIREZ, CONCEPTO: DEVOLUCION REFRIGERIO MAYO 24, CUENTA DE DEPOSITO: CUENTA UNICA DEL TESORO"/>
    <m/>
    <m/>
    <m/>
    <m/>
    <m/>
    <m/>
    <n v="0"/>
    <n v="18"/>
    <s v="NO_CONCILIADO"/>
  </r>
  <r>
    <x v="0"/>
    <m/>
    <x v="0"/>
    <x v="36"/>
    <s v="O22621100002"/>
    <s v="BOD"/>
    <n v="2262110"/>
    <m/>
    <s v="00099021001 DEPOSITO DE EFECTIVO, DEPOSITANTE: LOURDES DIAZ ALFARO, CONCEPTO: DEVOLUCION REFRIGERIO ABRIL 2024, CUENTA DE DEPOSITO: CUENTA UNICA DEL TESORO"/>
    <m/>
    <m/>
    <m/>
    <m/>
    <m/>
    <m/>
    <n v="0"/>
    <n v="18"/>
    <s v="NO_CONCILIADO"/>
  </r>
  <r>
    <x v="56"/>
    <m/>
    <x v="56"/>
    <x v="36"/>
    <s v="O22621130002"/>
    <s v="BOD"/>
    <n v="2262113"/>
    <m/>
    <s v="00099021001 DEPOSITO DE EFECTIVO, DEPOSITANTE: MIRIAM RODRIGUEZ SEMPERTEGUI, CONCEPTO: DEVOLUCION DE REFRIGERIO MAYO 2024, CUENTA DE DEPOSITO: CUENTA UNICA DEL TESORO/DJBR"/>
    <m/>
    <m/>
    <m/>
    <m/>
    <m/>
    <m/>
    <n v="0"/>
    <n v="18"/>
    <s v="NO_CONCILIADO"/>
  </r>
  <r>
    <x v="77"/>
    <m/>
    <x v="77"/>
    <x v="36"/>
    <s v="B22618890002"/>
    <s v="BOD"/>
    <n v="2261889"/>
    <m/>
    <s v="00290012001 DEP.DE CHEQ.AJENOS,RET.DE CAM.,CONCEPTO: OTROS INGRESOS SEGUN TRAMITE N°11053013,DEP.: SERVICIO DE IMPUESTOS NACIONALES , PROCEDENCIA: BANCO UNION S.A., CHEQUE: 8002, FECHA DE EMISION:20/02/2025"/>
    <m/>
    <m/>
    <m/>
    <m/>
    <m/>
    <m/>
    <n v="0"/>
    <n v="1124.24"/>
    <s v="NO_CONCILIADO"/>
  </r>
  <r>
    <x v="77"/>
    <m/>
    <x v="77"/>
    <x v="36"/>
    <s v="B22618910002"/>
    <s v="BOD"/>
    <n v="2261891"/>
    <m/>
    <s v="00290012001 DEP.DE CHEQ.AJENOS,RET.DE CAM.,CONCEPTO: OTRSO INGRESOS SEGUN TRAMITE N°10952299,DEP.: SERVICIO DE IMPUESTOS NACIONALES , PROCEDENCIA: BANCO UNION S.A., CHEQUE: 7999, FECHA DE EMISION:20/02/2025"/>
    <m/>
    <m/>
    <m/>
    <m/>
    <m/>
    <m/>
    <n v="0"/>
    <n v="58758.559999999998"/>
    <s v="NO_CONCILIADO"/>
  </r>
  <r>
    <x v="77"/>
    <m/>
    <x v="77"/>
    <x v="36"/>
    <s v="B22618920002"/>
    <s v="BOD"/>
    <n v="2261892"/>
    <m/>
    <s v="00290012001 DEP.DE CHEQ.AJENOS,RET.DE CAM.,CONCEPTO: OTROS INGRESOS SEGUN TRAMITE N°11055291,DEP.: SERVICIO DE IMPUESTOS NACIONALES , PROCEDENCIA: BANCO UNION S.A., CHEQUE: 8001, FECHA DE EMISION:20/02/2025"/>
    <m/>
    <m/>
    <m/>
    <m/>
    <m/>
    <m/>
    <n v="0"/>
    <n v="250"/>
    <s v="NO_CONCILIADO"/>
  </r>
  <r>
    <x v="8"/>
    <m/>
    <x v="8"/>
    <x v="36"/>
    <s v="B22618930002"/>
    <s v="BOD"/>
    <n v="2261893"/>
    <m/>
    <s v="00099021001 DEP.DE CHEQ.AJENOS,RET.DE CAM.,CONCEPTO: CONVENIO DOBLE PERCEPCION - SENASIR RONALD ZORRILLA VALDIVIA,DEP.: SERVICIO DE IMPUESTOS NACIONALES , PROCEDENCIA: BANCO UNION S.A., CHEQUE: 8000, FECHA DE EMISION:20/02/2025"/>
    <m/>
    <m/>
    <m/>
    <m/>
    <m/>
    <m/>
    <n v="0"/>
    <n v="696"/>
    <s v="NO_CONCILIADO"/>
  </r>
  <r>
    <x v="68"/>
    <m/>
    <x v="68"/>
    <x v="36"/>
    <s v="B22619050002"/>
    <s v="BOD"/>
    <n v="2261905"/>
    <m/>
    <s v="00373024105 DEP.DE CHEQ.AJENOS,RET.DE CAM.,CONCEPTO: DEVOLUCION DE RECURSOS NO EJECUTADOS,DEP.: GOB. AUTONOMO MCPAL. CARANAVI , PROCEDENCIA: BANCO UNION S.A., CHEQUE: 22846, FECHA DE EMISION:20/02/2025"/>
    <m/>
    <m/>
    <m/>
    <m/>
    <m/>
    <m/>
    <n v="0"/>
    <n v="803.9"/>
    <s v="NO_CONCILIADO"/>
  </r>
  <r>
    <x v="66"/>
    <m/>
    <x v="66"/>
    <x v="36"/>
    <s v="B22619490002"/>
    <s v="BOD"/>
    <n v="2261949"/>
    <m/>
    <s v="00578012002 DEP.DE CHEQ.AJENOS,RET.DE CAM.,CONCEPTO: REVERSION,DEP.: BOLIVIANA DE AVIACION , PROCEDENCIA: BANCO UNION S.A., CHEQUE: 19513, FECHA DE EMISION:24/02/2025"/>
    <m/>
    <m/>
    <m/>
    <m/>
    <m/>
    <m/>
    <n v="0"/>
    <n v="435.5"/>
    <s v="NO_CONCILIADO"/>
  </r>
  <r>
    <x v="30"/>
    <m/>
    <x v="30"/>
    <x v="36"/>
    <s v="B22619630002"/>
    <s v="BOD"/>
    <n v="2261963"/>
    <m/>
    <s v="00292012001 DEP.DE CHEQ.AJENOS,RET.DE CAM.,CONCEPTO: INDEMNIZACION VIAS BOLIVIA,DEP.: UNIBIENES S.A. , PROCEDENCIA: BANCO UNION S.A., CHEQUE: 6334, FECHA DE EMISION:14/02/2025"/>
    <m/>
    <m/>
    <m/>
    <m/>
    <m/>
    <m/>
    <n v="0"/>
    <n v="39200.54"/>
    <s v="NO_CONCILIADO"/>
  </r>
  <r>
    <x v="14"/>
    <m/>
    <x v="14"/>
    <x v="36"/>
    <s v="B22619880002"/>
    <s v="BOD"/>
    <n v="2261988"/>
    <m/>
    <s v="00099021001 DEP.DE CHEQ.AJENOS,RET.DE CAM.,CONCEPTO: INCAPACIDADES,DEP.: CAJA NACIONAL DE SALUD , PROCEDENCIA: BANCO UNION S.A., CHEQUE: 16644, FECHA DE EMISION:06/02/2025"/>
    <m/>
    <m/>
    <m/>
    <m/>
    <m/>
    <m/>
    <n v="0"/>
    <n v="188555.96"/>
    <s v="NO_CONCILIADO"/>
  </r>
  <r>
    <x v="11"/>
    <m/>
    <x v="11"/>
    <x v="36"/>
    <s v="B22619830002"/>
    <s v="BOD"/>
    <n v="2261983"/>
    <m/>
    <s v="00291012006 DEP.DE CHEQ.AJENOS,RET.DE CAM.,CONCEPTO: USO DERECHO DE VIA,DEP.: ENTEL S.A. , PROCEDENCIA: BANCO UNION S.A., CHEQUE: 214530, FECHA DE EMISION:20/02/2025"/>
    <m/>
    <m/>
    <m/>
    <m/>
    <m/>
    <m/>
    <n v="0"/>
    <n v="122496"/>
    <s v="NO_CONCILIADO"/>
  </r>
  <r>
    <x v="14"/>
    <m/>
    <x v="14"/>
    <x v="36"/>
    <s v="B22619850002"/>
    <s v="BOD"/>
    <n v="2261985"/>
    <m/>
    <s v="00099021001 DEP.DE CHEQ.AJENOS,RET.DE CAM.,CONCEPTO: INCAPACIDADES,DEP.: CAJA NACIONAL DE SALUD , PROCEDENCIA: BANCO UNION S.A., CHEQUE: 16646, FECHA DE EMISION:06/02/2025"/>
    <m/>
    <m/>
    <m/>
    <m/>
    <m/>
    <m/>
    <n v="0"/>
    <n v="16839.55"/>
    <s v="NO_CONCILIADO"/>
  </r>
  <r>
    <x v="14"/>
    <m/>
    <x v="14"/>
    <x v="36"/>
    <s v="B22619870002"/>
    <s v="BOD"/>
    <n v="2261987"/>
    <m/>
    <s v="00099021001 DEP.DE CHEQ.AJENOS,RET.DE CAM.,CONCEPTO: INCAPACIDADES,DEP.: CAJA NACIONAL DE SALUD , PROCEDENCIA: BANCO UNION S.A., CHEQUE: 16645, FECHA DE EMISION:06/02/2025"/>
    <m/>
    <m/>
    <m/>
    <m/>
    <m/>
    <m/>
    <n v="0"/>
    <n v="546470.02"/>
    <s v="NO_CONCILIADO"/>
  </r>
  <r>
    <x v="41"/>
    <m/>
    <x v="41"/>
    <x v="36"/>
    <s v="B22619890002"/>
    <s v="BOD"/>
    <n v="2261989"/>
    <m/>
    <s v="00206012001 DEP.DE CHEQ.AJENOS,RET.DE CAM.,CONCEPTO: DEPÓSITO POR VENTA DE OFICINA DEPARTAMENTAL SANTA CRUZ - FECHA 12/02/2025,DEP.: INSTITUTO NACIONAL DE ESTADISTICA , PROCEDENCIA: BANCO UNION S.A., CHEQUE: 6058, FECHA DE EMISION:21/02/2025"/>
    <m/>
    <m/>
    <m/>
    <m/>
    <m/>
    <m/>
    <n v="0"/>
    <n v="15"/>
    <s v="NO_CONCILIADO"/>
  </r>
  <r>
    <x v="14"/>
    <m/>
    <x v="14"/>
    <x v="36"/>
    <s v="B22619910002"/>
    <s v="BOD"/>
    <n v="2261991"/>
    <m/>
    <s v="00099021001 DEP.DE CHEQ.AJENOS,RET.DE CAM.,CONCEPTO: INCAPACIDADES,DEP.: CAJA NACIONAL DE SALUD , PROCEDENCIA: BANCO UNION S.A., CHEQUE: 16643, FECHA DE EMISION:06/02/2025"/>
    <m/>
    <m/>
    <m/>
    <m/>
    <m/>
    <m/>
    <n v="0"/>
    <n v="36473.040000000001"/>
    <s v="NO_CONCILIADO"/>
  </r>
  <r>
    <x v="8"/>
    <m/>
    <x v="8"/>
    <x v="36"/>
    <s v="O22621200002"/>
    <s v="BOD"/>
    <n v="2262120"/>
    <m/>
    <s v="00099021001 DEPOSITO DE EFECTIVO, DEPOSITANTE: JULIAN FELIX CRUZ AGUILAR, CONCEPTO: DEVOLUCION DE REFRIGERIO AGOSTO 2024, CUENTA DE DEPOSITO: CUENTA UNICA DEL TESORO/DJBR"/>
    <m/>
    <m/>
    <m/>
    <m/>
    <m/>
    <m/>
    <n v="0"/>
    <n v="18"/>
    <s v="NO_CONCILIADO"/>
  </r>
  <r>
    <x v="91"/>
    <m/>
    <x v="91"/>
    <x v="36"/>
    <s v="O22621240002"/>
    <s v="BOD"/>
    <n v="2262124"/>
    <m/>
    <s v="00660012002 DEPOSITO DE EFECTIVO, DEPOSITANTE: ORGANO JUDICIAL, CONCEPTO: REVERSION, CUENTA DE DEPOSITO: CUENTA UNICA DEL TESORO"/>
    <m/>
    <m/>
    <m/>
    <m/>
    <m/>
    <m/>
    <n v="0"/>
    <n v="0.18"/>
    <s v="CONCILIADO_PARCIAL"/>
  </r>
  <r>
    <x v="92"/>
    <m/>
    <x v="92"/>
    <x v="36"/>
    <s v="G30420660001"/>
    <s v="CVD"/>
    <n v="3042066"/>
    <m/>
    <s v="COBRO COSTOS DE PAPELERIA SEGUN TRANSFERENCIA DEL EXTERIOR POR ORDEN DE HENAN DAERXIANG TRADING CO., LTD (CN/HENAN) REF.: CRED PAYMENT FOR GOODS LIB. 00593012001 EMPRESA ESTATAL YACANA - RECURSOS PROPIOS"/>
    <m/>
    <m/>
    <m/>
    <m/>
    <m/>
    <m/>
    <n v="60"/>
    <n v="0"/>
    <s v="NO_CONCILIADO"/>
  </r>
  <r>
    <x v="13"/>
    <m/>
    <x v="13"/>
    <x v="36"/>
    <s v="G30420680001"/>
    <s v="CVD"/>
    <n v="3042068"/>
    <m/>
    <s v="COBRO COSTOS DE PAPELERIA SEGUN TRANSFERENCIA DEL EXTERIOR POR ORDEN DE OILY LUBRIFICANTES E QUIMICOS LTDA (BR/CAMPO GRANDE) REF.: CRED INV 029/2025 FECHA VALOR 21/02/2025 LIB. 00513062002 YPFB - EXPORTACIÓN DE GLP Y OTROS-BOLIVIANOS"/>
    <m/>
    <m/>
    <m/>
    <m/>
    <m/>
    <m/>
    <n v="60"/>
    <n v="0"/>
    <s v="NO_CONCILIADO"/>
  </r>
  <r>
    <x v="93"/>
    <m/>
    <x v="93"/>
    <x v="36"/>
    <s v="Q21758430002"/>
    <s v="CRV"/>
    <n v="2175843"/>
    <m/>
    <s v="NUMERO DE LIBRETA CUT: 00099021001 OPERACIÓN E75 TRANSFERENCIA DE LA CUENTA FISCAL BUN A LA CUT EN MN TRANSF.FDOS.AL.BCB EMPRESA LOCAL DE AGUA POTABLE Y ALCANTARILLADO SUCRE, CITE:ELAPAS-G.A.F.NÂ°25/2025 CUENTA CUT 3987 LIBRETA NÂ° 00099021001"/>
    <m/>
    <m/>
    <m/>
    <m/>
    <m/>
    <m/>
    <n v="0"/>
    <n v="54227.75"/>
    <s v="NO_CONCILIADO"/>
  </r>
  <r>
    <x v="68"/>
    <m/>
    <x v="68"/>
    <x v="36"/>
    <s v="Q21758450002"/>
    <s v="CRV"/>
    <n v="2175845"/>
    <m/>
    <s v="NUMERO DE LIBRETA CUT: 00373024108 OPERACIÓN E75 TRANSFERENCIA DE LA CUENTA FISCAL BUN A LA CUT EN MN TRANSF.FDOS.AL.BCB GOBIERNO AUTONOMO MUNICIPAL DE APOLO CITE: GAMA/DESP/NE/NÂ° 0077/2025 CUENTA CUT 3987 LIBRETA NÂ° 00373024108"/>
    <m/>
    <m/>
    <m/>
    <m/>
    <m/>
    <m/>
    <n v="0"/>
    <n v="19285"/>
    <s v="NO_CONCILIADO"/>
  </r>
  <r>
    <x v="13"/>
    <m/>
    <x v="13"/>
    <x v="36"/>
    <s v="G30420760001"/>
    <s v="CVD"/>
    <n v="3042076"/>
    <m/>
    <s v="COBRO COSTOS DE PAPELERIA POR REGULARIZACION DE TRANSFERENCIA DEL EXTERIOR POR ORDEN DE MGAS COMERCIALIZADORA GAS NATURAL LTDA (BR RIO DE JANEIRO) REF.: CRED 2152408050FS FECHA VALOR 19/02/2025 LIB. 00513012015 YPFB-HEROES DEL CHACO-BS"/>
    <m/>
    <m/>
    <m/>
    <m/>
    <m/>
    <m/>
    <n v="60"/>
    <n v="0"/>
    <s v="NO_CONCILIADO"/>
  </r>
  <r>
    <x v="13"/>
    <m/>
    <x v="13"/>
    <x v="36"/>
    <s v="G30420740001"/>
    <s v="CVD"/>
    <n v="3042074"/>
    <m/>
    <s v="COBRO COSTOS DE PAPELERIA POR REGULARIZACION DE TRANSFERENCIA DEL EXTERIOR POR ORDEN DE MGAS COMERCIALIZADORA GAS NATURAL LTDA (BR RIO DE JANEIRO) REF.: URI/FFC/EXB- MCC - 16/24 EXB - MCI - 10/24 FECHA VALOR 19/02/2025 LIB. 00513012015 YPFB-HEROES DEL CHACO-BS"/>
    <m/>
    <m/>
    <m/>
    <m/>
    <m/>
    <m/>
    <n v="60"/>
    <n v="0"/>
    <s v="NO_CONCILIADO"/>
  </r>
  <r>
    <x v="13"/>
    <m/>
    <x v="13"/>
    <x v="36"/>
    <s v="G30420720001"/>
    <s v="CVD"/>
    <n v="3042072"/>
    <m/>
    <s v="COBRO COSTOS DE PAPELERIA POR REGULARIZACION DE TRANSFERENCIA DEL EXTERIOR POR ORDEN DE MGAS COMERCIALIZADORA GAS NATURAL LTDA (BR RIO DE JANEIRO) REF.: CRED 2193158050FS FECHA VALOR 19/02/2025 LIB. 00513012015 YPFB-HEROES DEL CHACO-BS"/>
    <m/>
    <m/>
    <m/>
    <m/>
    <m/>
    <m/>
    <n v="60"/>
    <n v="0"/>
    <s v="NO_CONCILIADO"/>
  </r>
  <r>
    <x v="7"/>
    <m/>
    <x v="7"/>
    <x v="36"/>
    <s v="S11200750003"/>
    <s v="COB"/>
    <n v="1120075"/>
    <m/>
    <s v="||TRANSFERENCIA DE FONDOS SEGÚN MENSAJE SWIFT N°2674 DE LA FECHA Y NOTA CITE: DGAC/DAF/FIN/NE-0008/25 (HRE-TGL-1866) DE FECHA 29/01/2025 DE LA DIRECCIÓN GENERAL DE AERONÁUTICA CIVIL. (SECTOR PÚBLICO). DÉBITO DE LA LIBRETA 00117012001 DGAC, REPOSICIÓN DE ÚTILES DE ESCRITORIO"/>
    <m/>
    <m/>
    <m/>
    <m/>
    <m/>
    <m/>
    <n v="60"/>
    <n v="0"/>
    <s v="NO_CONCILIADO"/>
  </r>
  <r>
    <x v="7"/>
    <m/>
    <x v="7"/>
    <x v="36"/>
    <s v="S11201010003"/>
    <s v="COB"/>
    <n v="1120101"/>
    <m/>
    <s v="||TRANSFERENCIA DE FONDOS S/G MENSAJES SWIFT NROS. 2682-2641 EN ATENCIÓN A NOTA: DGAC/DAF/FIN/NE-0008/25 DE F.29/1/2025 (HRE-TGL-1866) ENVIADO POR LA DIRECCIÓN GENERAL DE AERONÁUTICA CIVIL (SECTOR PÚBLICO). DEBITO DE LA LIBRETA 00117012001 DGAC, REPOSICIÓN ÚTILES DE ESCRITORIO."/>
    <m/>
    <m/>
    <m/>
    <m/>
    <m/>
    <m/>
    <n v="60"/>
    <n v="0"/>
    <s v="NO_CONCILIADO"/>
  </r>
  <r>
    <x v="7"/>
    <m/>
    <x v="7"/>
    <x v="36"/>
    <s v="S11200850003"/>
    <s v="COB"/>
    <n v="1120085"/>
    <m/>
    <s v="||TRANSFERENCIA DE FONDOS S/G MENSAJES SWIFT NROS. 2632-2633 EN ATENCIÓN A NOTA: DGAC/DAF/FIN/NE-0008/25 DE F.29/1/2025 (HRE-TGL-1866) ENVIADO POR LA DIRECCIÓN GENERAL DE AERONÁUTICA CIVIL (SECTOR PÚBLICO). DEBITO DE LA LIBRETA 00117012001 DGAC, REPOSICIÓN ÚTILES DE ESCRITORIO."/>
    <m/>
    <m/>
    <m/>
    <m/>
    <m/>
    <m/>
    <n v="60"/>
    <n v="0"/>
    <s v="NO_CONCILIADO"/>
  </r>
  <r>
    <x v="12"/>
    <m/>
    <x v="12"/>
    <x v="36"/>
    <s v="G30423650003"/>
    <s v="COB"/>
    <n v="19680"/>
    <m/>
    <s v="PAGO A FONPLATA PRÉSTAMO BOL 22/2014 VCTO. 24-02-2025 POR CUENTA DE TGN , NTI. 019680 VALOR 24-02-2025 CAPITAL USD 242.582,20 INTERESES USD 72.027,34 CTA. 3987 CUENTA UNICA DEL TESORO LIB. 00099021001 REF.: COMISIONES BANCARIAS"/>
    <m/>
    <m/>
    <m/>
    <m/>
    <m/>
    <m/>
    <n v="2518.2199999999998"/>
    <n v="0"/>
    <s v="NO_CONCILIADO"/>
  </r>
  <r>
    <x v="13"/>
    <m/>
    <x v="13"/>
    <x v="36"/>
    <s v="S11204070001"/>
    <s v="COB"/>
    <n v="1120407"/>
    <m/>
    <s v="'COBRO DE'||ÚTILES DE ESCRITORIO POR EL COMPROBANTE NRO. 1120404 DE LA FECHA, S/G. NOTA GAFC-0803/DFC/URTE-0153/2024 DE FECHA 26/3/2024 (HRE-TGL-5158) ENVIADO POR YACIMIENTOS PETROLÍFEROS FISCALES BOLIVIANOS. DÉBITO DE LA LIBRETA 00513022001 YPFB-&quot;OPERACIONES&quot; COBRO DE ÚTILES DE ESCRITORIO."/>
    <m/>
    <m/>
    <m/>
    <m/>
    <m/>
    <m/>
    <n v="60"/>
    <n v="0"/>
    <s v="NO_CONCILIADO"/>
  </r>
  <r>
    <x v="13"/>
    <m/>
    <x v="13"/>
    <x v="36"/>
    <s v="G30425350001"/>
    <s v="CVD"/>
    <n v="3042535"/>
    <m/>
    <s v="COBRO COSTOS DE PAPELERIA SEGUN TRANSFERENCIA DEL EXTERIOR POR ORDEN DE MTX COMERCIALIZADORA DE GAS (BRAZIL SAO PAULO) REF.: CRED INV PPA-MTX-19A/25 FECHA VALOR 21/02/2025 LIB. 00513012015 YPFB-HEROES DEL CHACO-BS"/>
    <m/>
    <m/>
    <m/>
    <m/>
    <m/>
    <m/>
    <n v="60"/>
    <n v="0"/>
    <s v="NO_CONCILIADO"/>
  </r>
  <r>
    <x v="12"/>
    <m/>
    <x v="12"/>
    <x v="36"/>
    <s v="S11203630001"/>
    <s v="NTI"/>
    <n v="1120363"/>
    <m/>
    <s v="||PAGO A FONPLATA PRESTAMO BOL 22/2014 VCTO. 24-02-2025 POR CUENTA DE TGN , SEGUN NOTA MEFP/VTCP/DGCP/UODP/N° 105/2025 DE LA FECHA, CAPITAL USD530.650,99 INTERESES USD216.082,05 LIB. 00099021001 TGN-RECURSOS ORDINARIOS (3987)"/>
    <m/>
    <m/>
    <m/>
    <m/>
    <m/>
    <m/>
    <n v="5197261.96"/>
    <n v="0"/>
    <s v="NO_CONCILIADO"/>
  </r>
  <r>
    <x v="12"/>
    <m/>
    <x v="12"/>
    <x v="36"/>
    <s v="S11203630003"/>
    <s v="COB"/>
    <n v="1120363"/>
    <m/>
    <s v="||PAGO A FONPLATA PRESTAMO BOL 22/2014 VCTO. 24-02-2025 POR CUENTA DE TGN , SEGUN NOTA MEFP/VTCP/DGCP/UODP/N° 105/2025 DE LA FECHA, CAPITAL USD530.650,99 INTERESES USD216.082,05 LIB. 00099021001 TGN-RECURSOS ORDINARIOS (3987) REF.: COMISIONES BANCARIAS"/>
    <m/>
    <m/>
    <m/>
    <m/>
    <m/>
    <m/>
    <n v="5482.57"/>
    <n v="0"/>
    <s v="NO_CONCILIADO"/>
  </r>
  <r>
    <x v="7"/>
    <m/>
    <x v="7"/>
    <x v="36"/>
    <s v="S11204130003"/>
    <s v="COB"/>
    <n v="1120413"/>
    <m/>
    <s v="||TRANSFERENCIA DE FONDOS S/G MENSAJES SWIFT NROS. 2690 Y 2688 EN ATENCIÓN A CORREOS ELECTRÓNICOS DE LA DGAC, NAABOL DE LA FECHA Y NOTA: DGAC/DAF/FIN/NE-0008/25 DE F.29/1/2025 (HRE-TGL-1866) ENVIADO POR LA DIRECCIÓN GENERAL DE AERONÁUTICA CIVIL (SECTOR PÚBLICO). DEBITO DE LA LIBRETA 00117012001 DGAC, REPOSICIÓN ÚTILES DE ESCRITORIO."/>
    <m/>
    <m/>
    <m/>
    <m/>
    <m/>
    <m/>
    <n v="60"/>
    <n v="0"/>
    <s v="NO_CONCILIADO"/>
  </r>
  <r>
    <x v="7"/>
    <m/>
    <x v="7"/>
    <x v="36"/>
    <s v="S11204320003"/>
    <s v="COB"/>
    <n v="1120432"/>
    <m/>
    <s v="||REGULARIZACION DE NUESTRA OPERACION NRO.1120408 DE FECHA 24/02/2025 EN ATENCION A CORREOS ELECTRONICOS ENVIADOS POR NAABOL Y DGAC, Y NOTA CITE DGAC/DAF/FIN/NE-0008/25 DE F. 29/01/2025 (HRE-TGL-2025-1866) DE LA FECHA (SECTOR PUBLICO) DÉBITO DE LA LIBRETA 00117012001 DGAC, REPOSICIÓN DE ÚTILES DE ESCRITORIO."/>
    <m/>
    <m/>
    <m/>
    <m/>
    <m/>
    <m/>
    <n v="60"/>
    <n v="0"/>
    <s v="NO_CONCILIADO"/>
  </r>
  <r>
    <x v="39"/>
    <m/>
    <x v="39"/>
    <x v="37"/>
    <s v="O22623060002"/>
    <s v="BOD"/>
    <n v="2262306"/>
    <m/>
    <s v="00041031107 DEPOSITO DE EFECTIVO, DEPOSITANTE: JORGE LUIS CUSI SARZURI, CONCEPTO: DEVOLUCION DE RECURSOS NO UTILIZADOS - VIATICOS URBANOS, CUENTA DE DEPOSITO: CUENTA UNICA DEL TESORO"/>
    <m/>
    <m/>
    <m/>
    <m/>
    <m/>
    <m/>
    <n v="0"/>
    <n v="556.5"/>
    <s v="NO_CONCILIADO"/>
  </r>
  <r>
    <x v="4"/>
    <m/>
    <x v="4"/>
    <x v="37"/>
    <s v="O22623090002"/>
    <s v="BOD"/>
    <n v="2262309"/>
    <m/>
    <s v="00099021001 DEPOSITO DE EFECTIVO, DEPOSITANTE: MINISTERIO DE DEFENSA, CONCEPTO: DEVOLUCION DE PAGO EN DEMASIA DEL MES DE DICIEMBRE 2024 (13 DIAS), CUENTA DE DEPOSITO: CUENTA UNICA DEL TESORO"/>
    <m/>
    <m/>
    <m/>
    <m/>
    <m/>
    <m/>
    <n v="0"/>
    <n v="5237"/>
    <s v="NO_CONCILIADO"/>
  </r>
  <r>
    <x v="94"/>
    <m/>
    <x v="94"/>
    <x v="37"/>
    <s v="O22623260002"/>
    <s v="BOD"/>
    <n v="2262326"/>
    <m/>
    <s v="00169014101 DEPOSITO DE EFECTIVO, DEPOSITANTE: DAYNOR MACEDA PUMA, CONCEPTO: SUSCRIPCION GESTION 2020 PERIODICO BOLIVIA, CUENTA DE DEPOSITO: CUENTA UNICA DEL TESORO"/>
    <m/>
    <m/>
    <m/>
    <m/>
    <m/>
    <m/>
    <n v="0"/>
    <n v="844"/>
    <s v="NO_CONCILIADO"/>
  </r>
  <r>
    <x v="70"/>
    <m/>
    <x v="70"/>
    <x v="37"/>
    <s v="O22623380002"/>
    <s v="BOD"/>
    <n v="2262338"/>
    <m/>
    <s v="00595012002 DEPOSITO DE EFECTIVO, DEPOSITANTE: MARIA GABRIELA ROSALES SADUD, CONCEPTO: DEVOLUCION AGUINALDO PAGADO EN EXCESO, CUENTA DE DEPOSITO: CUENTA UNICA DEL TESORO"/>
    <m/>
    <m/>
    <m/>
    <m/>
    <m/>
    <m/>
    <n v="0"/>
    <n v="46.64"/>
    <s v="NO_CONCILIADO"/>
  </r>
  <r>
    <x v="70"/>
    <m/>
    <x v="70"/>
    <x v="37"/>
    <s v="O22623390002"/>
    <s v="BOD"/>
    <n v="2262339"/>
    <m/>
    <s v="00595012002 DEPOSITO DE EFECTIVO, DEPOSITANTE: MARIA GABRIELA ROSALES SADUD, CONCEPTO: DEVOLUCION DE SALARIO PAGADO EN EXCESO, CUENTA DE DEPOSITO: CUENTA UNICA DEL TESORO"/>
    <m/>
    <m/>
    <m/>
    <m/>
    <m/>
    <m/>
    <n v="0"/>
    <n v="559.70000000000005"/>
    <s v="NO_CONCILIADO"/>
  </r>
  <r>
    <x v="39"/>
    <m/>
    <x v="39"/>
    <x v="37"/>
    <s v="O22623920002"/>
    <s v="BOD"/>
    <n v="2262392"/>
    <m/>
    <s v="00041021101 DEPOSITO DE EFECTIVO, DEPOSITANTE: ROBERTO ILICH GARCIA HERRERA, CONCEPTO: DEVOLUCION POR PENALIDADES EN PASAJES AEREOS (REPROGRAMACION) GESTION 2024, CUENTA DE DEPOSITO: CUENTA UNICA DEL TESORO"/>
    <m/>
    <m/>
    <m/>
    <m/>
    <m/>
    <m/>
    <n v="0"/>
    <n v="30"/>
    <s v="NO_CONCILIADO"/>
  </r>
  <r>
    <x v="39"/>
    <m/>
    <x v="39"/>
    <x v="37"/>
    <s v="O22623960002"/>
    <s v="BOD"/>
    <n v="2262396"/>
    <m/>
    <s v="00041021101 DEPOSITO DE EFECTIVO, DEPOSITANTE: LIMBERT WALTER AGRAMONT ALIAGA, CONCEPTO: DEVOLUCION POR PENALIDADES EN PASAJES AEREOS (REPROGRAMACIONES) GESTION 2024, CUENTA DE DEPOSITO: CUENTA UNICA DEL TESORO"/>
    <m/>
    <m/>
    <m/>
    <m/>
    <m/>
    <m/>
    <n v="0"/>
    <n v="60"/>
    <s v="NO_CONCILIADO"/>
  </r>
  <r>
    <x v="0"/>
    <m/>
    <x v="0"/>
    <x v="37"/>
    <s v="O22624320002"/>
    <s v="BOD"/>
    <n v="2262432"/>
    <m/>
    <s v="00099021001 DEPOSITO DE EFECTIVO, DEPOSITANTE: ANDRES VINCENTTY ARCE, CONCEPTO: DEPÓSITO DE CUOTA, CUENTA DE DEPOSITO: CUENTA UNICA DEL TESORO"/>
    <m/>
    <m/>
    <m/>
    <m/>
    <m/>
    <m/>
    <n v="0"/>
    <n v="2000"/>
    <s v="NO_CONCILIADO"/>
  </r>
  <r>
    <x v="36"/>
    <m/>
    <x v="36"/>
    <x v="37"/>
    <s v="O22624370002"/>
    <s v="BOD"/>
    <n v="2262437"/>
    <m/>
    <s v="00099021001 DEPOSITO DE EFECTIVO, DEPOSITANTE: MINISTERIO DE DESARROLLO RURAL Y TIERRAS, CONCEPTO: PAGO SERVICIO DE AGUA POTABLE EPSAS UC-CNAPE CORRESPONDIENTE AL MES DE NOVIEMBRE 2024, CUENTA DE DEPOSITO: CUENTA UNICA DEL TESORO"/>
    <m/>
    <m/>
    <m/>
    <m/>
    <m/>
    <m/>
    <n v="0"/>
    <n v="78.459999999999994"/>
    <s v="NO_CONCILIADO"/>
  </r>
  <r>
    <x v="0"/>
    <m/>
    <x v="0"/>
    <x v="37"/>
    <s v="O22624380002"/>
    <s v="BOD"/>
    <n v="2262438"/>
    <m/>
    <s v="00099021001 DEPOSITO DE EFECTIVO, DEPOSITANTE: WILMA VILLCA AGUIRRE, CONCEPTO: DEVOLUCION DE PAGO EN EXCESO DE PAGO AGUINALDO DE NAVIDAD GESTION 2024, CUENTA DE DEPOSITO: CUENTA UNICA DEL TESORO"/>
    <m/>
    <m/>
    <m/>
    <m/>
    <m/>
    <m/>
    <n v="0"/>
    <n v="505.45"/>
    <s v="NO_CONCILIADO"/>
  </r>
  <r>
    <x v="56"/>
    <m/>
    <x v="56"/>
    <x v="37"/>
    <s v="O22624390002"/>
    <s v="BOD"/>
    <n v="2262439"/>
    <m/>
    <s v="00099021001 DEPOSITO DE EFECTIVO, DEPOSITANTE: ARIEL BLAS CAYOJA VARGAS, CONCEPTO: DEVOLUCION DE PAGO EN EXCESO DE PAGO AGUINALDO DE NAVIDAD GESTION 2024, CUENTA DE DEPOSITO: CUENTA UNICA DEL TESORO/DJBR"/>
    <m/>
    <m/>
    <m/>
    <m/>
    <m/>
    <m/>
    <n v="0"/>
    <n v="568.83000000000004"/>
    <s v="NO_CONCILIADO"/>
  </r>
  <r>
    <x v="33"/>
    <m/>
    <x v="33"/>
    <x v="37"/>
    <s v="O22624420002"/>
    <s v="BOD"/>
    <n v="2262442"/>
    <m/>
    <s v="00132072001 DEPOSITO DE EFECTIVO, DEPOSITANTE: ELVIS ALVARO COLQUE CANAVIRI, CONCEPTO: FONDOS NO UTILIZADOS DEL PREV. 037, CUENTA DE DEPOSITO: CUENTA UNICA DEL TESORO"/>
    <m/>
    <m/>
    <m/>
    <m/>
    <m/>
    <m/>
    <n v="0"/>
    <n v="50"/>
    <s v="NO_CONCILIADO"/>
  </r>
  <r>
    <x v="29"/>
    <m/>
    <x v="29"/>
    <x v="37"/>
    <s v="O22624500002"/>
    <s v="BOD"/>
    <n v="2262450"/>
    <m/>
    <s v="00599012001 DEPOSITO DE EFECTIVO, DEPOSITANTE: SILVIA ANDREA YANINE FERNANDEZ ORDOÑEZ, CONCEPTO: DEVOLUCION DE FONDOS EN AVANCE, CUENTA DE DEPOSITO: CUENTA UNICA DEL TESORO"/>
    <m/>
    <m/>
    <m/>
    <m/>
    <m/>
    <m/>
    <n v="0"/>
    <n v="14.4"/>
    <s v="NO_CONCILIADO"/>
  </r>
  <r>
    <x v="72"/>
    <m/>
    <x v="72"/>
    <x v="37"/>
    <s v="O22624740002"/>
    <s v="BOD"/>
    <n v="2262474"/>
    <m/>
    <s v="00070011102 DEPOSITO DE EFECTIVO, DEPOSITANTE: MIRIAM CARBALLO HINOJOZA, CONCEPTO: DEVOLUCION POR PAGO DE MULTA &quot;ADQUISICION DE YUTES MTEPS&quot;, CUENTA DE DEPOSITO: CUENTA UNICA DEL TESORO"/>
    <m/>
    <m/>
    <m/>
    <m/>
    <m/>
    <m/>
    <n v="0"/>
    <n v="18.72"/>
    <s v="NO_CONCILIADO"/>
  </r>
  <r>
    <x v="36"/>
    <m/>
    <x v="36"/>
    <x v="37"/>
    <s v="O22624870002"/>
    <s v="BOD"/>
    <n v="2262487"/>
    <m/>
    <s v="00047137004 DEPOSITO DE EFECTIVO, DEPOSITANTE: MDRYT-EMPODERAR PAR III, CONCEPTO: DEVOLUCION GASOLINA ENERO 2025, CUENTA DE DEPOSITO: CUENTA UNICA DEL TESORO"/>
    <m/>
    <m/>
    <m/>
    <m/>
    <m/>
    <m/>
    <n v="0"/>
    <n v="3054.85"/>
    <s v="NO_CONCILIADO"/>
  </r>
  <r>
    <x v="5"/>
    <m/>
    <x v="5"/>
    <x v="37"/>
    <s v="O22625140002"/>
    <s v="BOD"/>
    <n v="2262514"/>
    <m/>
    <s v="00015011107 DEPOSITO DE EFECTIVO, DEPOSITANTE: PROMID, CONCEPTO: PAGO CONSUMO ENERGIA ELECTRICA - FEBRERO 2025, CUENTA DE DEPOSITO: CUENTA UNICA DEL TESORO"/>
    <m/>
    <m/>
    <m/>
    <m/>
    <m/>
    <m/>
    <n v="0"/>
    <n v="451.98"/>
    <s v="NO_CONCILIADO"/>
  </r>
  <r>
    <x v="28"/>
    <m/>
    <x v="28"/>
    <x v="37"/>
    <s v="O22625240002"/>
    <s v="BOD"/>
    <n v="2262524"/>
    <m/>
    <s v="00016011101 DEPOSITO DE EFECTIVO, DEPOSITANTE: LIBRERIA DEL MINISTERIO DE EDUCACION, CONCEPTO: VENTA DE MATERIAL BIBLIOGRAFICO Y/O MULTIMEDIA DE LA LIBRERIA DEL MINISTERIO DE EDUCACION, CUENTA DE DEPOSITO: CUENTA UNICA DEL TESORO"/>
    <m/>
    <m/>
    <m/>
    <m/>
    <m/>
    <m/>
    <n v="0"/>
    <n v="372.5"/>
    <s v="NO_CONCILIADO"/>
  </r>
  <r>
    <x v="63"/>
    <m/>
    <x v="63"/>
    <x v="37"/>
    <s v="B22623770002"/>
    <s v="BOD"/>
    <n v="2262377"/>
    <m/>
    <s v="00389022001 DEP.DE CHEQ.AJENOS,RET.DE CAM.,CONCEPTO: REVERSION DE C-31 N°115 DA2,DEP.: NATALIA MAMANI AYANOME/ORU/NAABOL , PROCEDENCIA: BANCO UNION S.A., CHEQUE: 898, FECHA DE EMISION:25/02/2025"/>
    <m/>
    <m/>
    <m/>
    <m/>
    <m/>
    <m/>
    <n v="0"/>
    <n v="500"/>
    <s v="NO_CONCILIADO"/>
  </r>
  <r>
    <x v="70"/>
    <m/>
    <x v="70"/>
    <x v="37"/>
    <s v="B22624100002"/>
    <s v="BOD"/>
    <n v="2262410"/>
    <m/>
    <s v="00595012003 DEP.DE CHEQ.AJENOS,RET.DE CAM.,CONCEPTO: DEVOLUCION VIATICOS POR NO DESCARGO DE MARIA QUINTELA,DEP.: GESTORA DE PENSIONES , PROCEDENCIA: BANCO UNION S.A., CHEQUE: 1962, FECHA DE EMISION:21/02/2025"/>
    <m/>
    <m/>
    <m/>
    <m/>
    <m/>
    <m/>
    <n v="0"/>
    <n v="1542"/>
    <s v="NO_CONCILIADO"/>
  </r>
  <r>
    <x v="70"/>
    <m/>
    <x v="70"/>
    <x v="37"/>
    <s v="B22624130002"/>
    <s v="BOD"/>
    <n v="2262413"/>
    <m/>
    <s v="00595012003 DEP.DE CHEQ.AJENOS,RET.DE CAM.,CONCEPTO: DESCUENTO P/PLANILLAS DIC/24 PERMISO SIN GOCE DE HABERES MARIA HUANCA,DEP.: GESTORA DE PENSIONES , PROCEDENCIA: BANCO UNION S.A., CHEQUE: 1964, FECHA DE EMISION:21/02/2025"/>
    <m/>
    <m/>
    <m/>
    <m/>
    <m/>
    <m/>
    <n v="0"/>
    <n v="2958.5"/>
    <s v="NO_CONCILIADO"/>
  </r>
  <r>
    <x v="70"/>
    <m/>
    <x v="70"/>
    <x v="37"/>
    <s v="B22624150002"/>
    <s v="BOD"/>
    <n v="2262415"/>
    <m/>
    <s v="00595012005 DEP.DE CHEQ.AJENOS,RET.DE CAM.,CONCEPTO: INTERESES AE VIVIENDA ENERO 2025,DEP.: GESTORA DE PENSIONES , PROCEDENCIA: BANCO UNION S.A., CHEQUE: 1965, FECHA DE EMISION:21/02/2025"/>
    <m/>
    <m/>
    <m/>
    <m/>
    <m/>
    <m/>
    <n v="0"/>
    <n v="872.74"/>
    <s v="NO_CONCILIADO"/>
  </r>
  <r>
    <x v="70"/>
    <m/>
    <x v="70"/>
    <x v="37"/>
    <s v="B22624180002"/>
    <s v="BOD"/>
    <n v="2262418"/>
    <m/>
    <s v="00595012003 DEP.DE CHEQ.AJENOS,RET.DE CAM.,CONCEPTO: DEVOLUCION VIATICOS PAGADOS EN DEMASIA GESTION 2024,DEP.: GESTORA DE PENSIONES , PROCEDENCIA: BANCO UNION S.A., CHEQUE: 1966, FECHA DE EMISION:21/02/2025"/>
    <m/>
    <m/>
    <m/>
    <m/>
    <m/>
    <m/>
    <n v="0"/>
    <n v="1820"/>
    <s v="NO_CONCILIADO"/>
  </r>
  <r>
    <x v="17"/>
    <m/>
    <x v="17"/>
    <x v="37"/>
    <s v="B22624210002"/>
    <s v="BOD"/>
    <n v="2262421"/>
    <m/>
    <s v="00046171101 DEP.DE CHEQ.AJENOS,RET.DE CAM.,CONCEPTO: DEPÓSITO,DEP.: CLAUDIA AJALLA BALTAZAR , PROCEDENCIA: BANCO UNION S.A., CHEQUE: 213510, FECHA DE EMISION:25/02/2025"/>
    <m/>
    <m/>
    <m/>
    <m/>
    <m/>
    <m/>
    <n v="0"/>
    <n v="1000"/>
    <s v="NO_CONCILIADO"/>
  </r>
  <r>
    <x v="34"/>
    <m/>
    <x v="34"/>
    <x v="37"/>
    <s v="J06287470002"/>
    <s v="NTE"/>
    <n v="11244370"/>
    <m/>
    <s v="A:00862012001 GAM DE TEOPONTE, TRANSFERENCIA DE RECUPERACIONES SEGÚN NOTA INTERNA GEF-LCR-DYF-0157-NOT/25, POR CONCEPTO DE REMUNERACION DE ADMINISTRACION QUE CORRESPONDE AL FNDR DE ACUERDO A CONTRATO DE FIDEICOMISO “CONTRAPARTES LOCALES” (CL)"/>
    <m/>
    <m/>
    <m/>
    <m/>
    <m/>
    <m/>
    <n v="0"/>
    <n v="961.35"/>
    <s v="NO_CONCILIADO"/>
  </r>
  <r>
    <x v="60"/>
    <m/>
    <x v="60"/>
    <x v="37"/>
    <s v="J06287480002"/>
    <s v="NTE"/>
    <n v="11253525"/>
    <m/>
    <s v="A:00099021001 GAM DE AIQUILE, TRANSFERENCIA DE RECUPERACIONES SEGÚN NOTA GEF-LCR-JSZ-0147-NOT/25 POR CONCEPTO DE PAGO DE CAPITAL E INTERES DE ACUERDO A CONTRATO DE FIDEICOMISO “PROYECTOS DE INVERSION PUBLICA” (PIP)."/>
    <m/>
    <m/>
    <m/>
    <m/>
    <m/>
    <m/>
    <n v="0"/>
    <n v="484329.18"/>
    <s v="NO_CONCILIADO"/>
  </r>
  <r>
    <x v="34"/>
    <m/>
    <x v="34"/>
    <x v="37"/>
    <s v="J06287490002"/>
    <s v="NTE"/>
    <n v="11244380"/>
    <m/>
    <s v="A:00862012001 GAM DE TEOPONTE, TRANSFERENCIA DE RECUPERACIONES SEGÚN NOTA INTERNA GEF-LCR-DYF-0157-NOT/25, POR CONCEPTO DE REMUNERACION DE ADMINISTRACION (INTERES PENAL) QUE CORRESPONDE AL FNDR DE ACUERDO A CONTRATO DE FIDEICOMISO “CONTRAPARTES LOCALES” (CL)"/>
    <m/>
    <m/>
    <m/>
    <m/>
    <m/>
    <m/>
    <n v="0"/>
    <n v="12.58"/>
    <s v="NO_CONCILIADO"/>
  </r>
  <r>
    <x v="34"/>
    <m/>
    <x v="34"/>
    <x v="37"/>
    <s v="J06287530002"/>
    <s v="NTE"/>
    <n v="11253621"/>
    <m/>
    <s v="A:00862012001 GAM DE TUPIZA, TRANSFERENCIA DE RECUPERACIONES SEGÚN NOTA GEF-LCR-JSZ-0147-NOT/25 POR CONCEPTO DE REMUNERACION POR ADMINISTRACION DE FIDEICOMISO QUE CORRESPONDE AL FNDR DE ACUERDO A CONTRATO DE FIDEICOMISO “PROYECTOS DE INVERSION PUBLICA” (PIP)."/>
    <m/>
    <m/>
    <m/>
    <m/>
    <m/>
    <m/>
    <n v="0"/>
    <n v="64066.73"/>
    <s v="NO_CONCILIADO"/>
  </r>
  <r>
    <x v="34"/>
    <m/>
    <x v="34"/>
    <x v="37"/>
    <s v="J06287500002"/>
    <s v="NTE"/>
    <n v="11253542"/>
    <m/>
    <s v="A:00862012001 GAM DE AIQUILE, TRANSFERENCIA DE RECUPERACIONES SEGÚN NOTA GEF-LCR-JSZ-0147-NOT/25 POR CONCEPTO DE REMUNERACION POR ADMINISTRACION DE FIDEICOMISO QUE CORRESPONDE AL FNDR DE ACUERDO A CONTRATO DE FIDEICOMISO “PROYECTOS DE INVERSION PUBLICA” (PIP)."/>
    <m/>
    <m/>
    <m/>
    <m/>
    <m/>
    <m/>
    <n v="0"/>
    <n v="67806.95"/>
    <s v="NO_CONCILIADO"/>
  </r>
  <r>
    <x v="60"/>
    <m/>
    <x v="60"/>
    <x v="37"/>
    <s v="J06287510002"/>
    <s v="NTE"/>
    <n v="11253587"/>
    <m/>
    <s v="A:00099021001 GAM DE CHIMORE, TRANSFERENCIA DE RECUPERACIONES SEGÚN NOTA GEF-LCR-JSZ-0147-NOT/25 POR CONCEPTO DE PAGO DE CAPITAL E INTERES DE ACUERDO A CONTRATO DE FIDEICOMISO “PROYECTOS DE INVERSION PUBLICA” (PIP)."/>
    <m/>
    <m/>
    <m/>
    <m/>
    <m/>
    <m/>
    <n v="0"/>
    <n v="179189.57"/>
    <s v="NO_CONCILIADO"/>
  </r>
  <r>
    <x v="34"/>
    <m/>
    <x v="34"/>
    <x v="37"/>
    <s v="J06287520002"/>
    <s v="NTE"/>
    <n v="11253596"/>
    <m/>
    <s v="A:00862012001 GAM DE CHIMORE, TRANSFERENCIA DE RECUPERACIONES SEGÚN NOTA GEF-LCR-JSZ-0147-NOT/25 POR CONCEPTO DE REMUNERACION POR ADMINISTRACION DE FIDEICOMISO QUE CORRESPONDE AL FNDR DE ACUERDO A CONTRATO DE FIDEICOMISO “PROYECTOS DE INVERSION PUBLICA” (PIP)."/>
    <m/>
    <m/>
    <m/>
    <m/>
    <m/>
    <m/>
    <n v="0"/>
    <n v="25672.03"/>
    <s v="NO_CONCILIADO"/>
  </r>
  <r>
    <x v="60"/>
    <m/>
    <x v="60"/>
    <x v="37"/>
    <s v="J06287540002"/>
    <s v="NTE"/>
    <n v="11253601"/>
    <m/>
    <s v="A:00099021001 GAM DE TUPIZA, TRANSFERENCIA DE RECUPERACIONES SEGÚN NOTA GEF-LCR-JSZ-0147-NOT/25 POR CONCEPTO DE PAGO DE CAPITAL E INTERES DE ACUERDO A CONTRATO DE FIDEICOMISO “PROYECTOS DE INVERSION PUBLICA” (PIP)."/>
    <m/>
    <m/>
    <m/>
    <m/>
    <m/>
    <m/>
    <n v="0"/>
    <n v="488605.4"/>
    <s v="NO_CONCILIADO"/>
  </r>
  <r>
    <x v="34"/>
    <m/>
    <x v="34"/>
    <x v="37"/>
    <s v="J06287550002"/>
    <s v="NTE"/>
    <n v="11253630"/>
    <m/>
    <s v="A:00862012001 GAM DE SOPACHUY, TRANSFERENCIA DE RECUPERACIONES SEGÚN NOTA GEF-LCR-JSZ-0147-NOT/25 POR CONCEPTO DE REMUNERACION POR ADMINISTRACION DE FIDEICOMISO QUE CORRESPONDE AL FNDR DE ACUERDO A CONTRATO DE FIDEICOMISO “PROYECTOS DE INVERSION PUBLICA” (PIP)."/>
    <m/>
    <m/>
    <m/>
    <m/>
    <m/>
    <m/>
    <n v="0"/>
    <n v="4570.4799999999996"/>
    <s v="NO_CONCILIADO"/>
  </r>
  <r>
    <x v="60"/>
    <m/>
    <x v="60"/>
    <x v="37"/>
    <s v="J06287560002"/>
    <s v="NTE"/>
    <n v="11253680"/>
    <m/>
    <s v="A:00099021001 GAM DE TARIJA, TRANSFERENCIA DE RECUPERACIONES SEGÚN NOTA GEF-LCR-JSZ-0147-NOT/25 POR CONCEPTO DE PAGO DE CAPITAL E INTERES DE ACUERDO A CONTRATO DE FIDEICOMISO “PROYECTOS DE INVERSION PUBLICA” (PIP)."/>
    <m/>
    <m/>
    <m/>
    <m/>
    <m/>
    <m/>
    <n v="0"/>
    <n v="487761.62"/>
    <s v="NO_CONCILIADO"/>
  </r>
  <r>
    <x v="60"/>
    <m/>
    <x v="60"/>
    <x v="37"/>
    <s v="J06287570002"/>
    <s v="NTE"/>
    <n v="11253628"/>
    <m/>
    <s v="A:00099021001 GAM DE SOPACHUY, TRANSFERENCIA DE RECUPERACIONES SEGÚN NOTA GEF-LCR-JSZ-0147-NOT/25 POR CONCEPTO DE PAGO DE INTERES DE ACUERDO A CONTRATO DE FIDEICOMISO “PROYECTOS DE INVERSION PUBLICA” (PIP)."/>
    <m/>
    <m/>
    <m/>
    <m/>
    <m/>
    <m/>
    <n v="0"/>
    <n v="31083.59"/>
    <s v="NO_CONCILIADO"/>
  </r>
  <r>
    <x v="34"/>
    <m/>
    <x v="34"/>
    <x v="37"/>
    <s v="J06287580002"/>
    <s v="NTE"/>
    <n v="11253681"/>
    <m/>
    <s v="A:00862012001 GAM DE TARIJA, TRANSFERENCIA DE RECUPERACIONES SEGÚN NOTA GEF-LCR-JSZ-0147-NOT/25 POR CONCEPTO DE REMUNERACION POR ADMINISTRACION DE FIDEICOMISO QUE CORRESPONDE AL FNDR DE ACUERDO A CONTRATO DE FIDEICOMISO “PROYECTOS DE INVERSION PUBLICA” (PIP)."/>
    <m/>
    <m/>
    <m/>
    <m/>
    <m/>
    <m/>
    <n v="0"/>
    <n v="70047.199999999997"/>
    <s v="NO_CONCILIADO"/>
  </r>
  <r>
    <x v="60"/>
    <m/>
    <x v="60"/>
    <x v="37"/>
    <s v="J06287590002"/>
    <s v="NTE"/>
    <n v="11253683"/>
    <m/>
    <s v="A:00099021001 GAM DE MOJINETE, TRANSFERENCIA DE RECUPERACIONES SEGÚN NOTA GEF-LCR-JSZ-0147-NOT/25 POR CONCEPTO DE PAGO DE INTERES DE ACUERDO A CONTRATO DE FIDEICOMISO “PROYECTOS DE INVERSION PUBLICA” (PIP)."/>
    <m/>
    <m/>
    <m/>
    <m/>
    <m/>
    <m/>
    <n v="0"/>
    <n v="8995.7099999999991"/>
    <s v="NO_CONCILIADO"/>
  </r>
  <r>
    <x v="34"/>
    <m/>
    <x v="34"/>
    <x v="37"/>
    <s v="J06287600002"/>
    <s v="NTE"/>
    <n v="11253689"/>
    <m/>
    <s v="A:00862012001 GAM DE MOJINETE, TRANSFERENCIA DE RECUPERACIONES SEGÚN NOTA GEF-LCR-JSZ-0147-NOT/25 POR CONCEPTO DE REMUNERACION POR ADMINISTRACION DE FIDEICOMISO QUE CORRESPONDE AL FNDR DE ACUERDO A CONTRATO DE FIDEICOMISO “PROYECTOS DE INVERSION PUBLICA” (PIP)."/>
    <m/>
    <m/>
    <m/>
    <m/>
    <m/>
    <m/>
    <n v="0"/>
    <n v="1301.58"/>
    <s v="NO_CONCILIADO"/>
  </r>
  <r>
    <x v="14"/>
    <m/>
    <x v="14"/>
    <x v="37"/>
    <s v="J06287630002"/>
    <s v="NTE"/>
    <n v="1126220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2.75"/>
    <s v="NO_CONCILIADO"/>
  </r>
  <r>
    <x v="14"/>
    <m/>
    <x v="14"/>
    <x v="37"/>
    <s v="J06287610002"/>
    <s v="NTE"/>
    <n v="1124828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604.91"/>
    <s v="NO_CONCILIADO"/>
  </r>
  <r>
    <x v="14"/>
    <m/>
    <x v="14"/>
    <x v="37"/>
    <s v="J06287620002"/>
    <s v="NTE"/>
    <n v="1126219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84.2"/>
    <s v="NO_CONCILIADO"/>
  </r>
  <r>
    <x v="14"/>
    <m/>
    <x v="14"/>
    <x v="37"/>
    <s v="J06287640002"/>
    <s v="NTE"/>
    <n v="11262205"/>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47.33"/>
    <s v="NO_CONCILIADO"/>
  </r>
  <r>
    <x v="14"/>
    <m/>
    <x v="14"/>
    <x v="37"/>
    <s v="J06287650002"/>
    <s v="NTE"/>
    <n v="1126220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894.57"/>
    <s v="NO_CONCILIADO"/>
  </r>
  <r>
    <x v="77"/>
    <m/>
    <x v="77"/>
    <x v="37"/>
    <s v="J06287660002"/>
    <s v="NTE"/>
    <n v="11262215"/>
    <m/>
    <s v="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315.05"/>
    <s v="NO_CONCILIADO"/>
  </r>
  <r>
    <x v="77"/>
    <m/>
    <x v="77"/>
    <x v="37"/>
    <s v="J06287670002"/>
    <s v="NTE"/>
    <n v="11262223"/>
    <m/>
    <s v="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7.85"/>
    <s v="NO_CONCILIADO"/>
  </r>
  <r>
    <x v="14"/>
    <m/>
    <x v="14"/>
    <x v="37"/>
    <s v="J06287680002"/>
    <s v="NTE"/>
    <n v="1126223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66.1099999999997"/>
    <s v="NO_CONCILIADO"/>
  </r>
  <r>
    <x v="14"/>
    <m/>
    <x v="14"/>
    <x v="37"/>
    <s v="J06287690002"/>
    <s v="NTE"/>
    <n v="11262239"/>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454.5"/>
    <s v="NO_CONCILIADO"/>
  </r>
  <r>
    <x v="14"/>
    <m/>
    <x v="14"/>
    <x v="37"/>
    <s v="J06287700002"/>
    <s v="NTE"/>
    <n v="11262250"/>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229.1"/>
    <s v="NO_CONCILIADO"/>
  </r>
  <r>
    <x v="14"/>
    <m/>
    <x v="14"/>
    <x v="37"/>
    <s v="J06287710002"/>
    <s v="NTE"/>
    <n v="11263461"/>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615"/>
    <s v="NO_CONCILIADO"/>
  </r>
  <r>
    <x v="14"/>
    <m/>
    <x v="14"/>
    <x v="37"/>
    <s v="J06287720002"/>
    <s v="NTE"/>
    <n v="1126347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329.62"/>
    <s v="NO_CONCILIADO"/>
  </r>
  <r>
    <x v="14"/>
    <m/>
    <x v="14"/>
    <x v="37"/>
    <s v="J06287730002"/>
    <s v="NTE"/>
    <n v="1126347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115.81"/>
    <s v="NO_CONCILIADO"/>
  </r>
  <r>
    <x v="14"/>
    <m/>
    <x v="14"/>
    <x v="37"/>
    <s v="J06287740002"/>
    <s v="NTE"/>
    <n v="112634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625.81"/>
    <s v="NO_CONCILIADO"/>
  </r>
  <r>
    <x v="14"/>
    <m/>
    <x v="14"/>
    <x v="37"/>
    <s v="J06287780002"/>
    <s v="NTE"/>
    <n v="1126355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996.16"/>
    <s v="NO_CONCILIADO"/>
  </r>
  <r>
    <x v="14"/>
    <m/>
    <x v="14"/>
    <x v="37"/>
    <s v="J06287750002"/>
    <s v="NTE"/>
    <n v="1126348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557"/>
    <s v="NO_CONCILIADO"/>
  </r>
  <r>
    <x v="14"/>
    <m/>
    <x v="14"/>
    <x v="37"/>
    <s v="J06287760002"/>
    <s v="NTE"/>
    <n v="1126354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73"/>
    <s v="NO_CONCILIADO"/>
  </r>
  <r>
    <x v="14"/>
    <m/>
    <x v="14"/>
    <x v="37"/>
    <s v="J06287770002"/>
    <s v="NTE"/>
    <n v="1126354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41.2"/>
    <s v="NO_CONCILIADO"/>
  </r>
  <r>
    <x v="14"/>
    <m/>
    <x v="14"/>
    <x v="37"/>
    <s v="J06287790002"/>
    <s v="NTE"/>
    <n v="1126356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0723.4"/>
    <s v="NO_CONCILIADO"/>
  </r>
  <r>
    <x v="14"/>
    <m/>
    <x v="14"/>
    <x v="37"/>
    <s v="J06287800002"/>
    <s v="NTE"/>
    <n v="1126356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93.31"/>
    <s v="NO_CONCILIADO"/>
  </r>
  <r>
    <x v="14"/>
    <m/>
    <x v="14"/>
    <x v="37"/>
    <s v="J06287810002"/>
    <s v="NTE"/>
    <n v="1126357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896.55"/>
    <s v="NO_CONCILIADO"/>
  </r>
  <r>
    <x v="14"/>
    <m/>
    <x v="14"/>
    <x v="37"/>
    <s v="J06287820002"/>
    <s v="NTE"/>
    <n v="1126357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550.9699999999998"/>
    <s v="NO_CONCILIADO"/>
  </r>
  <r>
    <x v="14"/>
    <m/>
    <x v="14"/>
    <x v="37"/>
    <s v="J06287830002"/>
    <s v="NTE"/>
    <n v="112635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578.92"/>
    <s v="NO_CONCILIADO"/>
  </r>
  <r>
    <x v="60"/>
    <m/>
    <x v="60"/>
    <x v="37"/>
    <s v="G30436050004"/>
    <s v="DVD"/>
    <n v="22708"/>
    <m/>
    <s v="VENTA DE DIVISAS CON TRANSFERENCIA DE FONDOS A SOLICITUD DE MINISTERIO DE PLANIFICACION DEL DESARROLLO SEGUN SOLICITUD 22708 REF: VENTA DIVISAS PARA TRANSFERENCIA AL EXTERIOR, MANUTENCION ENERO A MARZO 2025 BECARIO MARIANELA MAMANI POMA SEGUN INFORME 171/2025 EQUIVALENTES 2.515,67 USD LIB. 00099021001 TGN-RECURSOS ORDINARIOS (3987) POR DIFERENCIAL CAMBIARIO"/>
    <m/>
    <m/>
    <m/>
    <m/>
    <m/>
    <m/>
    <n v="225.1"/>
    <n v="0"/>
    <s v="NO_CONCILIADO"/>
  </r>
  <r>
    <x v="60"/>
    <m/>
    <x v="60"/>
    <x v="37"/>
    <s v="G30436060004"/>
    <s v="DVD"/>
    <n v="22715"/>
    <m/>
    <s v="VENTA DE DIVISAS CON TRANSFERENCIA DE FONDOS A SOLICITUD DE MINISTERIO DE PLANIFICACION DEL DESARROLLO SEGUN SOLICITUD 22715 REF: VENTA DIVISAS PARA TRANSFERENCIA AL EXTERIOR, MANUTENCION MARZO A MAYO 2025 BECARIO ABRIL TANIA PATI TORREZ SEGUN INFORME 160/2025 EQUIVALENTES 4.097,08 USD LIB. 00099021001 TGN-RECURSOS ORDINARIOS (3987) POR DIFERENCIAL CAMBIARIO"/>
    <m/>
    <m/>
    <m/>
    <m/>
    <m/>
    <m/>
    <n v="366.6"/>
    <n v="0"/>
    <s v="NO_CONCILIADO"/>
  </r>
  <r>
    <x v="60"/>
    <m/>
    <x v="60"/>
    <x v="37"/>
    <s v="G30436070004"/>
    <s v="DVD"/>
    <n v="22709"/>
    <m/>
    <s v="VENTA DE DIVISAS CON TRANSFERENCIA DE FONDOS A SOLICITUD DE MINISTERIO DE PLANIFICACION DEL DESARROLLO SEGUN SOLICITUD 22709 REF: VENTA DIVISAS PARA TRANSFERENCIA AL EXTERIOR, MANUTENCION ENERO A MARZO 2025 BECARIO OSCAR CABRERA VARGAS SEGUN INFORME 172/2025 EQUIVALENTES 2.515,67 USD LIB. 00099021001 TGN-RECURSOS ORDINARIOS (3987) POR DIFERENCIAL CAMBIARIO"/>
    <m/>
    <m/>
    <m/>
    <m/>
    <m/>
    <m/>
    <n v="225.1"/>
    <n v="0"/>
    <s v="NO_CONCILIADO"/>
  </r>
  <r>
    <x v="60"/>
    <m/>
    <x v="60"/>
    <x v="37"/>
    <s v="G30436080004"/>
    <s v="DVD"/>
    <n v="22716"/>
    <m/>
    <s v="VENTA DE DIVISAS CON TRANSFERENCIA DE FONDOS A SOLICITUD DE MINISTERIO DE PLANIFICACION DEL DESARROLLO SEGUN SOLICITUD 22716 REF: VENTA DIVISAS PARA TRANSFERENCIA AL EXTERIOR, MANUTENCION FEBRERO Y MARZO 2025 BECARIO BISMAR DURAN VARGAS SEGUN INFORME 138/2025 EQUIVALENTES 3.162,26 USD LIB. 00099021001 TGN-RECURSOS ORDINARIOS (3987) POR DIFERENCIAL CAMBIARIO"/>
    <m/>
    <m/>
    <m/>
    <m/>
    <m/>
    <m/>
    <n v="282.95"/>
    <n v="0"/>
    <s v="NO_CONCILIADO"/>
  </r>
  <r>
    <x v="60"/>
    <m/>
    <x v="60"/>
    <x v="37"/>
    <s v="G30436090004"/>
    <s v="DVD"/>
    <n v="22720"/>
    <m/>
    <s v="VENTA DE DIVISAS CON TRANSFERENCIA DE FONDOS A SOLICITUD DE MINISTERIO DE PLANIFICACION DEL DESARROLLO SEGUN SOLICITUD 22720 REF: VENTA DIVISAS PARA TRANSFERENCIA AL EXTERIOR, MANUTENCION ENERO A MARZO 2025 BECARIO ADONAY DELGADILLO DAZA SEGUN INFORME 144/2025 EQUIVALENTES 4.743,39 USD LIB. 00099021001 TGN-RECURSOS ORDINARIOS (3987) POR DIFERENCIAL CAMBIARIO"/>
    <m/>
    <m/>
    <m/>
    <m/>
    <m/>
    <m/>
    <n v="635.53"/>
    <n v="0"/>
    <s v="NO_CONCILIADO"/>
  </r>
  <r>
    <x v="60"/>
    <m/>
    <x v="60"/>
    <x v="37"/>
    <s v="G30436100004"/>
    <s v="DVD"/>
    <n v="22713"/>
    <m/>
    <s v="VENTA DE DIVISAS CON TRANSFERENCIA DE FONDOS A SOLICITUD DE MINISTERIO DE PLANIFICACION DEL DESARROLLO SEGUN SOLICITUD 22713 REF: VENTA DIVISAS PARA TRANSFERENCIA AL EXTERIOR, MANUTENCION FEBRERO Y MARZO 2025 BECARIO ALVARO ARUQUIPA YUJRA SEGUN INFORME 132/2025 EQUIVALENTES 2.734,95 USD LIB. 00099021001 TGN-RECURSOS ORDINARIOS (3987) POR DIFERENCIAL CAMBIARIO"/>
    <m/>
    <m/>
    <m/>
    <m/>
    <m/>
    <m/>
    <n v="244.72"/>
    <n v="0"/>
    <s v="NO_CONCILIADO"/>
  </r>
  <r>
    <x v="60"/>
    <m/>
    <x v="60"/>
    <x v="37"/>
    <s v="G30436110004"/>
    <s v="DVD"/>
    <n v="22722"/>
    <m/>
    <s v="VENTA DE DIVISAS CON TRANSFERENCIA DE FONDOS A SOLICITUD DE MINISTERIO DE PLANIFICACION DEL DESARROLLO SEGUN SOLICITUD 22722 REF: VENTA DIVISAS PARA TRANSFERENCIA AL EXTERIOR, MANUTENCION FEBRERO Y MARZO 2025 BECARIO ABIGAIL OVANDO SEGUN INFORME 158/2025 EQUIVALENTES 1.677,11 USD LIB. 00099021001 TGN-RECURSOS ORDINARIOS (3987) POR DIFERENCIAL CAMBIARIO"/>
    <m/>
    <m/>
    <m/>
    <m/>
    <m/>
    <m/>
    <n v="224.7"/>
    <n v="0"/>
    <s v="NO_CONCILIADO"/>
  </r>
  <r>
    <x v="60"/>
    <m/>
    <x v="60"/>
    <x v="37"/>
    <s v="G30436130004"/>
    <s v="DVD"/>
    <n v="22723"/>
    <m/>
    <s v="VENTA DE DIVISAS CON TRANSFERENCIA DE FONDOS A SOLICITUD DE MINISTERIO DE PLANIFICACION DEL DESARROLLO SEGUN SOLICITUD 22723 REF: VENTA DIVISAS PARA TRANSFERENCIA AL EXTERIOR, MANUTENCION FEBRERO Y MARZO 2025 BECARIO JOSE MEDINA SEGUN INFORME 154/2025 EQUIVALENTES 3.162,26 USD LIB. 00099021001 TGN-RECURSOS ORDINARIOS (3987) POR DIFERENCIAL CAMBIARIO"/>
    <m/>
    <m/>
    <m/>
    <m/>
    <m/>
    <m/>
    <n v="423.69"/>
    <n v="0"/>
    <s v="NO_CONCILIADO"/>
  </r>
  <r>
    <x v="60"/>
    <m/>
    <x v="60"/>
    <x v="37"/>
    <s v="G30436120004"/>
    <s v="DVD"/>
    <n v="22719"/>
    <m/>
    <s v="VENTA DE DIVISAS CON TRANSFERENCIA DE FONDOS A SOLICITUD DE MINISTERIO DE PLANIFICACION DEL DESARROLLO SEGUN SOLICITUD 22719 REF: VENTA DIVISAS PARA TRANSFERENCIA AL EXTERIOR, MANUTENCION ENERO A MARZO 2025 BECARIO MARCELO HERRERA SALAZAR SEGUN INFORME 164/2025 EQUIVALENTES 4.103,69 USD LIB. 00099021001 TGN-RECURSOS ORDINARIOS (3987) POR DIFERENCIAL CAMBIARIO"/>
    <m/>
    <m/>
    <m/>
    <m/>
    <m/>
    <m/>
    <n v="367.19"/>
    <n v="0"/>
    <s v="NO_CONCILIADO"/>
  </r>
  <r>
    <x v="60"/>
    <m/>
    <x v="60"/>
    <x v="37"/>
    <s v="G30436140004"/>
    <s v="DVD"/>
    <n v="22724"/>
    <m/>
    <s v="VENTA DE DIVISAS CON TRANSFERENCIA DE FONDOS A SOLICITUD DE MINISTERIO DE PLANIFICACION DEL DESARROLLO SEGUN SOLICITUD 22724 REF: VENTA DIVISAS PARA TRANSFERENCIA AL EXTERIOR, MANUTENCION ENERO A MARZO 2025 BECARIO SERGIO FERNANDEZ SEGUN INFORME 150/2025 EQUIVALENTES 5.251,46 USD LIB. 00099021001 TGN-RECURSOS ORDINARIOS (3987) POR DIFERENCIAL CAMBIARIO"/>
    <m/>
    <m/>
    <m/>
    <m/>
    <m/>
    <m/>
    <n v="703.61"/>
    <n v="0"/>
    <s v="NO_CONCILIADO"/>
  </r>
  <r>
    <x v="60"/>
    <m/>
    <x v="60"/>
    <x v="37"/>
    <s v="G30436150004"/>
    <s v="DVD"/>
    <n v="22733"/>
    <m/>
    <s v="VENTA DE DIVISAS CON TRANSFERENCIA DE FONDOS A SOLICITUD DE MINISTERIO DE PLANIFICACION DEL DESARROLLO SEGUN SOLICITUD 22733 REF: VENTA DIVISAS PARA TRANSF AL EXTERIOR, MANUTENCION FEBRERO A ABRIL POSTGRADO 2025 ITALO BORIS VELEZ INF 161/25 EQUIVALENTES 4.743,39 USD LIB. 00099021001 TGN-RECURSOS ORDINARIOS (3987) POR DIFERENCIAL CAMBIARIO"/>
    <m/>
    <m/>
    <m/>
    <m/>
    <m/>
    <m/>
    <n v="424.43"/>
    <n v="0"/>
    <s v="NO_CONCILIADO"/>
  </r>
  <r>
    <x v="60"/>
    <m/>
    <x v="60"/>
    <x v="37"/>
    <s v="G30436160004"/>
    <s v="DVD"/>
    <n v="22734"/>
    <m/>
    <s v="VENTA DE DIVISAS CON TRANSFERENCIA DE FONDOS A SOLICITUD DE MINISTERIO DE PLANIFICACION DEL DESARROLLO SEGUN SOLICITUD 22734 REF: VENTA DIVISAS PARA TRANSF AL EXTERIOR COBERTURA MANUTENCION ENERO MARZO POSTGRADO 2025 MARIA ABENDANO INF 165/25 EQUIVALENTES 4.743,39 USD LIB. 00099021001 TGN-RECURSOS ORDINARIOS (3987) POR DIFERENCIAL CAMBIARIO"/>
    <m/>
    <m/>
    <m/>
    <m/>
    <m/>
    <m/>
    <n v="424.43"/>
    <n v="0"/>
    <s v="NO_CONCILIADO"/>
  </r>
  <r>
    <x v="60"/>
    <m/>
    <x v="60"/>
    <x v="37"/>
    <s v="G30436170004"/>
    <s v="DVD"/>
    <n v="22695"/>
    <m/>
    <s v="VENTA DE DIVISAS CON TRANSFERENCIA DE FONDOS A SOLICITUD DE MINISTERIO DE PLANIFICACION DEL DESARROLLO SEGUN SOLICITUD 22695 REF: VENTA DIVISAS PARA TRANSFERENCIA AL EXTERIOR, MANUTENCION ENERO A MARZO 2025 BECARIO JUAN ALVAREZ LAZARTE SEGUN INFORME 156/2025 EQUIVALENTES 4.102,43 USD LIB. 00099021001 TGN-RECURSOS ORDINARIOS (3987) POR DIFERENCIAL CAMBIARIO"/>
    <m/>
    <m/>
    <m/>
    <m/>
    <m/>
    <m/>
    <n v="549.65"/>
    <n v="0"/>
    <s v="NO_CONCILIADO"/>
  </r>
  <r>
    <x v="60"/>
    <m/>
    <x v="60"/>
    <x v="37"/>
    <s v="G30436180004"/>
    <s v="DVD"/>
    <n v="22726"/>
    <m/>
    <s v="VENTA DE DIVISAS CON TRANSFERENCIA DE FONDOS A SOLICITUD DE MINISTERIO DE PLANIFICACION DEL DESARROLLO SEGUN SOLICITUD 22726 REF: VENTA DIVISAS PARA TRANSFERENCIA AL EXTERIOR, MANUTENCION FEBRERO Y MARZO 2025 BECARIO DIEGO SALAZAR VALDEZ SEGUN INFORME 140/2025 EQUIVALENTES 1.559,71 USD LIB. 00099021001 TGN-RECURSOS ORDINARIOS (3987) POR DIFERENCIAL CAMBIARIO"/>
    <m/>
    <m/>
    <m/>
    <m/>
    <m/>
    <m/>
    <n v="208.97"/>
    <n v="0"/>
    <s v="NO_CONCILIADO"/>
  </r>
  <r>
    <x v="60"/>
    <m/>
    <x v="60"/>
    <x v="37"/>
    <s v="G30436200004"/>
    <s v="DVD"/>
    <n v="22728"/>
    <m/>
    <s v="VENTA DE DIVISAS CON TRANSFERENCIA DE FONDOS A SOLICITUD DE MINISTERIO DE PLANIFICACION DEL DESARROLLO SEGUN SOLICITUD 22728 REF: VENTA DIVISAS PARA TRANSFERENCIA AL EXTERIOR, MANUTENCION ENERO A MARZO 2025 BECARIO ELIANA LOPEZ SALAS SEGUN INFORME 143/2025 EQUIVALENTES 4.743,39 USD LIB. 00099021001 TGN-RECURSOS ORDINARIOS (3987) POR DIFERENCIAL CAMBIARIO"/>
    <m/>
    <m/>
    <m/>
    <m/>
    <m/>
    <m/>
    <n v="635.53"/>
    <n v="0"/>
    <s v="NO_CONCILIADO"/>
  </r>
  <r>
    <x v="60"/>
    <m/>
    <x v="60"/>
    <x v="37"/>
    <s v="G30436190004"/>
    <s v="DVD"/>
    <n v="22729"/>
    <m/>
    <s v="VENTA DE DIVISAS CON TRANSFERENCIA DE FONDOS A SOLICITUD DE MINISTERIO DE PLANIFICACION DEL DESARROLLO SEGUN SOLICITUD 22729 REF: VENTA DIVISAS PARA TRANSFERENCIA AL EXTERIOR, MANUTENCION FEBRERO Y MARZO 2025 BECARIO INES BELTRAN SEGUN INFORME 147/2025 EQUIVALENTES 3.162,26 USD LIB. 00099021001 TGN-RECURSOS ORDINARIOS (3987) POR DIFERENCIAL CAMBIARIO"/>
    <m/>
    <m/>
    <m/>
    <m/>
    <m/>
    <m/>
    <n v="423.69"/>
    <n v="0"/>
    <s v="NO_CONCILIADO"/>
  </r>
  <r>
    <x v="60"/>
    <m/>
    <x v="60"/>
    <x v="37"/>
    <s v="G30436210004"/>
    <s v="DVD"/>
    <n v="22696"/>
    <m/>
    <s v="VENTA DE DIVISAS CON TRANSFERENCIA DE FONDOS A SOLICITUD DE MINISTERIO DE PLANIFICACION DEL DESARROLLO SEGUN SOLICITUD 22696 REF: VENTA DIVISAS PARA TRANSFERENCIA AL EXTERIOR, MANUTENCION FEBRERO A ABRIL 2025 BECARIO HUGO SOTO SEGUN INFORME 155/2025 EQUIVALENTES 4.743,39 USD LIB. 00099021001 TGN-RECURSOS ORDINARIOS (3987) POR DIFERENCIAL CAMBIARIO"/>
    <m/>
    <m/>
    <m/>
    <m/>
    <m/>
    <m/>
    <n v="635.53"/>
    <n v="0"/>
    <s v="NO_CONCILIADO"/>
  </r>
  <r>
    <x v="60"/>
    <m/>
    <x v="60"/>
    <x v="37"/>
    <s v="G30436220004"/>
    <s v="DVD"/>
    <n v="22692"/>
    <m/>
    <s v="VENTA DE DIVISAS CON TRANSFERENCIA DE FONDOS A SOLICITUD DE MINISTERIO DE PLANIFICACION DEL DESARROLLO SEGUN SOLICITUD 22692 REF: VENTA DIVISAS PARA TRANSFERENCIA AL EXTERIOR, MANUTENCION ENERO A MARZO 2025 BECARIO DAYSI AGUILAR HERRERA SEGUN INFORME 137/2025 EQUIVALENTES 4.103,69 USD LIB. 00099021001 TGN-RECURSOS ORDINARIOS (3987) POR DIFERENCIAL CAMBIARIO"/>
    <m/>
    <m/>
    <m/>
    <m/>
    <m/>
    <m/>
    <n v="549.82000000000005"/>
    <n v="0"/>
    <s v="NO_CONCILIADO"/>
  </r>
  <r>
    <x v="60"/>
    <m/>
    <x v="60"/>
    <x v="37"/>
    <s v="G30436230004"/>
    <s v="DVD"/>
    <n v="22691"/>
    <m/>
    <s v="VENTA DE DIVISAS CON TRANSFERENCIA DE FONDOS A SOLICITUD DE MINISTERIO DE PLANIFICACION DEL DESARROLLO SEGUN SOLICITUD 22691 REF: VENTA DIVISAS PARA TRANSFERENCIA AL EXTERIOR, MANUTENCION ENERO A MARZO 2025 BECARIO DANIELA ALANOCA CHOQUE SEGUN INFORME 135/2025 EQUIVALENTES 4.743,39 USD LIB. 00099021001 TGN-RECURSOS ORDINARIOS (3987) POR DIFERENCIAL CAMBIARIO"/>
    <m/>
    <m/>
    <m/>
    <m/>
    <m/>
    <m/>
    <n v="635.53"/>
    <n v="0"/>
    <s v="NO_CONCILIADO"/>
  </r>
  <r>
    <x v="60"/>
    <m/>
    <x v="60"/>
    <x v="37"/>
    <s v="G30436240004"/>
    <s v="DVD"/>
    <n v="22694"/>
    <m/>
    <s v="VENTA DE DIVISAS CON TRANSFERENCIA DE FONDOS A SOLICITUD DE MINISTERIO DE PLANIFICACION DEL DESARROLLO SEGUN SOLICITUD 22694 REF: VENTA DIVISAS PARA TRANSFERENCIA AL EXTERIOR, MANUTENCION ENERO A MARZO 2025 BECARIO MISCHELLE VILLARROEL SEGUN INFORME 148/2025 EQUIVALENTES 3.254,65 USD LIB. 00099021001 TGN-RECURSOS ORDINARIOS (3987) POR DIFERENCIAL CAMBIARIO"/>
    <m/>
    <m/>
    <m/>
    <m/>
    <m/>
    <m/>
    <n v="436.06"/>
    <n v="0"/>
    <s v="NO_CONCILIADO"/>
  </r>
  <r>
    <x v="60"/>
    <m/>
    <x v="60"/>
    <x v="37"/>
    <s v="G30436250004"/>
    <s v="DVD"/>
    <n v="22705"/>
    <m/>
    <s v="VENTA DE DIVISAS CON TRANSFERENCIA DE FONDOS A SOLICITUD DE MINISTERIO DE PLANIFICACION DEL DESARROLLO SEGUN SOLICITUD 22705 REF: VENTA DIVISAS PARA TRANSFERENCIA AL EXTERIOR, MANUTENCION ENERO A MARZO 2025 BECARIO MARIANA CALLIZAYA SEGUN INFORME 166/2025 EQUIVALENTES 4.722,22 USD LIB. 00099021001 TGN-RECURSOS ORDINARIOS (3987) POR DIFERENCIAL CAMBIARIO"/>
    <m/>
    <m/>
    <m/>
    <m/>
    <m/>
    <m/>
    <n v="422.53"/>
    <n v="0"/>
    <s v="NO_CONCILIADO"/>
  </r>
  <r>
    <x v="60"/>
    <m/>
    <x v="60"/>
    <x v="37"/>
    <s v="G30436270004"/>
    <s v="DVD"/>
    <n v="22707"/>
    <m/>
    <s v="VENTA DE DIVISAS CON TRANSFERENCIA DE FONDOS A SOLICITUD DE MINISTERIO DE PLANIFICACION DEL DESARROLLO SEGUN SOLICITUD 22707 REF: VENTA DIVISAS PARA TRANSFERENCIA AL EXTERIOR, MANUTENCION FEBRERO A ABRIL 2025 BECARIO OMAR CARLOS AGUILAR SEGUN INFORME 162/2025 EQUIVALENTES 5.248,00 USD LIB. 00099021001 TGN-RECURSOS ORDINARIOS (3987) POR DIFERENCIAL CAMBIARIO"/>
    <m/>
    <m/>
    <m/>
    <m/>
    <m/>
    <m/>
    <n v="469.58"/>
    <n v="0"/>
    <s v="NO_CONCILIADO"/>
  </r>
  <r>
    <x v="60"/>
    <m/>
    <x v="60"/>
    <x v="37"/>
    <s v="G30436260004"/>
    <s v="DVD"/>
    <n v="22702"/>
    <m/>
    <s v="VENTA DE DIVISAS CON TRANSFERENCIA DE FONDOS A SOLICITUD DE MINISTERIO DE PLANIFICACION DEL DESARROLLO SEGUN SOLICITUD 22702 REF: VENTA DIVISAS PARA TRANSFERENCIA AL EXTERIOR, MANUTENCION FEBRERO A ABRIL 2025 BECARIO MARIA FERNANDEZ SEGUN INFORME 168/2025 EQUIVALENTES 4.743,39 USD LIB. 00099021001 TGN-RECURSOS ORDINARIOS (3987) POR DIFERENCIAL CAMBIARIO"/>
    <m/>
    <m/>
    <m/>
    <m/>
    <m/>
    <m/>
    <n v="424.43"/>
    <n v="0"/>
    <s v="NO_CONCILIADO"/>
  </r>
  <r>
    <x v="60"/>
    <m/>
    <x v="60"/>
    <x v="37"/>
    <s v="G30436280004"/>
    <s v="DVD"/>
    <n v="22706"/>
    <m/>
    <s v="VENTA DE DIVISAS CON TRANSFERENCIA DE FONDOS A SOLICITUD DE MINISTERIO DE PLANIFICACION DEL DESARROLLO SEGUN SOLICITUD 22706 REF: VENTA DIVISAS PARA TRANSFERENCIA AL EXTERIOR, MANUTENCION ENERO A MARZO 2025 BECARIO JUAN DE DIOS ARANDA SEGUN INFORME 163/2025 EQUIVALENTES 4.102,43 USD LIB. 00099021001 TGN-RECURSOS ORDINARIOS (3987) POR DIFERENCIAL CAMBIARIO"/>
    <m/>
    <m/>
    <m/>
    <m/>
    <m/>
    <m/>
    <n v="367.07"/>
    <n v="0"/>
    <s v="NO_CONCILIADO"/>
  </r>
  <r>
    <x v="60"/>
    <m/>
    <x v="60"/>
    <x v="37"/>
    <s v="G30436290004"/>
    <s v="DVD"/>
    <n v="22698"/>
    <m/>
    <s v="VENTA DE DIVISAS CON TRANSFERENCIA DE FONDOS A SOLICITUD DE MINISTERIO DE PLANIFICACION DEL DESARROLLO SEGUN SOLICITUD 22698 REF: VENTA DIVISAS PARA TRANSFERENCIA AL EXTERIOR, MANUTENCION ENERO A MARZO 2025 BECARIO ABIGAIL VACA URQUIZU SEGUN INFORME 131/2025 EQUIVALENTES 7.263,99 USD LIB. 00099021001 TGN-RECURSOS ORDINARIOS (3987) POR DIFERENCIAL CAMBIARIO"/>
    <m/>
    <m/>
    <m/>
    <m/>
    <m/>
    <m/>
    <n v="973.25"/>
    <n v="0"/>
    <s v="NO_CONCILIADO"/>
  </r>
  <r>
    <x v="13"/>
    <m/>
    <x v="13"/>
    <x v="37"/>
    <s v="G30438720001"/>
    <s v="CVD"/>
    <n v="3043872"/>
    <m/>
    <s v="COBRO COSTOS DE PAPELERIA SEGUN TRANSFERENCIA DEL EXTERIOR POR ORDEN DE FIDEICOMISO HERCO-CK (LIMA PERU) REF.: CRED EMB 05-03 CISTERNAS CONTRATO 48 FECHA VALOR 24/02/2025 LIB. 00513062002 YPFB - EXPORTACIÓN DE GLP Y OTROS-BOLIVIANOS"/>
    <m/>
    <m/>
    <m/>
    <m/>
    <m/>
    <m/>
    <n v="60"/>
    <n v="0"/>
    <s v="NO_CONCILIADO"/>
  </r>
  <r>
    <x v="13"/>
    <m/>
    <x v="13"/>
    <x v="37"/>
    <s v="G30438740001"/>
    <s v="CVD"/>
    <n v="3043874"/>
    <m/>
    <s v="COBRO COSTOS DE PAPELERIA SEGUN TRANSFERENCIA DEL EXTERIOR POR ORDEN DE OILY LUBRIFICANTES E QUIMICOS LTDA (BR/CAMPO GRANDE) REF.: CRED INV/030/2025 FECHA VALOR 24/02/2025 LIB. 00513062002 YPFB - EXPORTACIÓN DE GLP Y OTROS-BOLIVIANOS"/>
    <m/>
    <m/>
    <m/>
    <m/>
    <m/>
    <m/>
    <n v="60"/>
    <n v="0"/>
    <s v="NO_CONCILIADO"/>
  </r>
  <r>
    <x v="13"/>
    <m/>
    <x v="13"/>
    <x v="37"/>
    <s v="G30438760001"/>
    <s v="CVD"/>
    <n v="3043876"/>
    <m/>
    <s v="COBRO COSTOS DE PAPELERIA SEGUN TRANSFERENCIA DEL EXTERIOR POR ORDEN DE FIDEICOMISO HERCO - CKM (LIMA PERÚ) REF.: CRED EMB 05-01 CISTERNAS CONTRATO 48 FECHA VALOR 25/02/2025 LIB. 00513062002 YPFB - EXPORTACIÓN DE GLP Y OTROS-BOLIVIANOS"/>
    <m/>
    <m/>
    <m/>
    <m/>
    <m/>
    <m/>
    <n v="60"/>
    <n v="0"/>
    <s v="NO_CONCILIADO"/>
  </r>
  <r>
    <x v="13"/>
    <m/>
    <x v="13"/>
    <x v="37"/>
    <s v="G30438780001"/>
    <s v="CVD"/>
    <n v="3043878"/>
    <m/>
    <s v="COBRO COSTOS DE PAPELERIA SEGUN TRANSFERENCIA DEL EXTERIOR POR ORDEN DE FIDEICOMISO HERCO - CKM (LIMA PERÚ) REF.: CRED EMB 06-01 CISTERNAS CONTRATO 48 FECHA VALOR 25/02/2025 LIB. 00513062002 YPFB - EXPORTACIÓN DE GLP Y OTROS-BOLIVIANOS"/>
    <m/>
    <m/>
    <m/>
    <m/>
    <m/>
    <m/>
    <n v="60"/>
    <n v="0"/>
    <s v="NO_CONCILIADO"/>
  </r>
  <r>
    <x v="6"/>
    <m/>
    <x v="6"/>
    <x v="37"/>
    <s v="Q21766920002"/>
    <s v="CRV"/>
    <n v="2176692"/>
    <m/>
    <s v="NUMERO DE LIBRETA CUT: 00099021001 OPERACIÓN E75 TRANSFERENCIA DE LA CUENTA FISCAL BUN A LA CUT EN MN TRANSF.FDOS.AL.BCB GOBIERNO AUTONOMO MUNICIPAL DE SANTA ROSA DEL ABUNA GAMSRA CITE DESP/NÂ° 40/2025 CUENTA CUT 3987 LIBRETA NÂ° 00099021001"/>
    <m/>
    <m/>
    <m/>
    <m/>
    <m/>
    <m/>
    <n v="0"/>
    <n v="383912.67"/>
    <s v="NO_CONCILIADO"/>
  </r>
  <r>
    <x v="6"/>
    <m/>
    <x v="6"/>
    <x v="37"/>
    <s v="Q21766930002"/>
    <s v="CRV"/>
    <n v="2176693"/>
    <m/>
    <s v="NUMERO DE LIBRETA CUT: 00099021001 OPERACIÓN E75 TRANSFERENCIA DE LA CUENTA FISCAL BUN A LA CUT EN MN TRANSF.FDOS.AL.BCB GOBIERNO AUTONOMO MUNICIPAL DE NUEVA ESPERANZA CITE: GAMNE.STRIA.DESP. NÂ° 35/2025 CUENTA CUT 3987 LIBRETA NÂ° 00099021001"/>
    <m/>
    <m/>
    <m/>
    <m/>
    <m/>
    <m/>
    <n v="0"/>
    <n v="10710"/>
    <s v="NO_CONCILIADO"/>
  </r>
  <r>
    <x v="11"/>
    <m/>
    <x v="11"/>
    <x v="37"/>
    <s v="G30441610003"/>
    <s v="COB"/>
    <n v="3044161"/>
    <m/>
    <s v="TRANSFERENCIA RECIBIDA DEL EXTERIOR SEGÚN MENSAJES SWIFT Nos. 2774-2773 (REM.EXT.) DE FECHA 25-02-2025 POR DESEMBOLSO DE IDA PRÉSTAMO 5744-BO 43 LIBRETA N° 00291012002 ABC-RECURSOS PROPIOS REF.: UTILES DE ESCRITORIO"/>
    <m/>
    <m/>
    <m/>
    <m/>
    <m/>
    <m/>
    <n v="60"/>
    <n v="0"/>
    <s v="NO_CONCILIADO"/>
  </r>
  <r>
    <x v="12"/>
    <m/>
    <x v="12"/>
    <x v="37"/>
    <s v="S11206080001"/>
    <s v="NTI"/>
    <n v="1120608"/>
    <m/>
    <s v="||PAGO PRÉSTAMO EXIMBANK CHINA GCL 2004 (04) 114A VCTO 25-02-2025 POR CUENTA DE TGN, NTI019799 VALOR 25-02-2025 CAPITAL RMY1.910.703,24 INTERESES RMY16.665,58 CUENTA 3987 CUENTA ÚNICA DEL TESORO LIB. 00099021001"/>
    <m/>
    <m/>
    <m/>
    <m/>
    <m/>
    <m/>
    <n v="1851218.85"/>
    <n v="0"/>
    <s v="NO_CONCILIADO"/>
  </r>
  <r>
    <x v="12"/>
    <m/>
    <x v="12"/>
    <x v="37"/>
    <s v="S11206080003"/>
    <s v="COB"/>
    <n v="1120608"/>
    <m/>
    <s v="||PAGO PRÉSTAMO EXIMBANK CHINA GCL 2004 (04) 114A VCTO 25-02-2025 POR CUENTA DE TGN, NTI019799 VALOR 25-02-2025 CAPITAL RMY1.910.703,24 INTERESES RMY16.665,58 CUENTA 3987 CUENTA ÚNICA DEL TESORO LIB. 00099021001 REF.COMISIONES BANCARIAS"/>
    <m/>
    <m/>
    <m/>
    <m/>
    <m/>
    <m/>
    <n v="2184.62"/>
    <n v="0"/>
    <s v="NO_CONCILIADO"/>
  </r>
  <r>
    <x v="14"/>
    <m/>
    <x v="14"/>
    <x v="37"/>
    <s v="S11206170001"/>
    <s v="DEV"/>
    <n v="1120617"/>
    <m/>
    <s v="||COMPLEMENTO A NUESTRO CPBTE. S-1120608 DE LA FECHA, POR PAGO AL EXIMBANK CHINA GCL 2004 (04) 114A VCTO 25-05-2025 POR CUENTA DE TGN, COBRO DE COMISIONES DEL BANQUERO USD10,00 CUENTA 3987 CUENTA ÚNICA DEL TESORO LIB. 00099021001 REF.COMISIONES BANQUERO"/>
    <m/>
    <m/>
    <m/>
    <m/>
    <m/>
    <m/>
    <n v="69.599999999999994"/>
    <n v="0"/>
    <s v="NO_CONCILIADO"/>
  </r>
  <r>
    <x v="10"/>
    <m/>
    <x v="10"/>
    <x v="37"/>
    <s v="S11206200003"/>
    <s v="COB"/>
    <n v="1120620"/>
    <m/>
    <s v="||TRANSFERENCIA DE FONDOS S/G. MENSAJES SWIFT NROS. 2788-2789 DE LA FECHA, EN ATENCIÓN A NOTA: AGBC-AGBC/DAF/TFC-CPRV-0045-CAR/2025 DEL 27 DE ENERO DE 2025 (HRE-TGL-1747) ENVIADO POR LA AGENCIA BOLIVIANA DE CORREOS (SECTOR PÚBLICO). DEBITO DE LA LIBRETA 00383012001 INGRESOS AGENCIA BOLIVIANA DE CORREOS, COBRO DE ÚTILES DE ESCRITOR"/>
    <m/>
    <m/>
    <m/>
    <m/>
    <m/>
    <m/>
    <n v="60"/>
    <n v="0"/>
    <s v="NO_CONCILIADO"/>
  </r>
  <r>
    <x v="33"/>
    <m/>
    <x v="33"/>
    <x v="37"/>
    <s v="S11206230001"/>
    <s v="COB"/>
    <n v="1120623"/>
    <m/>
    <s v="'COBRO DE'||ÚTILES DE ESCRITORIO POR EL COMPROBANTE N°1120622 SEGÚN NOTA CITE: SEDEM/GG/GAF N° 0014/2025 DE FECHA 27/01/2025 (HRE-TGL-1817) DE SERVICIO DE DESARROLLO DE LAS EMPRESAS PÚBLICAS PRODUCTIVAS. (SECTOR PÚBLICO). DÉBITO DE LA LIBRETA 00132072001 SEDEM-ADM. RECAU. ENVIBOL, REPOSICIÓN DE ÚTILES DE ESCRITORIO."/>
    <m/>
    <m/>
    <m/>
    <m/>
    <m/>
    <m/>
    <n v="60"/>
    <n v="0"/>
    <s v="NO_CONCILIADO"/>
  </r>
  <r>
    <x v="7"/>
    <m/>
    <x v="7"/>
    <x v="37"/>
    <s v="S11206280003"/>
    <s v="COB"/>
    <n v="1120628"/>
    <m/>
    <s v="||TRANSFERENCIA DE FONDOS SEGÚN MENSAJES SWIFT N°2790, CORREO ELECTRÓNICO DE LA FECHA Y NOTA CITE: DGAC/DAF/FIN/NE-0008/25 (HRE-TGL-1866) DE FECHA 29/01/2025 DE LA DIRECCIÓN GENERAL DE AERONÁUTICA CIVIL. (SECTOR PÚBLICO). DÉBITO DE LA LIBRETA 00117012001 DGAC, REPOSICIÓN DE ÚTILES DE ESCRITORIO."/>
    <m/>
    <m/>
    <m/>
    <m/>
    <m/>
    <m/>
    <n v="60"/>
    <n v="0"/>
    <s v="NO_CONCILIADO"/>
  </r>
  <r>
    <x v="7"/>
    <m/>
    <x v="7"/>
    <x v="37"/>
    <s v="S11206310003"/>
    <s v="COB"/>
    <n v="1120631"/>
    <m/>
    <s v="||TRANSFERENCIA DE FONDOS S/G MENSAJE SWIFT NRO. 2787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7"/>
    <m/>
    <x v="7"/>
    <x v="37"/>
    <s v="S11206330003"/>
    <s v="COB"/>
    <n v="1120633"/>
    <m/>
    <s v="||TRANSFERENCIA DE FONDOS SEGÚN MENSAJES SWIFT N°2703 Y 2705 DE LA FECHA Y NOTA CITE: DGAC/DAF/FIN/NE-0008/25 (HRE-TGL-1866) DE FECHA 29/01/2025 DE LA DIRECCIÓN GENERAL DE AERONÁUTICA CIVIL. (SECTOR PÚBLICO). DÉBITO DE LA LIBRETA 00117012001 DGAC, REPOSICIÓN DE ÚTILES DE ESCRITORIO."/>
    <m/>
    <m/>
    <m/>
    <m/>
    <m/>
    <m/>
    <n v="60"/>
    <n v="0"/>
    <s v="NO_CONCILIADO"/>
  </r>
  <r>
    <x v="7"/>
    <m/>
    <x v="7"/>
    <x v="37"/>
    <s v="S11206290003"/>
    <s v="COB"/>
    <n v="1120629"/>
    <m/>
    <s v="||TRANSFERENCIA DE FONDOS S/G MENSAJE SWIFT NRO. 2785, CORREO ELECTRONICO DE LA FECHA Y NOTA CITE DGAC/DAF/FIN/NE-0008/25 DE F.29.01.2025 (HRE-TGL-1866) DE LA DIRECCION GENERAL DE AERONAUTICA CIVIL (SECTOR PÚBLICO). DEBITO DE LA LIBRETA 00117012001 DGAC, REPOSICIÓN DE ÚTILES DE ESCRITORIO"/>
    <m/>
    <m/>
    <m/>
    <m/>
    <m/>
    <m/>
    <n v="60"/>
    <n v="0"/>
    <s v="NO_CONCILIADO"/>
  </r>
  <r>
    <x v="17"/>
    <m/>
    <x v="17"/>
    <x v="38"/>
    <s v="O22627800002"/>
    <s v="BOD"/>
    <n v="2262780"/>
    <m/>
    <s v="00046171101 DEPOSITO DE EFECTIVO, DEPOSITANTE: IMPORTADORA COMERCIAL MEDITEC, CONCEPTO: SANCION JURIDICA, CUENTA DE DEPOSITO: CUENTA UNICA DEL TESORO"/>
    <m/>
    <m/>
    <m/>
    <m/>
    <m/>
    <m/>
    <n v="0"/>
    <n v="1000"/>
    <s v="NO_CONCILIADO"/>
  </r>
  <r>
    <x v="50"/>
    <m/>
    <x v="50"/>
    <x v="38"/>
    <s v="O22628130002"/>
    <s v="BOD"/>
    <n v="2262813"/>
    <m/>
    <s v="00155012001 DEPOSITO DE EFECTIVO, DEPOSITANTE: MALLEA VALENCIA GIOVANNA, CONCEPTO: DEVOLUCION POR MEDIO DIA, PAGO DE REFRIGERIO ENERO 2024, CUENTA DE DEPOSITO: CUENTA UNICA DEL TESORO"/>
    <m/>
    <m/>
    <m/>
    <m/>
    <m/>
    <m/>
    <n v="0"/>
    <n v="9"/>
    <s v="NO_CONCILIADO"/>
  </r>
  <r>
    <x v="50"/>
    <m/>
    <x v="50"/>
    <x v="38"/>
    <s v="O22628160002"/>
    <s v="BOD"/>
    <n v="2262816"/>
    <m/>
    <s v="00155012001 DEPOSITO DE EFECTIVO, DEPOSITANTE: CANAZA DELFIN GREGORIO, CONCEPTO: DEVOLUCION POR DOS DIAS DE PAGO DE REFRIGERIO ENERO 2024, CUENTA DE DEPOSITO: CUENTA UNICA DEL TESORO"/>
    <m/>
    <m/>
    <m/>
    <m/>
    <m/>
    <m/>
    <n v="0"/>
    <n v="36"/>
    <s v="NO_CONCILIADO"/>
  </r>
  <r>
    <x v="50"/>
    <m/>
    <x v="50"/>
    <x v="38"/>
    <s v="O22628180002"/>
    <s v="BOD"/>
    <n v="2262818"/>
    <m/>
    <s v="00155012001 DEPOSITO DE EFECTIVO, DEPOSITANTE: MARTINEZ PANFILO, CONCEPTO: DEVOLUCION POR 6 DIAS REFRIGERIO JUNIO 2024, CUENTA DE DEPOSITO: CUENTA UNICA DEL TESORO"/>
    <m/>
    <m/>
    <m/>
    <m/>
    <m/>
    <m/>
    <n v="0"/>
    <n v="108"/>
    <s v="NO_CONCILIADO"/>
  </r>
  <r>
    <x v="29"/>
    <m/>
    <x v="29"/>
    <x v="38"/>
    <s v="O22628660002"/>
    <s v="BOD"/>
    <n v="2262866"/>
    <m/>
    <s v="00599012001 DEPOSITO DE EFECTIVO, DEPOSITANTE: WALDO OMAR CENTELLAS CAMA, CONCEPTO: DEVOLUCION DE VIATICO - WALDO OMAR CENTELLAS CAMA, CUENTA DE DEPOSITO: CUENTA UNICA DEL TESORO"/>
    <m/>
    <m/>
    <m/>
    <m/>
    <m/>
    <m/>
    <n v="0"/>
    <n v="1173"/>
    <s v="NO_CONCILIADO"/>
  </r>
  <r>
    <x v="7"/>
    <m/>
    <x v="7"/>
    <x v="38"/>
    <s v="O22629180002"/>
    <s v="BOD"/>
    <n v="2262918"/>
    <m/>
    <s v="00117012001 DEPOSITO DE EFECTIVO, DEPOSITANTE: YESID ALBARO ARZE PINTO, CONCEPTO: REVERSION DE VIATICOS SIP - 99, CUENTA DE DEPOSITO: CUENTA UNICA DEL TESORO"/>
    <m/>
    <m/>
    <m/>
    <m/>
    <m/>
    <m/>
    <n v="0"/>
    <n v="742"/>
    <s v="NO_CONCILIADO"/>
  </r>
  <r>
    <x v="95"/>
    <m/>
    <x v="95"/>
    <x v="38"/>
    <s v="O22629410002"/>
    <s v="BOD"/>
    <n v="2262941"/>
    <m/>
    <s v="00514014304 DEPOSITO DE EFECTIVO, DEPOSITANTE: GABRIEL LAZO VELASCO, CONCEPTO: DEVOLUCION DE SALDO MANTENIMIENTO Y GASOLINA DE FA-UEPE-02003, CUENTA DE DEPOSITO: CUENTA UNICA DEL TESORO"/>
    <m/>
    <m/>
    <m/>
    <m/>
    <m/>
    <m/>
    <n v="0"/>
    <n v="737.97"/>
    <s v="NO_CONCILIADO"/>
  </r>
  <r>
    <x v="95"/>
    <m/>
    <x v="95"/>
    <x v="38"/>
    <s v="O22629420002"/>
    <s v="BOD"/>
    <n v="2262942"/>
    <m/>
    <s v="00514014304 DEPOSITO DE EFECTIVO, DEPOSITANTE: GABRIEL LAZO VELASCO, CONCEPTO: DEVOLUCION DE SALDO TASA DE RODAJE FA-UEPE-02003, CUENTA DE DEPOSITO: CUENTA UNICA DEL TESORO"/>
    <m/>
    <m/>
    <m/>
    <m/>
    <m/>
    <m/>
    <n v="0"/>
    <n v="98"/>
    <s v="NO_CONCILIADO"/>
  </r>
  <r>
    <x v="5"/>
    <m/>
    <x v="5"/>
    <x v="38"/>
    <s v="O22629440002"/>
    <s v="BOD"/>
    <n v="2262944"/>
    <m/>
    <s v="00015011108 DEPOSITO DE EFECTIVO, DEPOSITANTE: OVIDIO ARMENGOL HUANCA QUISPE, CONCEPTO: PAGO ENERGIA ELECTRICA CBBA DIC/2024, CUENTA DE DEPOSITO: CUENTA UNICA DEL TESORO"/>
    <m/>
    <m/>
    <m/>
    <m/>
    <m/>
    <m/>
    <n v="0"/>
    <n v="4.3899999999999997"/>
    <s v="NO_CONCILIADO"/>
  </r>
  <r>
    <x v="86"/>
    <m/>
    <x v="86"/>
    <x v="38"/>
    <s v="O22629490002"/>
    <s v="BOD"/>
    <n v="2262949"/>
    <m/>
    <s v="00594012001 DEPOSITO DE EFECTIVO, DEPOSITANTE: LINE HOUSE SERVICES S.R.L., CONCEPTO: DEVOLUCION, CUENTA DE DEPOSITO: CUENTA UNICA DEL TESORO"/>
    <m/>
    <m/>
    <m/>
    <m/>
    <m/>
    <m/>
    <n v="0"/>
    <n v="5.2"/>
    <s v="NO_CONCILIADO"/>
  </r>
  <r>
    <x v="28"/>
    <m/>
    <x v="28"/>
    <x v="38"/>
    <s v="O22629550002"/>
    <s v="BOD"/>
    <n v="2262955"/>
    <m/>
    <s v="00016011101 DEPOSITO DE EFECTIVO, DEPOSITANTE: ELIANA IVONNE MENA PATZI, CONCEPTO: DEVOLUCION DE REFRIGERIO, CUENTA DE DEPOSITO: CUENTA UNICA DEL TESORO"/>
    <m/>
    <m/>
    <m/>
    <m/>
    <m/>
    <m/>
    <n v="0"/>
    <n v="54"/>
    <s v="NO_CONCILIADO"/>
  </r>
  <r>
    <x v="17"/>
    <m/>
    <x v="17"/>
    <x v="38"/>
    <s v="O22629710002"/>
    <s v="BOD"/>
    <n v="2262971"/>
    <m/>
    <s v="00046171101 DEPOSITO DE EFECTIVO, DEPOSITANTE: IMPORTADORA LOGMARK ESAPRO S.A., CONCEPTO: PAGO DE MULTAS MES FEBRERO 2025, CUENTA DE DEPOSITO: CUENTA UNICA DEL TESORO"/>
    <m/>
    <m/>
    <m/>
    <m/>
    <m/>
    <m/>
    <n v="0"/>
    <n v="1666"/>
    <s v="NO_CONCILIADO"/>
  </r>
  <r>
    <x v="17"/>
    <m/>
    <x v="17"/>
    <x v="38"/>
    <s v="O22629740002"/>
    <s v="BOD"/>
    <n v="2262974"/>
    <m/>
    <s v="00046171101 DEPOSITO DE EFECTIVO, DEPOSITANTE: EMPRESA TITO GRAGEDA SOTO, CONCEPTO: PAGO DE SANCION - RESOLUCION ADMINISTRATIVA N°S/260, CUENTA DE DEPOSITO: CUENTA UNICA DEL TESORO"/>
    <m/>
    <m/>
    <m/>
    <m/>
    <m/>
    <m/>
    <n v="0"/>
    <n v="1000"/>
    <s v="NO_CONCILIADO"/>
  </r>
  <r>
    <x v="29"/>
    <m/>
    <x v="29"/>
    <x v="38"/>
    <s v="O22629760002"/>
    <s v="BOD"/>
    <n v="2262976"/>
    <m/>
    <s v="00599012001 DEPOSITO DE EFECTIVO, DEPOSITANTE: ROXANA CUMALY CRUZ, CONCEPTO: DEVOLUCION 13% FACT. N° 9309592906385 NO DECLARADA, CUENTA DE DEPOSITO: CUENTA UNICA DEL TESORO"/>
    <m/>
    <m/>
    <m/>
    <m/>
    <m/>
    <m/>
    <n v="0"/>
    <n v="221.91"/>
    <s v="NO_CONCILIADO"/>
  </r>
  <r>
    <x v="1"/>
    <m/>
    <x v="1"/>
    <x v="38"/>
    <s v="O22629850002"/>
    <s v="BOD"/>
    <n v="2262985"/>
    <m/>
    <s v="00099021001 DEPOSITO DE EFECTIVO, DEPOSITANTE: RAUL ANTONIO ARAMAYO CORTEZ, CONCEPTO: DEVOLUCION DE VIATICOS, CUENTA DE DEPOSITO: CUENTA UNICA DEL TESORO/DJBR"/>
    <m/>
    <m/>
    <m/>
    <m/>
    <m/>
    <m/>
    <n v="0"/>
    <n v="259.7"/>
    <s v="NO_CONCILIADO"/>
  </r>
  <r>
    <x v="28"/>
    <m/>
    <x v="28"/>
    <x v="38"/>
    <s v="O22630080002"/>
    <s v="BOD"/>
    <n v="2263008"/>
    <m/>
    <s v="00016011101 DEPOSITO DE EFECTIVO, DEPOSITANTE: LILIAN VICKY CASTILLO PEREZ, CONCEPTO: REFRIGERIO, CUENTA DE DEPOSITO: CUENTA UNICA DEL TESORO"/>
    <m/>
    <m/>
    <m/>
    <m/>
    <m/>
    <m/>
    <n v="0"/>
    <n v="18"/>
    <s v="NO_CONCILIADO"/>
  </r>
  <r>
    <x v="56"/>
    <m/>
    <x v="56"/>
    <x v="38"/>
    <s v="O22630300002"/>
    <s v="BOD"/>
    <n v="2263030"/>
    <m/>
    <s v="00099021001 DEPOSITO DE EFECTIVO, DEPOSITANTE: FREDDY LAURA CHOQUECALLATA, CONCEPTO: DEVOLUCION REFRIGERIO ABRIL/24, CUENTA DE DEPOSITO: CUENTA UNICA DEL TESO/DJBR"/>
    <m/>
    <m/>
    <m/>
    <m/>
    <m/>
    <m/>
    <n v="0"/>
    <n v="18"/>
    <s v="NO_CONCILIADO"/>
  </r>
  <r>
    <x v="0"/>
    <m/>
    <x v="0"/>
    <x v="38"/>
    <s v="O22630320002"/>
    <s v="BOD"/>
    <n v="2263032"/>
    <m/>
    <s v="00099021001 DEPOSITO DE EFECTIVO, DEPOSITANTE: RAMIRO CRUZ CUTILE, CONCEPTO: DEVOLUCION REFRIGERIO MAYO/24, CUENTA DE DEPOSITO: CUENTA UNICA DEL TESORO"/>
    <m/>
    <m/>
    <m/>
    <m/>
    <m/>
    <m/>
    <n v="0"/>
    <n v="18"/>
    <s v="NO_CONCILIADO"/>
  </r>
  <r>
    <x v="56"/>
    <m/>
    <x v="56"/>
    <x v="38"/>
    <s v="O22630330002"/>
    <s v="BOD"/>
    <n v="2263033"/>
    <m/>
    <s v="00099021001 DEPOSITO DE EFECTIVO, DEPOSITANTE: VLADIMIR VALDA FERNANDEZ, CONCEPTO: DEVOLUCION REFRIGERIO JUNIO/24, CUENTA DE DEPOSITO: CUENTA UNICA DEL TESORO/DJBR"/>
    <m/>
    <m/>
    <m/>
    <m/>
    <m/>
    <m/>
    <n v="0"/>
    <n v="18"/>
    <s v="NO_CONCILIADO"/>
  </r>
  <r>
    <x v="28"/>
    <m/>
    <x v="28"/>
    <x v="38"/>
    <s v="O22630350002"/>
    <s v="BOD"/>
    <n v="2263035"/>
    <m/>
    <s v="00016011101 DEPOSITO DE EFECTIVO, DEPOSITANTE: ESTHER CASTRO CUTIMBO, CONCEPTO: DEVOLUCION, CUENTA DE DEPOSITO: CUENTA UNICA DEL TESORO"/>
    <m/>
    <m/>
    <m/>
    <m/>
    <m/>
    <m/>
    <n v="0"/>
    <n v="36"/>
    <s v="NO_CONCILIADO"/>
  </r>
  <r>
    <x v="28"/>
    <m/>
    <x v="28"/>
    <x v="38"/>
    <s v="O22630360002"/>
    <s v="BOD"/>
    <n v="2263036"/>
    <m/>
    <s v="00016011101 DEPOSITO DE EFECTIVO, DEPOSITANTE: MARIELA APAZA MAYTA, CONCEPTO: DEVOLUCION, CUENTA DE DEPOSITO: CUENTA UNICA DEL TESORO"/>
    <m/>
    <m/>
    <m/>
    <m/>
    <m/>
    <m/>
    <n v="0"/>
    <n v="18"/>
    <s v="NO_CONCILIADO"/>
  </r>
  <r>
    <x v="28"/>
    <m/>
    <x v="28"/>
    <x v="38"/>
    <s v="O22630370002"/>
    <s v="BOD"/>
    <n v="2263037"/>
    <m/>
    <s v="00016011101 DEPOSITO DE EFECTIVO, DEPOSITANTE: EVA RUFINA TACUÑA COLQUE, CONCEPTO: DEVOLUCION, CUENTA DE DEPOSITO: CUENTA UNICA DEL TESORO"/>
    <m/>
    <m/>
    <m/>
    <m/>
    <m/>
    <m/>
    <n v="0"/>
    <n v="18"/>
    <s v="NO_CONCILIADO"/>
  </r>
  <r>
    <x v="28"/>
    <m/>
    <x v="28"/>
    <x v="38"/>
    <s v="O22630390002"/>
    <s v="BOD"/>
    <n v="2263039"/>
    <m/>
    <s v="00016011101 DEPOSITO DE EFECTIVO, DEPOSITANTE: MAGDA JULIA LAURA FLORES, CONCEPTO: DEVOLUCION, CUENTA DE DEPOSITO: CUENTA UNICA DEL TESORO"/>
    <m/>
    <m/>
    <m/>
    <m/>
    <m/>
    <m/>
    <n v="0"/>
    <n v="18"/>
    <s v="NO_CONCILIADO"/>
  </r>
  <r>
    <x v="33"/>
    <m/>
    <x v="33"/>
    <x v="38"/>
    <s v="O22630410002"/>
    <s v="BOD"/>
    <n v="2263041"/>
    <m/>
    <s v="00132112006 DEPOSITO DE EFECTIVO, DEPOSITANTE: ALAN ABDON LOAYZA BLANCO, CONCEPTO: IBAE-IMPL CENTRO ACOP ALM RESID LIQ DPTO ORURO, CUENTA DE DEPOSITO: CUENTA UNICA DEL TESORO"/>
    <m/>
    <m/>
    <m/>
    <m/>
    <m/>
    <m/>
    <n v="0"/>
    <n v="371"/>
    <s v="NO_CONCILIADO"/>
  </r>
  <r>
    <x v="17"/>
    <m/>
    <x v="17"/>
    <x v="38"/>
    <s v="O22630450002"/>
    <s v="BOD"/>
    <n v="2263045"/>
    <m/>
    <s v="00099021001 DEPOSITO DE EFECTIVO, DEPOSITANTE: WENDY HUARI GUIBARRA, CONCEPTO: DEVOLUCION DE SUELDO DICIEMBRE 2023, CUENTA DE DEPOSITO: CUENTA UNICA DEL TESORO/DJBR"/>
    <m/>
    <m/>
    <m/>
    <m/>
    <m/>
    <m/>
    <n v="0"/>
    <n v="5161.45"/>
    <s v="NO_CONCILIADO"/>
  </r>
  <r>
    <x v="14"/>
    <m/>
    <x v="14"/>
    <x v="38"/>
    <s v="B22627530002"/>
    <s v="BOD"/>
    <n v="2262753"/>
    <m/>
    <s v="00099021001 DEP.DE CHEQ.AJENOS,RET.DE CAM.,CONCEPTO: INCAPACIDADES,DEP.: CAJA NACIONAL DE SALUD , PROCEDENCIA: BANCO UNION S.A., CHEQUE: 11676, FECHA DE EMISION:20/02/2025"/>
    <m/>
    <m/>
    <m/>
    <m/>
    <m/>
    <m/>
    <n v="0"/>
    <n v="124713.3"/>
    <s v="NO_CONCILIADO"/>
  </r>
  <r>
    <x v="64"/>
    <m/>
    <x v="64"/>
    <x v="38"/>
    <s v="B22628010002"/>
    <s v="BOD"/>
    <n v="2262801"/>
    <m/>
    <s v="00591012001 DEP.DE CHEQ.AJENOS,RET.DE CAM.,CONCEPTO: SG HR EX/2025-00389,DEP.: E.E.T.C. MI TELEFERICO , PROCEDENCIA: BANCO UNION S.A., CHEQUE: 4114, FECHA DE EMISION:21/02/2025"/>
    <m/>
    <m/>
    <m/>
    <m/>
    <m/>
    <m/>
    <n v="0"/>
    <n v="466.99"/>
    <s v="NO_CONCILIADO"/>
  </r>
  <r>
    <x v="64"/>
    <m/>
    <x v="64"/>
    <x v="38"/>
    <s v="B22628040002"/>
    <s v="BOD"/>
    <n v="2262804"/>
    <m/>
    <s v="00591012001 DEP.DE CHEQ.AJENOS,RET.DE CAM.,CONCEPTO: SG HR EX/2025-00247,DEP.: E.E.T.C. MI TELEFERICO , PROCEDENCIA: BANCO UNION S.A., CHEQUE: 4115, FECHA DE EMISION:21/02/2025"/>
    <m/>
    <m/>
    <m/>
    <m/>
    <m/>
    <m/>
    <n v="0"/>
    <n v="33699.699999999997"/>
    <s v="NO_CONCILIADO"/>
  </r>
  <r>
    <x v="64"/>
    <m/>
    <x v="64"/>
    <x v="38"/>
    <s v="B22628050002"/>
    <s v="BOD"/>
    <n v="2262805"/>
    <m/>
    <s v="00591012001 DEP.DE CHEQ.AJENOS,RET.DE CAM.,CONCEPTO: SG HR MT/2025-01398,DEP.: E.E.T.C. MI TELEFERICO , PROCEDENCIA: BANCO UNION S.A., CHEQUE: 4116, FECHA DE EMISION:21/02/2025"/>
    <m/>
    <m/>
    <m/>
    <m/>
    <m/>
    <m/>
    <n v="0"/>
    <n v="14570.47"/>
    <s v="NO_CONCILIADO"/>
  </r>
  <r>
    <x v="64"/>
    <m/>
    <x v="64"/>
    <x v="38"/>
    <s v="B22628070002"/>
    <s v="BOD"/>
    <n v="2262807"/>
    <m/>
    <s v="00591012001 DEP.DE CHEQ.AJENOS,RET.DE CAM.,CONCEPTO: SG HR MT/2025-00650,DEP.: E.E.T.C. MI TELEFERICO , PROCEDENCIA: BANCO UNION S.A., CHEQUE: 4117, FECHA DE EMISION:21/02/2025"/>
    <m/>
    <m/>
    <m/>
    <m/>
    <m/>
    <m/>
    <n v="0"/>
    <n v="2295.1"/>
    <s v="NO_CONCILIADO"/>
  </r>
  <r>
    <x v="64"/>
    <m/>
    <x v="64"/>
    <x v="38"/>
    <s v="B22628090002"/>
    <s v="BOD"/>
    <n v="2262809"/>
    <m/>
    <s v="00591012001 DEP.DE CHEQ.AJENOS,RET.DE CAM.,CONCEPTO: SG HR MT/2025-00659,DEP.: E.E.T.C. MI TELEFERICO , PROCEDENCIA: BANCO UNION S.A., CHEQUE: 4118, FECHA DE EMISION:21/02/2025"/>
    <m/>
    <m/>
    <m/>
    <m/>
    <m/>
    <m/>
    <n v="0"/>
    <n v="1670.38"/>
    <s v="NO_CONCILIADO"/>
  </r>
  <r>
    <x v="64"/>
    <m/>
    <x v="64"/>
    <x v="38"/>
    <s v="B22628100002"/>
    <s v="BOD"/>
    <n v="2262810"/>
    <m/>
    <s v="00591012001 DEP.DE CHEQ.AJENOS,RET.DE CAM.,CONCEPTO: SG HR MT/2025-00647,DEP.: E.E.T.C. MI TELEFERICO , PROCEDENCIA: BANCO UNION S.A., CHEQUE: 4119, FECHA DE EMISION:21/02/2025"/>
    <m/>
    <m/>
    <m/>
    <m/>
    <m/>
    <m/>
    <n v="0"/>
    <n v="3398.22"/>
    <s v="NO_CONCILIADO"/>
  </r>
  <r>
    <x v="64"/>
    <m/>
    <x v="64"/>
    <x v="38"/>
    <s v="B22628120002"/>
    <s v="BOD"/>
    <n v="2262812"/>
    <m/>
    <s v="00591012001 DEP.DE CHEQ.AJENOS,RET.DE CAM.,CONCEPTO: SG HR MT/2025-00839,DEP.: E.E.T.C. MI TELEFERICO , PROCEDENCIA: BANCO UNION S.A., CHEQUE: 4121, FECHA DE EMISION:24/02/2025"/>
    <m/>
    <m/>
    <m/>
    <m/>
    <m/>
    <m/>
    <n v="0"/>
    <n v="850"/>
    <s v="NO_CONCILIADO"/>
  </r>
  <r>
    <x v="64"/>
    <m/>
    <x v="64"/>
    <x v="38"/>
    <s v="B22628150002"/>
    <s v="BOD"/>
    <n v="2262815"/>
    <m/>
    <s v="00591012001 DEP.DE CHEQ.AJENOS,RET.DE CAM.,CONCEPTO: SG HR MT/2025-00987,DEP.: E.E.T.C. MI TELEFERICO , PROCEDENCIA: BANCO UNION S.A., CHEQUE: 4122, FECHA DE EMISION:25/02/2025"/>
    <m/>
    <m/>
    <m/>
    <m/>
    <m/>
    <m/>
    <n v="0"/>
    <n v="1249223.53"/>
    <s v="NO_CONCILIADO"/>
  </r>
  <r>
    <x v="2"/>
    <m/>
    <x v="2"/>
    <x v="38"/>
    <s v="B22628550002"/>
    <s v="BOD"/>
    <n v="2262855"/>
    <m/>
    <s v="00081011108 DEP.DE CHEQ.AJENOS,RET.DE CAM.,CONCEPTO: NUREJ 201060856,DEP.: ORGANO JUDICIAL DAF , PROCEDENCIA: BANCO UNION S.A., CHEQUE: 24341, FECHA DE EMISION:10/02/2025"/>
    <m/>
    <m/>
    <m/>
    <m/>
    <m/>
    <m/>
    <n v="0"/>
    <n v="2870.37"/>
    <s v="NO_CONCILIADO"/>
  </r>
  <r>
    <x v="2"/>
    <m/>
    <x v="2"/>
    <x v="38"/>
    <s v="B22628560002"/>
    <s v="BOD"/>
    <n v="2262856"/>
    <m/>
    <s v="00081011108 DEP.DE CHEQ.AJENOS,RET.DE CAM.,CONCEPTO: NUREJ 201057021,DEP.: ORGANO JUDICIAL DAF , PROCEDENCIA: BANCO UNION S.A., CHEQUE: 24323, FECHA DE EMISION:29/01/2025"/>
    <m/>
    <m/>
    <m/>
    <m/>
    <m/>
    <m/>
    <n v="0"/>
    <n v="5078"/>
    <s v="NO_CONCILIADO"/>
  </r>
  <r>
    <x v="2"/>
    <m/>
    <x v="2"/>
    <x v="38"/>
    <s v="B22628580002"/>
    <s v="BOD"/>
    <n v="2262858"/>
    <m/>
    <s v="00081011108 DEP.DE CHEQ.AJENOS,RET.DE CAM.,CONCEPTO: NUREJ 201057021,DEP.: ORGANO JUDICIAL DAF , PROCEDENCIA: BANCO UNION S.A., CHEQUE: 24322, FECHA DE EMISION:29/01/2025"/>
    <m/>
    <m/>
    <m/>
    <m/>
    <m/>
    <m/>
    <n v="0"/>
    <n v="6070.43"/>
    <s v="NO_CONCILIADO"/>
  </r>
  <r>
    <x v="82"/>
    <m/>
    <x v="82"/>
    <x v="38"/>
    <s v="B22629150002"/>
    <s v="BOD"/>
    <n v="2262915"/>
    <m/>
    <s v="00670012002 DEP.DE CHEQ.AJENOS,RET.DE CAM.,CONCEPTO: DEVOLUCION SUBSIDIO FRONTERA ENERO 2025,DEP.: CLEDY CALDERON CRUZ , PROCEDENCIA: BANCO UNION S.A., CHEQUE: 1123, FECHA DE EMISION:24/02/2025"/>
    <m/>
    <m/>
    <m/>
    <m/>
    <m/>
    <m/>
    <n v="0"/>
    <n v="516"/>
    <s v="NO_CONCILIADO"/>
  </r>
  <r>
    <x v="12"/>
    <m/>
    <x v="12"/>
    <x v="38"/>
    <s v="G30450220004"/>
    <s v="COB"/>
    <n v="19798"/>
    <m/>
    <s v="PAGO A CAF PRÉSTAMO CFA003747 VCTO. 26-02-2025 POR CUENTA DE TGN , NTI. 019798 VALOR 26-02-2025 CAPITAL USD 91.090,36 INTERESES USD 2.901,96 CTA. 3987 CUENTA UNICA DEL TESORO LIB. 00099021001 REF.: COMISIONES BANCARIAS"/>
    <m/>
    <m/>
    <m/>
    <m/>
    <m/>
    <m/>
    <n v="1004.77"/>
    <n v="0"/>
    <s v="NO_CONCILIADO"/>
  </r>
  <r>
    <x v="12"/>
    <m/>
    <x v="12"/>
    <x v="38"/>
    <s v="G30450220001"/>
    <s v="NTI"/>
    <n v="19798"/>
    <m/>
    <s v="PAGO A CAF PRÉSTAMO CFA003747 VCTO. 26-02-2025 POR CUENTA DE TGN , NTI. 019798 VALOR 26-02-2025 CAPITAL USD 91.090,36 INTERESES USD 2.901,96 CTA. 3987 CUENTA UNICA DEL TESORO LIB. 00099021001"/>
    <m/>
    <m/>
    <m/>
    <m/>
    <m/>
    <m/>
    <n v="654186.55000000005"/>
    <n v="0"/>
    <s v="NO_CONCILIADO"/>
  </r>
  <r>
    <x v="13"/>
    <m/>
    <x v="13"/>
    <x v="38"/>
    <s v="G30453500001"/>
    <s v="CVD"/>
    <n v="3045350"/>
    <m/>
    <s v="COBRO COSTOS DE PAPELERIA SEGUN TRANSFERENCIA DEL EXTERIOR POR ORDEN DE FIDEICOMISO HERCO-CKM (LIMA PERU) REF.: CRED EMB 06-02 CIST CONTRATO 48 FECHA VALOR 26/02/2025 LIB. 00513062002 YPFB - EXPORTACIÓN DE GLP Y OTROS-BOLIVIANOS"/>
    <m/>
    <m/>
    <m/>
    <m/>
    <m/>
    <m/>
    <n v="60"/>
    <n v="0"/>
    <s v="NO_CONCILIADO"/>
  </r>
  <r>
    <x v="13"/>
    <m/>
    <x v="13"/>
    <x v="38"/>
    <s v="G30455070001"/>
    <s v="CVD"/>
    <n v="3045507"/>
    <m/>
    <s v="COBRO COSTOS DE PAPELERIA SEGUN TRANSFERENCIA DEL EXTERIOR POR ORDEN DE COMPANHIA MATOGROSSENSE DE GAS (CUIABA BRASIL) REF.: CRED INV EXBTOPMT2324 FECHA VALOR 25/02/2025 LIB. 00513012015 YPFB-HEROES DEL CHACO-BS"/>
    <m/>
    <m/>
    <m/>
    <m/>
    <m/>
    <m/>
    <n v="60"/>
    <n v="0"/>
    <s v="NO_CONCILIADO"/>
  </r>
  <r>
    <x v="13"/>
    <m/>
    <x v="13"/>
    <x v="38"/>
    <s v="G30455090001"/>
    <s v="CVD"/>
    <n v="3045509"/>
    <m/>
    <s v="COBRO COSTOS DE PAPELERIA SEGUN TRANSFERENCIA DEL EXTERIOR POR ORDEN DE COMPANHIA MATOGROSSENSE DE GAS (CUIABA BRASIL) REF.: CRED INV EXBMT3624EXBMTC3 FECHA VALOR 25/02/2025 LIB. 00513012015 YPFB-HEROES DEL CHACO-BS"/>
    <m/>
    <m/>
    <m/>
    <m/>
    <m/>
    <m/>
    <n v="60"/>
    <n v="0"/>
    <s v="NO_CONCILIADO"/>
  </r>
  <r>
    <x v="7"/>
    <m/>
    <x v="7"/>
    <x v="38"/>
    <s v="S11207220003"/>
    <s v="COB"/>
    <n v="1120722"/>
    <m/>
    <s v="||TRANSFERENCIA DE FONDOS S/G MENSAJES SWIFT NROS. 2833-2832 EN ATENCIÓN A NOTA: DGAC/DAF/FIN/NE-0008/25 DE F.29/1/2025 (HRE-TGL-1866) ENVIADO POR LA DIRECCIÓN GENERAL DE AERONÁUTICA CIVIL (SECTOR PÚBLICO). DEBITO DE LA LIBRETA 00117012001 DGAC, REPOSICIÓN ÚTILES DE ESCRITORIO."/>
    <m/>
    <m/>
    <m/>
    <m/>
    <m/>
    <m/>
    <n v="60"/>
    <n v="0"/>
    <s v="NO_CONCILIADO"/>
  </r>
  <r>
    <x v="13"/>
    <m/>
    <x v="13"/>
    <x v="38"/>
    <s v="S11207260001"/>
    <s v="COB"/>
    <n v="1120726"/>
    <m/>
    <s v="'COBRO DE'||ÚTILES DE ESCRITORIO POR EL COMPROBANTE NRO.1120724 DE LA FECHA S/G. NOTA CITE GAFC-803/DFC/URTE-0153/2024 DE F.26.03.2024 (HRE-TGL-5158) ENVIADA POR YACIMIENTOS PETROLIFEROS FISCALES BOLIVIANOS DÉBITO DE LA LIBRETA 00513022001 YPFB - OPERACIONES"/>
    <m/>
    <m/>
    <m/>
    <m/>
    <m/>
    <m/>
    <n v="60"/>
    <n v="0"/>
    <s v="NO_CONCILIADO"/>
  </r>
  <r>
    <x v="55"/>
    <m/>
    <x v="55"/>
    <x v="38"/>
    <s v="G30458650002"/>
    <s v="CRV"/>
    <n v="22736"/>
    <m/>
    <s v="DEVOLUCION DE FONDOS DE SOLICITUD 054022-22736 DE COFADENA REF.: REGISTRO DE OPERACIONES PARA REALIZAR LA TRANSFERENCIA DE DIVISAS AL EXTERIOR POR LA COMPRA DE BIENES SEGUN CONTRATO ADMINISTRATIVO. SEGUN R.D. NO.025/2023. LIB. 00548022001 COFADENA - FÁBRICA BOLIVIANA DE MUNICIÓN"/>
    <m/>
    <m/>
    <m/>
    <m/>
    <m/>
    <m/>
    <n v="0"/>
    <n v="819016.33"/>
    <s v="NO_CONCILIADO"/>
  </r>
  <r>
    <x v="55"/>
    <m/>
    <x v="55"/>
    <x v="38"/>
    <s v="G30458660002"/>
    <s v="CRV"/>
    <n v="22735"/>
    <m/>
    <s v="DEVOLUCION DE FONDOS DE SOLICITUD 054023-22735 DE COFADENA REF.: REGISTRO DE OPERACIONES PARA REALIZAR LA TRANSFERENCIA DE DIVISAS AL EXTERIOR POR LA COMPRA DE BIENES SEGUN CONTRATO ADMINISTRATIVO, SEGUN R.D. NO.025/2023 LIB. 00548022001 COFADENA - FÁBRICA BOLIVIANA DE MUNICIÓN"/>
    <m/>
    <m/>
    <m/>
    <m/>
    <m/>
    <m/>
    <n v="0"/>
    <n v="1745292.38"/>
    <s v="NO_CONCILIADO"/>
  </r>
  <r>
    <x v="6"/>
    <m/>
    <x v="6"/>
    <x v="38"/>
    <s v="Q21776900002"/>
    <s v="CRV"/>
    <n v="2177690"/>
    <m/>
    <s v="NUMERO DE LIBRETA CUT: 00099021001 OPERACIÓN E75 TRANSFERENCIA DE LA CUENTA FISCAL BUN A LA CUT EN MN GOBIERNO AUTONOMO MUNICIPAL DE PATACAMAYA CITE: GAM-PAT/MAE/NOT/EXT/N-072/2025 CUENTA CUT 3987 LIBRETA NÂ° 00099021001"/>
    <m/>
    <m/>
    <m/>
    <m/>
    <m/>
    <m/>
    <n v="0"/>
    <n v="1456124.06"/>
    <s v="NO_CONCILIADO"/>
  </r>
  <r>
    <x v="19"/>
    <m/>
    <x v="19"/>
    <x v="38"/>
    <s v="Q21776660002"/>
    <s v="CRV"/>
    <n v="2177666"/>
    <m/>
    <s v="NUMERO DE LIBRETA CUT: 00010011101 OPERACIÓN E18 TRANSFERENCIA DEL SISTEMA FINANCIERO POR CUENTA DE TERCEROS A LA CUT SOL. ESC. DE DHL (BOLIVIA) S.R.L."/>
    <m/>
    <m/>
    <m/>
    <m/>
    <m/>
    <m/>
    <n v="0"/>
    <n v="29076.05"/>
    <s v="NO_CONCILIADO"/>
  </r>
  <r>
    <x v="6"/>
    <m/>
    <x v="6"/>
    <x v="38"/>
    <s v="Q21776880002"/>
    <s v="CRV"/>
    <n v="2177688"/>
    <m/>
    <s v="NUMERO DE LIBRETA CUT: 00099021001 OPERACIÓN E75 TRANSFERENCIA DE LA CUENTA FISCAL BUN A LA CUT EN MN TRANSF.FDOS.AL.BCB GOBIERNO AUTONOMO MUNICIPAL DE APOLO CITE: GAMA/DESP/NE/NÂ° 0097/2025 CUENTA CUT 3987 LIBRETA NÂ° 00099021001"/>
    <m/>
    <m/>
    <m/>
    <m/>
    <m/>
    <m/>
    <n v="0"/>
    <n v="54578.73"/>
    <s v="NO_CONCILIADO"/>
  </r>
  <r>
    <x v="22"/>
    <m/>
    <x v="22"/>
    <x v="38"/>
    <s v="G30460610002"/>
    <s v="CRV"/>
    <n v="22504"/>
    <m/>
    <s v="DEVOLUCION DE FONDOS DE SOLIC. 053702-22504 DE EMPRESA PUBLICA QUIPUS DE 24/01/2025 REF.: UNDECIMO PAGO A GREAT CHIN LIMITED CORRESP. AL 7 POR CIENTO POR LA RETNCION DE LA GARANTIA EN LA ADQUISICION DE ETIQUETAS Y TARJE, SEGUN R.D. NO.025/2023 LIB. 00590012001 EMPRESA PÚBLICA QUIPUS - RECURSOS ESPECÍFICOS"/>
    <m/>
    <m/>
    <m/>
    <m/>
    <m/>
    <m/>
    <n v="0"/>
    <n v="836913.95"/>
    <s v="NO_CONCILIADO"/>
  </r>
  <r>
    <x v="86"/>
    <m/>
    <x v="86"/>
    <x v="38"/>
    <s v="G30462080002"/>
    <s v="CRV"/>
    <n v="22745"/>
    <m/>
    <s v="DEVOLUCION DE FONDOS DE SOLIC. 054024-22745 DE ASPB DE 24/02/2025 REF.: H.R.423. TISUR/PUERTO MATARANI, PAGO POR CARGA FRACCIONADA EN HIERRO METALICO, MES ENERO/2025, FACT. DE LA NRO.F103-00020981, SEGUN R.D. NO.025/2023 LIB. 00594012001 ASP-B FONDO DE OPERACIONES"/>
    <m/>
    <m/>
    <m/>
    <m/>
    <m/>
    <m/>
    <n v="0"/>
    <n v="796549.18"/>
    <s v="NO_CONCILIADO"/>
  </r>
  <r>
    <x v="86"/>
    <m/>
    <x v="86"/>
    <x v="38"/>
    <s v="G30462090002"/>
    <s v="CRV"/>
    <n v="22744"/>
    <m/>
    <s v="DEVOLUCION DE FONDOS DE SOLIC. 054025-22744 DE ASPB DE 24/02/2025 REF.: H.R.424. FAPOSAC/PUERTO MATARANI, PAGO POR EL SERV. DESESTIBA, CARGA FRACCIONADA EN METALES, ENERO/2025, SEGUN R.D. NO.025/2023 LIB. 00594012001 ASP-B FONDO DE OPERACIONES"/>
    <m/>
    <m/>
    <m/>
    <m/>
    <m/>
    <m/>
    <n v="0"/>
    <n v="262918.53000000003"/>
    <s v="NO_CONCILIADO"/>
  </r>
  <r>
    <x v="86"/>
    <m/>
    <x v="86"/>
    <x v="38"/>
    <s v="G30462100002"/>
    <s v="CRV"/>
    <n v="22743"/>
    <m/>
    <s v="DEVOLUCION DE FONDOS DE SOLIC. 054026-22743 DE ASPB DE 24/02/2025 REF.: H.R.445. TRAMARSA/PUERTO MATARANI, SOLIC. DE PAGO POR EL SERV. DESESTIBA, ENERO, FACTURA ELECTRONICA F360-00002674, SEGUN R.D. NO.025/2023 LIB. 00594012001 ASP-B FONDO DE OPERACIONES"/>
    <m/>
    <m/>
    <m/>
    <m/>
    <m/>
    <m/>
    <n v="0"/>
    <n v="69739.34"/>
    <s v="NO_CONCILIADO"/>
  </r>
  <r>
    <x v="86"/>
    <m/>
    <x v="86"/>
    <x v="38"/>
    <s v="G30462110002"/>
    <s v="CRV"/>
    <n v="22741"/>
    <m/>
    <s v="DEVOLUCION DE FONDOS DE SOLIC. 054028-22741 DE ASPB DE 24/02/2025 REF.: H.R.446. TISUR/PUERTO MATARANI, PAGO POR CARGA GRANEL MALTA DE CEBADA, MES DE ENERO/2025, FACTURA NRO. F103-00021065, SEGUN R.D. NO.025/2023 LIB. 00594012001 ASP-B FONDO DE OPERACIONES"/>
    <m/>
    <m/>
    <m/>
    <m/>
    <m/>
    <m/>
    <n v="0"/>
    <n v="729124.8"/>
    <s v="NO_CONCILIADO"/>
  </r>
  <r>
    <x v="86"/>
    <m/>
    <x v="86"/>
    <x v="38"/>
    <s v="G30462120002"/>
    <s v="CRV"/>
    <n v="22740"/>
    <m/>
    <s v="DEVOLUCION DE FONDOS DE SOLIC. 054029-22740 DE ASPB DE 24/02/2025 REF.: H.R.447. TISUR/PUERTO MATARANI, PAGO POR CARGA DE TRIGO A GRANEL, ENERO/2025, FACTURA DE LA NRO. F103-00021061 A LA F103-00021063, SEGUN R.D. NO.025/2023 LIB. 00594012001 ASP-B FONDO DE OPERACIONES"/>
    <m/>
    <m/>
    <m/>
    <m/>
    <m/>
    <m/>
    <n v="0"/>
    <n v="554162.85"/>
    <s v="NO_CONCILIADO"/>
  </r>
  <r>
    <x v="86"/>
    <m/>
    <x v="86"/>
    <x v="38"/>
    <s v="G30462130002"/>
    <s v="CRV"/>
    <n v="22737"/>
    <m/>
    <s v="DEVOLUCION DE FONDOS DE SOLIC. 054032-22737 DE ASPB DE 24/02/2025 REF.: H.R.553. TRAMARSA/PUERTO MATARANI, SOLIC. DE PAGO POR EL SERV. DE DESESTIBA, ENERO, FACTURA ELECTRONICA F360-00002701, F360-000, SEGUN R.D. NO.025/2023 LIB. 00594012001 ASP-B FONDO DE OPERACIONES"/>
    <m/>
    <m/>
    <m/>
    <m/>
    <m/>
    <m/>
    <n v="0"/>
    <n v="55976.01"/>
    <s v="NO_CONCILIADO"/>
  </r>
  <r>
    <x v="10"/>
    <m/>
    <x v="10"/>
    <x v="38"/>
    <s v="Q21778450002"/>
    <s v="CRV"/>
    <n v="2177845"/>
    <m/>
    <s v="NUMERO DE LIBRETA CUT: 00383012001 OPERACIÓN E18 TRANSFERENCIA DEL SISTEMA FINANCIERO POR CUENTA DE TERCEROS A LA CUT PAGO POR CORRESPONDENCIA ORURO FEBRERO 2025 DE CRECER IFD"/>
    <m/>
    <m/>
    <m/>
    <m/>
    <m/>
    <m/>
    <n v="0"/>
    <n v="175"/>
    <s v="NO_CONCILIADO"/>
  </r>
  <r>
    <x v="7"/>
    <m/>
    <x v="7"/>
    <x v="38"/>
    <s v="S11207580003"/>
    <s v="COB"/>
    <n v="1120758"/>
    <m/>
    <s v="||TRANSFERENCIA DE FONDOS S/G MENSAJE SWIFT NRO. 2854 Y Y CORREO ELECTRONICO DE LA FECHA Y NOTA CITE DGAC/DAF/FIN/NE-0008/25 DE F.29.01.2025 (HRE-TGL-1866) DE LA DIRECCION GENERAL DE AERONAUTICA CIVIL (SECTOR PÚBLICO). DEBITO DE LA LIBRETA 00117012001 DGAC, REPOSICIÓN DE ÚTILES DE ESCRITORIO."/>
    <m/>
    <m/>
    <m/>
    <m/>
    <m/>
    <m/>
    <n v="60"/>
    <n v="0"/>
    <s v="NO_CONCILIADO"/>
  </r>
  <r>
    <x v="7"/>
    <m/>
    <x v="7"/>
    <x v="38"/>
    <s v="S11207610003"/>
    <s v="COB"/>
    <n v="1120761"/>
    <m/>
    <s v="||TRANSFERENCIA DE FONDOS S/G MENSAJES SWIFT NROS. 2798 Y 2797, CORREO ELECTRONICO DE LA FECHA Y NOTA CITE DGAC/DAF/FIN/NE-0008/25 DE F.29.01.2025 (HRE-TGL-1866) DE LA DIRECCION GENERAL DE AERONAUTICA CIVIL (SECTOR PÚBLICO). DEBITO DE LA LIBRETA 00117012001 DGAC, REPOSICIÓN DE ÚTILES DE ESCRITORIO."/>
    <m/>
    <m/>
    <m/>
    <m/>
    <m/>
    <m/>
    <n v="60"/>
    <n v="0"/>
    <s v="NO_CONCILIADO"/>
  </r>
  <r>
    <x v="7"/>
    <m/>
    <x v="7"/>
    <x v="38"/>
    <s v="S11207620003"/>
    <s v="COB"/>
    <n v="1120762"/>
    <m/>
    <s v="||TRANSFERENCIA DE FONDOS SEGÚN MENSAJE SWIFT N°2805, CORREO ELECTRÓNICO DE LA FECHA Y NOTA CITE: DGAC/DAF/FIN/NE-0008/25 (HRE-TGL-1866) DE FECHA 29/01/2025 DE LA DIRECCIÓN GENERAL DE AERONÁUTICA CIVIL. (SECTOR PÚBLICO). DÉBITO DE LA LIBRETA 00117012001 DGAC, REPOSICIÓN DE ÚTILES DE ESCRITORIO."/>
    <m/>
    <m/>
    <m/>
    <m/>
    <m/>
    <m/>
    <n v="60"/>
    <n v="0"/>
    <s v="NO_CONCILIADO"/>
  </r>
  <r>
    <x v="60"/>
    <m/>
    <x v="60"/>
    <x v="38"/>
    <s v="G30460500004"/>
    <s v="DVD"/>
    <n v="22718"/>
    <m/>
    <s v="VENTA DE DIVISAS CON TRANSFERENCIA DE FONDOS A SOLICITUD DE MINISTERIO DE PLANIFICACION DEL DESARROLLO SEGUN SOLICITUD 22718 REF: SALE OF FOREIGN CURRENCY FOR TRANSFER ABROAD, MAINTENANCE JANUARY TO MARCH 2025 ANDRES CHIVE SCHOLAR ACCORDING TO REPORT 136/2025 EQUIVALENTES 5.319,28 USD LIB. 00099021001 TGN-RECURSOS ORDINARIOS (3987) POR DIFERENCIAL CAMBIARIO"/>
    <m/>
    <m/>
    <m/>
    <m/>
    <m/>
    <m/>
    <n v="531.92999999999995"/>
    <n v="0"/>
    <s v="NO_CONCILIADO"/>
  </r>
  <r>
    <x v="60"/>
    <m/>
    <x v="60"/>
    <x v="38"/>
    <s v="G30460510004"/>
    <s v="DVD"/>
    <n v="22721"/>
    <m/>
    <s v="VENTA DE DIVISAS CON TRANSFERENCIA DE FONDOS A SOLICITUD DE MINISTERIO DE PLANIFICACION DEL DESARROLLO SEGUN SOLICITUD 22721 REF: SALE OF FOREIGN CURRENCY FOR TRANSFER ABROAD, MAINTENANCE JANUARY TO MARCH 2025 JUAN IRIARTE SCHOLAR ACCORDING TO REPORT 146/2025 EQUIVALENTES 5.319,28 USD LIB. 00099021001 TGN-RECURSOS ORDINARIOS (3987) POR DIFERENCIAL CAMBIARIO"/>
    <m/>
    <m/>
    <m/>
    <m/>
    <m/>
    <m/>
    <n v="750.58"/>
    <n v="0"/>
    <s v="NO_CONCILIADO"/>
  </r>
  <r>
    <x v="60"/>
    <m/>
    <x v="60"/>
    <x v="38"/>
    <s v="G30460520004"/>
    <s v="DVD"/>
    <n v="22712"/>
    <m/>
    <s v="VENTA DE DIVISAS CON TRANSFERENCIA DE FONDOS A SOLICITUD DE MINISTERIO DE PLANIFICACION DEL DESARROLLO SEGUN SOLICITUD 22712 REF: SALE OF FOREIGN CURRENCY FOR TRANSFER ABROAD, MAINTENANCE JANUARY TO MARCH 2025 AMY CASTELO SCHOLAR ACCORDING TO REPORT 134/2025 EQUIVALENTES 5.089,41 USD LIB. 00099021001 TGN-RECURSOS ORDINARIOS (3987) POR DIFERENCIAL CAMBIARIO"/>
    <m/>
    <m/>
    <m/>
    <m/>
    <m/>
    <m/>
    <n v="508.94"/>
    <n v="0"/>
    <s v="NO_CONCILIADO"/>
  </r>
  <r>
    <x v="60"/>
    <m/>
    <x v="60"/>
    <x v="38"/>
    <s v="G30460530004"/>
    <s v="DVD"/>
    <n v="22711"/>
    <m/>
    <s v="VENTA DE DIVISAS CON TRANSFERENCIA DE FONDOS A SOLICITUD DE MINISTERIO DE PLANIFICACION DEL DESARROLLO SEGUN SOLICITUD 22711 REF: SALE OF FOREIGN CURRENCY FOR TRANSFER ABROAD, MAINTENANCE JANUARY TO MARCH 2025 SCHOLAR CARLOS FLORES ACCORDING TO REPORT 139/2025 EQUIVALENTES 5.152,10 USD LIB. 00099021001 TGN-RECURSOS ORDINARIOS (3987) POR DIFERENCIAL CAMBIARIO"/>
    <m/>
    <m/>
    <m/>
    <m/>
    <m/>
    <m/>
    <n v="515.21"/>
    <n v="0"/>
    <s v="NO_CONCILIADO"/>
  </r>
  <r>
    <x v="60"/>
    <m/>
    <x v="60"/>
    <x v="38"/>
    <s v="G30460540004"/>
    <s v="DVD"/>
    <n v="22710"/>
    <m/>
    <s v="VENTA DE DIVISAS CON TRANSFERENCIA DE FONDOS A SOLICITUD DE MINISTERIO DE PLANIFICACION DEL DESARROLLO SEGUN SOLICITUD 22710 REF: SALE OF CURRENCY FOR TRANSFER ABROAD, MAINTENANCE FEBRUARY TO APRIL 2025 SCHOLARSHIP LUIS PEDRAZA ACCORDING TO REPORT 167/2025 EQUIVALENTES 4.643,35 USD LIB. 00099021001 TGN-RECURSOS ORDINARIOS (3987) POR DIFERENCIAL CAMBIARIO"/>
    <m/>
    <m/>
    <m/>
    <m/>
    <m/>
    <m/>
    <n v="464.34"/>
    <n v="0"/>
    <s v="NO_CONCILIADO"/>
  </r>
  <r>
    <x v="60"/>
    <m/>
    <x v="60"/>
    <x v="38"/>
    <s v="G30460550004"/>
    <s v="DVD"/>
    <n v="22704"/>
    <m/>
    <s v="VENTA DE DIVISAS CON TRANSFERENCIA DE FONDOS A SOLICITUD DE MINISTERIO DE PLANIFICACION DEL DESARROLLO SEGUN SOLICITUD 22704 REF: SALE OF FOREIGN CURRENCY FOR TRANSFER ABROAD, MAINTENANCE JANUARY TO MARCH 2025 JUSTO CHOQUE SCHOLAR ACCORDING TO REPORT 169/2025 EQUIVALENTES 5.585,25 USD LIB. 00099021001 TGN-RECURSOS ORDINARIOS (3987) POR DIFERENCIAL CAMBIARIO"/>
    <m/>
    <m/>
    <m/>
    <m/>
    <m/>
    <m/>
    <n v="558.52"/>
    <n v="0"/>
    <s v="NO_CONCILIADO"/>
  </r>
  <r>
    <x v="60"/>
    <m/>
    <x v="60"/>
    <x v="38"/>
    <s v="G30460560004"/>
    <s v="DVD"/>
    <n v="22703"/>
    <m/>
    <s v="VENTA DE DIVISAS CON TRANSFERENCIA DE FONDOS A SOLICITUD DE MINISTERIO DE PLANIFICACION DEL DESARROLLO SEGUN SOLICITUD 22703 REF: SALE OF FOREIGN CURRENCY FOR TRANSFER ABROAD, MAINTENANCE JANUARY TO MARCH 2025 RODRIGO PACHECO ACCORDING TO REPORT 173/2025 EQUIVALENTES 4.829,15 USD LIB. 00099021001 TGN-RECURSOS ORDINARIOS (3987) POR DIFERENCIAL CAMBIARIO"/>
    <m/>
    <m/>
    <m/>
    <m/>
    <m/>
    <m/>
    <n v="482.91"/>
    <n v="0"/>
    <s v="NO_CONCILIADO"/>
  </r>
  <r>
    <x v="60"/>
    <m/>
    <x v="60"/>
    <x v="38"/>
    <s v="G30460570004"/>
    <s v="DVD"/>
    <n v="22701"/>
    <m/>
    <s v="VENTA DE DIVISAS CON TRANSFERENCIA DE FONDOS A SOLICITUD DE MINISTERIO DE PLANIFICACION DEL DESARROLLO SEGUN SOLICITUD 22701 REF: SALE OF FOREIGN CURRENCY FOR TRANSFER ABROAD MAINTENANCE JANUARY TO MARCH 25 CRISTINA ARANCIBIA SCHOLAR ACCORDING TO REPORT 142/2025 EQUIVALENTES 4.494,79 USD LIB. 00099021001 TGN-RECURSOS ORDINARIOS (3987) POR DIFERENCIAL CAMBIARIO"/>
    <m/>
    <m/>
    <m/>
    <m/>
    <m/>
    <m/>
    <n v="634.24"/>
    <n v="0"/>
    <s v="NO_CONCILIADO"/>
  </r>
  <r>
    <x v="60"/>
    <m/>
    <x v="60"/>
    <x v="38"/>
    <s v="G30460580004"/>
    <s v="DVD"/>
    <n v="22699"/>
    <m/>
    <s v="VENTA DE DIVISAS CON TRANSFERENCIA DE FONDOS A SOLICITUD DE MINISTERIO DE PLANIFICACION DEL DESARROLLO SEGUN SOLICITUD 22699 REF: ALE OF FOREIGN CURRENCY FOR TRANSFER ABROAD, MAINTENANCE JANUARY TO MARCH 2025 RAQUEL AVILES SCHOLAR ACCORDING TO REPORT 151/2025 EQUIVALENTES 3.886,87 USD LIB. 00099021001 TGN-RECURSOS ORDINARIOS (3987) POR DIFERENCIAL CAMBIARIO"/>
    <m/>
    <m/>
    <m/>
    <m/>
    <m/>
    <m/>
    <n v="548.46"/>
    <n v="0"/>
    <s v="NO_CONCILIADO"/>
  </r>
  <r>
    <x v="60"/>
    <m/>
    <x v="60"/>
    <x v="38"/>
    <s v="G30460590004"/>
    <s v="DVD"/>
    <n v="22693"/>
    <m/>
    <s v="VENTA DE DIVISAS CON TRANSFERENCIA DE FONDOS A SOLICITUD DE MINISTERIO DE PLANIFICACION DEL DESARROLLO SEGUN SOLICITUD 22693 REF: SALE OF FOREIGN CURRENCY FOR TRANSFER ABROAD, MAINTENANCE JANUARY TO MARCH 2025 ANNIE ESPINOZA SCHOLAR ACCORDING TO REPORT 149/2025 EQUIVALENTES 4.627,78 USD LIB. 00099021001 TGN-RECURSOS ORDINARIOS (3987) POR DIFERENCIAL CAMBIARIO"/>
    <m/>
    <m/>
    <m/>
    <m/>
    <m/>
    <m/>
    <n v="653.01"/>
    <n v="0"/>
    <s v="NO_CONCILIADO"/>
  </r>
  <r>
    <x v="60"/>
    <m/>
    <x v="60"/>
    <x v="38"/>
    <s v="G30460600004"/>
    <s v="DVD"/>
    <n v="22690"/>
    <m/>
    <s v="VENTA DE DIVISAS CON TRANSFERENCIA DE FONDOS A SOLICITUD DE MINISTERIO DE PLANIFICACION DEL DESARROLLO SEGUN SOLICITUD 22690 REF: SALE OF CURRENCY FOR TRANSFER ABROAD, MAINTENANCE FEBRUARY AND MARCH 2025 SCHOLARSHIP PABLO RIVAS ACCORDING TO REPORT 141/2025 EQUIVALENTES 3.434,74 USD LIB. 00099021001 TGN-RECURSOS ORDINARIOS (3987) POR DIFERENCIAL CAMBIARIO"/>
    <m/>
    <m/>
    <m/>
    <m/>
    <m/>
    <m/>
    <n v="484.66"/>
    <n v="0"/>
    <s v="NO_CONCILIADO"/>
  </r>
  <r>
    <x v="34"/>
    <m/>
    <x v="34"/>
    <x v="38"/>
    <s v="S11207890001"/>
    <s v="COB"/>
    <n v="1120789"/>
    <m/>
    <s v="COBRO DE||ÚTILES DE ESCRITORIO SG. CITE DGE-GEF-LCR-DYF-1278-CAR/25 DE LA FECHA (TRAM-250) POR EL REGISTRO DEL COMPROBANTE CONTABLE N°1120786 PAGO PARCIAL DE INTERESES DEVENGADOS A LA FECHA DEL CRED. EXTRA. AL FNDR SG. RD N° 195/2015 Y CONT. SANO N°350/2015, MOD. COBRO DE ÚTILES DE ESCRITORIO DE LA CUT N°3987 LIBRETA N°00862012001 FNDR - ADMINISTRACIÓN"/>
    <m/>
    <m/>
    <m/>
    <m/>
    <m/>
    <m/>
    <n v="60"/>
    <n v="0"/>
    <s v="NO_CONCILIADO"/>
  </r>
  <r>
    <x v="13"/>
    <m/>
    <x v="13"/>
    <x v="38"/>
    <s v="S11208010004"/>
    <s v="COB"/>
    <n v="1120801"/>
    <m/>
    <s v="||TRANSFERENCIA DE FONDOS S/G.CITE: MEFP/VTCP/DGPOT/UPCFTGN/N°163/2025 DE LA FECHA DEL MIN.DE ECONOMIA Y FINANZAS PUBLICAS. (HRE-TSO-249). DEBITO DE LA LIBRETA N°00513012007 YPFB RECURSOS NACIONALIZACIÓN. REPOSICION UTILES DE ESCRITORIO"/>
    <m/>
    <m/>
    <m/>
    <m/>
    <m/>
    <m/>
    <n v="60"/>
    <n v="0"/>
    <s v="NO_CONCILIADO"/>
  </r>
  <r>
    <x v="13"/>
    <m/>
    <x v="13"/>
    <x v="38"/>
    <s v="S11208010001"/>
    <s v="CRV"/>
    <n v="1120801"/>
    <m/>
    <s v="||TRANSFERENCIA DE FONDOS S/G.CITE: MEFP/VTCP/DGPOT/UPCFTGN/N°163/2025 DE LA FECHA DEL MIN.DE ECONOMIA Y FINANZAS PUBLICAS. (HRE-TSO-249). DEBITO DE LA LIBRETA N°00513012015 YPFB - HEROES DEL CHACO - BS. (VENTA DIVISAS)"/>
    <m/>
    <m/>
    <m/>
    <m/>
    <m/>
    <m/>
    <n v="316399296.24000001"/>
    <n v="0"/>
    <s v="NO_CONCILIADO"/>
  </r>
  <r>
    <x v="72"/>
    <m/>
    <x v="72"/>
    <x v="39"/>
    <s v="O22632940002"/>
    <s v="BOD"/>
    <n v="2263294"/>
    <m/>
    <s v="00070011102 DEPOSITO DE EFECTIVO, DEPOSITANTE: RUDY RIMER CONDORI TORREJON, CONCEPTO: DEVOLUCION FACTURA NAABOL, CUENTA DE DEPOSITO: CUENTA UNICA DEL TESORO"/>
    <m/>
    <m/>
    <m/>
    <m/>
    <m/>
    <m/>
    <n v="0"/>
    <n v="15"/>
    <s v="NO_CONCILIADO"/>
  </r>
  <r>
    <x v="28"/>
    <m/>
    <x v="28"/>
    <x v="39"/>
    <s v="O22632970002"/>
    <s v="BOD"/>
    <n v="2263297"/>
    <m/>
    <s v="00016011101 DEPOSITO DE EFECTIVO, DEPOSITANTE: VERONICA CHAVEZ CASTRO, CONCEPTO: DEVOLUCION PAGO EN EXCESO - DIA DE LA MUJER - MEDIA JORNADA 11/10/2024, CUENTA DE DEPOSITO: CUENTA UNICA DEL TESORO"/>
    <m/>
    <m/>
    <m/>
    <m/>
    <m/>
    <m/>
    <n v="0"/>
    <n v="18"/>
    <s v="NO_CONCILIADO"/>
  </r>
  <r>
    <x v="33"/>
    <m/>
    <x v="33"/>
    <x v="39"/>
    <s v="O22633000002"/>
    <s v="BOD"/>
    <n v="2263300"/>
    <m/>
    <s v="00132042005 DEPOSITO DE EFECTIVO, DEPOSITANTE: JUAN PABLO SALLES, CONCEPTO: DEVOLUCION DE VIATICOS NO UTILIZADOS, CUENTA DE DEPOSITO: CUENTA UNICA DEL TESORO"/>
    <m/>
    <m/>
    <m/>
    <m/>
    <m/>
    <m/>
    <n v="0"/>
    <n v="111.3"/>
    <s v="NO_CONCILIADO"/>
  </r>
  <r>
    <x v="33"/>
    <m/>
    <x v="33"/>
    <x v="39"/>
    <s v="O22633030002"/>
    <s v="BOD"/>
    <n v="2263303"/>
    <m/>
    <s v="00132042005 DEPOSITO DE EFECTIVO, DEPOSITANTE: EDDY EDUARDO QUIÑAJO MAMANI, CONCEPTO: DEVOLUCION DE VIATICOS NO UTILIZADOS, CUENTA DE DEPOSITO: CUENTA UNICA DEL TESORO"/>
    <m/>
    <m/>
    <m/>
    <m/>
    <m/>
    <m/>
    <n v="0"/>
    <n v="111.3"/>
    <s v="NO_CONCILIADO"/>
  </r>
  <r>
    <x v="29"/>
    <m/>
    <x v="29"/>
    <x v="39"/>
    <s v="O22633180002"/>
    <s v="BOD"/>
    <n v="2263318"/>
    <m/>
    <s v="00599012001 DEPOSITO DE EFECTIVO, DEPOSITANTE: BRUNO RICHARD MALDONADO, CONCEPTO: PAGO DE CONSUMO AGUA - ENERO 2025, CUENTA DE DEPOSITO: CUENTA UNICA DEL TESORO"/>
    <m/>
    <m/>
    <m/>
    <m/>
    <m/>
    <m/>
    <n v="0"/>
    <n v="229"/>
    <s v="NO_CONCILIADO"/>
  </r>
  <r>
    <x v="0"/>
    <m/>
    <x v="0"/>
    <x v="39"/>
    <s v="O22633280002"/>
    <s v="BOD"/>
    <n v="2263328"/>
    <m/>
    <s v="00099021001 DEPOSITO DE EFECTIVO, DEPOSITANTE: EVA QUISPE TARQUI, CONCEPTO: DEVOLUCION DE DINERO, CUENTA DE DEPOSITO: CUENTA UNICA DEL TESORO"/>
    <m/>
    <m/>
    <m/>
    <m/>
    <m/>
    <m/>
    <n v="0"/>
    <n v="1889.94"/>
    <s v="NO_CONCILIADO"/>
  </r>
  <r>
    <x v="0"/>
    <m/>
    <x v="0"/>
    <x v="39"/>
    <s v="O22633560002"/>
    <s v="BOD"/>
    <n v="2263356"/>
    <m/>
    <s v="00099021001 DEPOSITO DE EFECTIVO, DEPOSITANTE: CARMELA CALLICONDE CARRASCO, CONCEPTO: DEVOLUCION 1 DIA PAGO EN DEMASIA CORRESPONDIENTE AL MES DE JULIO/24 DE LA CONSULTORA DE LINEA, CUENTA DE DEPOSITO: CUENTA UNICA DEL TESORO"/>
    <m/>
    <m/>
    <m/>
    <m/>
    <m/>
    <m/>
    <n v="0"/>
    <n v="230.2"/>
    <s v="NO_CONCILIADO"/>
  </r>
  <r>
    <x v="28"/>
    <m/>
    <x v="28"/>
    <x v="39"/>
    <s v="O22633570002"/>
    <s v="BOD"/>
    <n v="2263357"/>
    <m/>
    <s v="00016011101 DEPOSITO DE EFECTIVO, DEPOSITANTE: JULIA QUISBERT QUISPE, CONCEPTO: DEVOLUCION DE REFRIGERIO, CUENTA DE DEPOSITO: CUENTA UNICA DEL TESORO"/>
    <m/>
    <m/>
    <m/>
    <m/>
    <m/>
    <m/>
    <n v="0"/>
    <n v="18"/>
    <s v="NO_CONCILIADO"/>
  </r>
  <r>
    <x v="28"/>
    <m/>
    <x v="28"/>
    <x v="39"/>
    <s v="O22633610002"/>
    <s v="BOD"/>
    <n v="2263361"/>
    <m/>
    <s v="00016011101 DEPOSITO DE EFECTIVO, DEPOSITANTE: ANDRES GABRIEL ARCE VELASQUEZ, CONCEPTO: DEVOLUCION DE REFRIGERIO, CUENTA DE DEPOSITO: CUENTA UNICA DEL TESORO"/>
    <m/>
    <m/>
    <m/>
    <m/>
    <m/>
    <m/>
    <n v="0"/>
    <n v="18"/>
    <s v="NO_CONCILIADO"/>
  </r>
  <r>
    <x v="28"/>
    <m/>
    <x v="28"/>
    <x v="39"/>
    <s v="O22633620002"/>
    <s v="BOD"/>
    <n v="2263362"/>
    <m/>
    <s v="00016011101 DEPOSITO DE EFECTIVO, DEPOSITANTE: RUTH DINELZA ACOCHIRI CRUZ, CONCEPTO: DEVOLUCION DE REFRIGERIO, CUENTA DE DEPOSITO: CUENTA UNICA DEL TESORO"/>
    <m/>
    <m/>
    <m/>
    <m/>
    <m/>
    <m/>
    <n v="0"/>
    <n v="18"/>
    <s v="NO_CONCILIADO"/>
  </r>
  <r>
    <x v="31"/>
    <m/>
    <x v="31"/>
    <x v="39"/>
    <s v="O22633680002"/>
    <s v="BOD"/>
    <n v="2263368"/>
    <m/>
    <s v="00099021001 DEPOSITO DE EFECTIVO, DEPOSITANTE: MINISTERIO DE OBRAS PUBLICAS SERVICIOS Y VIVIENDA, CONCEPTO: PAGO CONSUMO AGUA POTABLE - ARCHIVO CENTRAL EDIF. CONAVI FACT.868612 DICIEMBRE 2024, CUENTA DE DEPOSITO: CUENTA UNICA DEL TESORO"/>
    <m/>
    <m/>
    <m/>
    <m/>
    <m/>
    <m/>
    <n v="0"/>
    <n v="104.84"/>
    <s v="NO_CONCILIADO"/>
  </r>
  <r>
    <x v="2"/>
    <m/>
    <x v="2"/>
    <x v="39"/>
    <s v="O22633780002"/>
    <s v="BOD"/>
    <n v="2263378"/>
    <m/>
    <s v="00081011101 DEPOSITO DE EFECTIVO, DEPOSITANTE: OSMAR ARIEL ROJAS FLORES, CONCEPTO: CREDENCIAL, CUENTA DE DEPOSITO: CUENTA UNICA DEL TESORO"/>
    <m/>
    <m/>
    <m/>
    <m/>
    <m/>
    <m/>
    <n v="0"/>
    <n v="25"/>
    <s v="NO_CONCILIADO"/>
  </r>
  <r>
    <x v="2"/>
    <m/>
    <x v="2"/>
    <x v="39"/>
    <s v="O22633800002"/>
    <s v="BOD"/>
    <n v="2263380"/>
    <m/>
    <s v="00081011101 DEPOSITO DE EFECTIVO, DEPOSITANTE: FEDRA EUGENIA TORRICO ROSSEL, CONCEPTO: CREDENCIAL, CUENTA DE DEPOSITO: CUENTA UNICA DEL TESORO"/>
    <m/>
    <m/>
    <m/>
    <m/>
    <m/>
    <m/>
    <n v="0"/>
    <n v="25"/>
    <s v="NO_CONCILIADO"/>
  </r>
  <r>
    <x v="76"/>
    <m/>
    <x v="76"/>
    <x v="39"/>
    <s v="O22633890002"/>
    <s v="BOD"/>
    <n v="2263389"/>
    <m/>
    <s v="00522012001 DEPOSITO DE EFECTIVO, DEPOSITANTE: OSCAR GERMAN BRAÑEZ MALLEA, CONCEPTO: ALQUILER PREDIOS LA PAZ - JULIO Y AGOSTO 2024, CUENTA DE DEPOSITO: CUENTA UNICA DEL TESORO"/>
    <m/>
    <m/>
    <m/>
    <m/>
    <m/>
    <m/>
    <n v="0"/>
    <n v="18600"/>
    <s v="NO_CONCILIADO"/>
  </r>
  <r>
    <x v="76"/>
    <m/>
    <x v="76"/>
    <x v="39"/>
    <s v="O22633960002"/>
    <s v="BOD"/>
    <n v="2263396"/>
    <m/>
    <s v="00522012001 DEPOSITO DE EFECTIVO, DEPOSITANTE: JESUS ALVAREZ RAMOS, CONCEPTO: DEVOLUCION MEDIO DIA DE HABER POR LICENCIA SIN GOCE DE HABERES, CUENTA DE DEPOSITO: CUENTA UNICA DEL TESORO"/>
    <m/>
    <m/>
    <m/>
    <m/>
    <m/>
    <m/>
    <n v="0"/>
    <n v="57"/>
    <s v="NO_CONCILIADO"/>
  </r>
  <r>
    <x v="76"/>
    <m/>
    <x v="76"/>
    <x v="39"/>
    <s v="O22633970002"/>
    <s v="BOD"/>
    <n v="2263397"/>
    <m/>
    <s v="00522012001 DEPOSITO DE EFECTIVO, DEPOSITANTE: ARMANDO SIACARA CHAMBI, CONCEPTO: ALQUILER PREDIOS SANTA CRUZ - NOVIEMBRE Y DICIEMBRE 2024, CUENTA DE DEPOSITO: CUENTA UNICA DEL TESORO"/>
    <m/>
    <m/>
    <m/>
    <m/>
    <m/>
    <m/>
    <n v="0"/>
    <n v="55080"/>
    <s v="NO_CONCILIADO"/>
  </r>
  <r>
    <x v="17"/>
    <m/>
    <x v="17"/>
    <x v="39"/>
    <s v="O22634170002"/>
    <s v="BOD"/>
    <n v="2263417"/>
    <m/>
    <s v="00046171101 DEPOSITO DE EFECTIVO, DEPOSITANTE: LAFCOS S.R.L., CONCEPTO: SANCION JURIDICA, CUENTA DE DEPOSITO: CUENTA UNICA DEL TESORO"/>
    <m/>
    <m/>
    <m/>
    <m/>
    <m/>
    <m/>
    <n v="0"/>
    <n v="1000"/>
    <s v="NO_CONCILIADO"/>
  </r>
  <r>
    <x v="37"/>
    <m/>
    <x v="37"/>
    <x v="39"/>
    <s v="O22634180002"/>
    <s v="BOD"/>
    <n v="2263418"/>
    <m/>
    <s v="00099021001 DEPOSITO DE EFECTIVO, DEPOSITANTE: CARMEN VALVERDE ROSSEL, CONCEPTO: INTERES MORATORIO SERVICIO DE GAS, CUENTA DE DEPOSITO: CUENTA UNICA DEL TESORO/DJBR"/>
    <m/>
    <m/>
    <m/>
    <m/>
    <m/>
    <m/>
    <n v="0"/>
    <n v="1.27"/>
    <s v="NO_CONCILIADO"/>
  </r>
  <r>
    <x v="5"/>
    <m/>
    <x v="5"/>
    <x v="39"/>
    <s v="O22634210002"/>
    <s v="BOD"/>
    <n v="2263421"/>
    <m/>
    <s v="00015011108 DEPOSITO DE EFECTIVO, DEPOSITANTE: NEPTALI ESTEBAN CRUZ TORRICO, CONCEPTO: DEVOLUCION DE RECURSOS POR PASAJE AEREO, CUENTA DE DEPOSITO: CUENTA UNICA DEL TESORO"/>
    <m/>
    <m/>
    <m/>
    <m/>
    <m/>
    <m/>
    <n v="0"/>
    <n v="1648"/>
    <s v="NO_CONCILIADO"/>
  </r>
  <r>
    <x v="17"/>
    <m/>
    <x v="17"/>
    <x v="39"/>
    <s v="O22634230002"/>
    <s v="BOD"/>
    <n v="2263423"/>
    <m/>
    <s v="00046171101 DEPOSITO DE EFECTIVO, DEPOSITANTE: SANT DRUG S.R.L., CONCEPTO: PAGO DE SANCION, CUENTA DE DEPOSITO: CUENTA UNICA DEL TESORO"/>
    <m/>
    <m/>
    <m/>
    <m/>
    <m/>
    <m/>
    <n v="0"/>
    <n v="2500"/>
    <s v="NO_CONCILIADO"/>
  </r>
  <r>
    <x v="96"/>
    <m/>
    <x v="96"/>
    <x v="39"/>
    <s v="O22634270002"/>
    <s v="BOD"/>
    <n v="2263427"/>
    <m/>
    <s v="00099021001 DEPOSITO DE EFECTIVO, DEPOSITANTE: NEHEMIAS VIDAL SERRANO, CONCEPTO: DEVOLUCION DE VIATICOS SEGUN NOTA INTERNA SEPMUD/UAF INT N°043/2025, CUENTA DE DEPOSITO: CUENTA UNICA DEL TESORO"/>
    <m/>
    <m/>
    <m/>
    <m/>
    <m/>
    <m/>
    <n v="0"/>
    <n v="185.5"/>
    <s v="NO_CONCILIADO"/>
  </r>
  <r>
    <x v="28"/>
    <m/>
    <x v="28"/>
    <x v="39"/>
    <s v="O22634290002"/>
    <s v="BOD"/>
    <n v="2263429"/>
    <m/>
    <s v="00016011101 DEPOSITO DE EFECTIVO, DEPOSITANTE: AMPARO FATIMA HIDALGO VILLARROEL, CONCEPTO: DEVOLUCION, CUENTA DE DEPOSITO: CUENTA UNICA DEL TESORO"/>
    <m/>
    <m/>
    <m/>
    <m/>
    <m/>
    <m/>
    <n v="0"/>
    <n v="9"/>
    <s v="NO_CONCILIADO"/>
  </r>
  <r>
    <x v="9"/>
    <m/>
    <x v="9"/>
    <x v="39"/>
    <s v="O22634350002"/>
    <s v="BOD"/>
    <n v="2263435"/>
    <m/>
    <s v="00086044201 DEPOSITO DE EFECTIVO, DEPOSITANTE: COMUNIDAD PULQUINA ABAJO, CONCEPTO: CONTRAPARTE PROYECTO RIEGO TECNIFICADO, CUENTA DE DEPOSITO: CUENTA UNICA DEL TESORO"/>
    <m/>
    <m/>
    <m/>
    <m/>
    <m/>
    <m/>
    <n v="0"/>
    <n v="42882"/>
    <s v="NO_CONCILIADO"/>
  </r>
  <r>
    <x v="97"/>
    <m/>
    <x v="97"/>
    <x v="39"/>
    <s v="O22634370002"/>
    <s v="BOD"/>
    <n v="2263437"/>
    <m/>
    <s v="00099021001 DEPOSITO DE EFECTIVO, DEPOSITANTE: TRIBUNAL CONSTITUCIONAL PLURINACIONAL, CONCEPTO: DEVOLUCION POR USO DE OTRO OPERADOR, CUENTA DE DEPOSITO: CUENTA UNICA DEL TESORO"/>
    <m/>
    <m/>
    <m/>
    <m/>
    <m/>
    <m/>
    <n v="0"/>
    <n v="8.8000000000000007"/>
    <s v="NO_CONCILIADO"/>
  </r>
  <r>
    <x v="28"/>
    <m/>
    <x v="28"/>
    <x v="39"/>
    <s v="O22634390002"/>
    <s v="BOD"/>
    <n v="2263439"/>
    <m/>
    <s v="00016011101 DEPOSITO DE EFECTIVO, DEPOSITANTE: ROSA ANTONIA GARZON ROLLANO, CONCEPTO: DEVOLUCION DE REFRIGERIO, CUENTA DE DEPOSITO: CUENTA UNICA DEL TESORO"/>
    <m/>
    <m/>
    <m/>
    <m/>
    <m/>
    <m/>
    <n v="0"/>
    <n v="18"/>
    <s v="NO_CONCILIADO"/>
  </r>
  <r>
    <x v="76"/>
    <m/>
    <x v="76"/>
    <x v="39"/>
    <s v="O22634550002"/>
    <s v="BOD"/>
    <n v="2263455"/>
    <m/>
    <s v="00522012001 DEPOSITO DE EFECTIVO, DEPOSITANTE: EVELIN CALLE FERNANDEZ, CONCEPTO: ALQUILER PREDIOS SANTA CRUZ - NOVIEMBRE (16 DIAS) Y DICIEMBRE 2024, CUENTA DE DEPOSITO: CUENTA UNICA DEL TESORO"/>
    <m/>
    <m/>
    <m/>
    <m/>
    <m/>
    <m/>
    <n v="0"/>
    <n v="3067"/>
    <s v="NO_CONCILIADO"/>
  </r>
  <r>
    <x v="76"/>
    <m/>
    <x v="76"/>
    <x v="39"/>
    <s v="O22634560002"/>
    <s v="BOD"/>
    <n v="2263456"/>
    <m/>
    <s v="00522012001 DEPOSITO DE EFECTIVO, DEPOSITANTE: EVELIN CALLE FERNANDEZ, CONCEPTO: ALQUILER PREDIOS SANTA CRUZ - NOVIEMBRE (16 DIAS) Y DICIEMBRE 2024, CUENTA DE DEPOSITO: CUENTA UNICA DEL TESORO"/>
    <m/>
    <m/>
    <m/>
    <m/>
    <m/>
    <m/>
    <n v="0"/>
    <n v="3833"/>
    <s v="NO_CONCILIADO"/>
  </r>
  <r>
    <x v="76"/>
    <m/>
    <x v="76"/>
    <x v="39"/>
    <s v="O22634580002"/>
    <s v="BOD"/>
    <n v="2263458"/>
    <m/>
    <s v="00522012001 DEPOSITO DE EFECTIVO, DEPOSITANTE: ELVIS CALLE FERNANDEZ, CONCEPTO: ALQUILER CORRESPONDIENTE AL TERCER PAGO TOTAL SG COMPROMISO DE PAGO, CUENTA DE DEPOSITO: CUENTA UNICA DEL TESORO"/>
    <m/>
    <m/>
    <m/>
    <m/>
    <m/>
    <m/>
    <n v="0"/>
    <n v="10000"/>
    <s v="NO_CONCILIADO"/>
  </r>
  <r>
    <x v="0"/>
    <m/>
    <x v="0"/>
    <x v="39"/>
    <s v="O22634760002"/>
    <s v="BOD"/>
    <n v="2263476"/>
    <m/>
    <s v="00099021001 DEPOSITO DE EFECTIVO, DEPOSITANTE: ELOY JIMENEZ CHUCA, CONCEPTO: DEVOLUCION DEMASIA HABERES MAXIMA REMUNERACION SECTOR PUBLICO, CUENTA DE DEPOSITO: CUENTA UNICA DEL TESORO"/>
    <m/>
    <m/>
    <m/>
    <m/>
    <m/>
    <m/>
    <n v="0"/>
    <n v="286.74"/>
    <s v="NO_CONCILIADO"/>
  </r>
  <r>
    <x v="0"/>
    <m/>
    <x v="0"/>
    <x v="39"/>
    <s v="O22634770002"/>
    <s v="BOD"/>
    <n v="2263477"/>
    <m/>
    <s v="00099021001 DEPOSITO DE EFECTIVO, DEPOSITANTE: JUAN CALUSTRO SIACARA, CONCEPTO: DEVOLUCION DEMASIA HABERES MAXIMA REMUNERACION SECTOR PUBLICO, CUENTA DE DEPOSITO: CUENTA UNICA DEL TESORO"/>
    <m/>
    <m/>
    <m/>
    <m/>
    <m/>
    <m/>
    <n v="0"/>
    <n v="1261"/>
    <s v="NO_CONCILIADO"/>
  </r>
  <r>
    <x v="0"/>
    <m/>
    <x v="0"/>
    <x v="39"/>
    <s v="O22634780002"/>
    <s v="BOD"/>
    <n v="2263478"/>
    <m/>
    <s v="00099021001 DEPOSITO DE EFECTIVO, DEPOSITANTE: ESTEBAN CRUZ CRUZ, CONCEPTO: DEVOLUCION DEMASIA HABERES MAXIMA REMUNERACION SECTOR PUBLICO, CUENTA DE DEPOSITO: CUENTA UNICA DEL TESORO"/>
    <m/>
    <m/>
    <m/>
    <m/>
    <m/>
    <m/>
    <n v="0"/>
    <n v="403.93"/>
    <s v="NO_CONCILIADO"/>
  </r>
  <r>
    <x v="0"/>
    <m/>
    <x v="0"/>
    <x v="39"/>
    <s v="O22634790002"/>
    <s v="BOD"/>
    <n v="2263479"/>
    <m/>
    <s v="00099021001 DEPOSITO DE EFECTIVO, DEPOSITANTE: JARIN ALCALA CASTRO, CONCEPTO: DEVOLUCION DEMASIA HABERES MAXIMA REMUNERACION SECTOR PUBLICO, CUENTA DE DEPOSITO: CUENTA UNICA DEL TESORO"/>
    <m/>
    <m/>
    <m/>
    <m/>
    <m/>
    <m/>
    <n v="0"/>
    <n v="196.73"/>
    <s v="NO_CONCILIADO"/>
  </r>
  <r>
    <x v="17"/>
    <m/>
    <x v="17"/>
    <x v="39"/>
    <s v="O22634800002"/>
    <s v="BOD"/>
    <n v="2263480"/>
    <m/>
    <s v="00046171101 DEPOSITO DE EFECTIVO, DEPOSITANTE: CAMSA INDUSTRIA Y COMERCIO S.A., CONCEPTO: PAGO DE SANCION, CUENTA DE DEPOSITO: CUENTA UNICA DEL TESORO"/>
    <m/>
    <m/>
    <m/>
    <m/>
    <m/>
    <m/>
    <n v="0"/>
    <n v="5000"/>
    <s v="NO_CONCILIADO"/>
  </r>
  <r>
    <x v="55"/>
    <m/>
    <x v="55"/>
    <x v="39"/>
    <s v="O22634880002"/>
    <s v="BOD"/>
    <n v="2263488"/>
    <m/>
    <s v="00548012001 DEPOSITO DE EFECTIVO, DEPOSITANTE: GERMAN AJNO, CONCEPTO: DEVOLUCION RETENCION VIATICOS, CUENTA DE DEPOSITO: CUENTA UNICA DEL TESORO"/>
    <m/>
    <m/>
    <m/>
    <m/>
    <m/>
    <m/>
    <n v="0"/>
    <n v="87"/>
    <s v="NO_CONCILIADO"/>
  </r>
  <r>
    <x v="72"/>
    <m/>
    <x v="72"/>
    <x v="39"/>
    <s v="O22635490002"/>
    <s v="BOD"/>
    <n v="2263549"/>
    <m/>
    <s v="00070011102 DEPOSITO DE EFECTIVO, DEPOSITANTE: GONZALO OMAR ZAMBRANA AVILA, CONCEPTO: DEVOLUCION MEDIO DIA DE VIATICOS, CUENTA DE DEPOSITO: CUENTA UNICA DEL TESORO"/>
    <m/>
    <m/>
    <m/>
    <m/>
    <m/>
    <m/>
    <n v="0"/>
    <n v="232.5"/>
    <s v="NO_CONCILIADO"/>
  </r>
  <r>
    <x v="28"/>
    <m/>
    <x v="28"/>
    <x v="39"/>
    <s v="O22635920002"/>
    <s v="BOD"/>
    <n v="2263592"/>
    <m/>
    <s v="00016011101 DEPOSITO DE EFECTIVO, DEPOSITANTE: ESCUELA NACIONAL DE SALUD, CONCEPTO: SOLICITUD DE SALON AUDITORIO &quot;AVELINO SIÑANI&quot;, CUENTA DE DEPOSITO: CUENTA UNICA DEL TESORO"/>
    <m/>
    <m/>
    <m/>
    <m/>
    <m/>
    <m/>
    <n v="0"/>
    <n v="2500"/>
    <s v="NO_CONCILIADO"/>
  </r>
  <r>
    <x v="5"/>
    <m/>
    <x v="5"/>
    <x v="39"/>
    <s v="B22633720002"/>
    <s v="BOD"/>
    <n v="2263372"/>
    <m/>
    <s v="00015011108 DEP.DE CHEQ.AJENOS,RET.DE CAM.,CONCEPTO: DEPÓSITO A LA CUT,DEP.: MINISTERIO DE GOBIERNO , PROCEDENCIA: BANCO UNION S.A., CHEQUE: 52524, FECHA DE EMISION:25/02/2025"/>
    <m/>
    <m/>
    <m/>
    <m/>
    <m/>
    <m/>
    <n v="0"/>
    <n v="100"/>
    <s v="NO_CONCILIADO"/>
  </r>
  <r>
    <x v="33"/>
    <m/>
    <x v="33"/>
    <x v="39"/>
    <s v="B22633860002"/>
    <s v="BOD"/>
    <n v="2263386"/>
    <m/>
    <s v="00132142001 DEP.DE CHEQ.AJENOS,RET.DE CAM.,CONCEPTO: VENTA DE CARTONES,DEP.: CARTONBOL , PROCEDENCIA: BANCO UNION S.A., CHEQUE: 1, FECHA DE EMISION:26/02/2025"/>
    <m/>
    <m/>
    <m/>
    <m/>
    <m/>
    <m/>
    <n v="0"/>
    <n v="203743"/>
    <s v="NO_CONCILIADO"/>
  </r>
  <r>
    <x v="70"/>
    <m/>
    <x v="70"/>
    <x v="39"/>
    <s v="B22633870002"/>
    <s v="BOD"/>
    <n v="2263387"/>
    <m/>
    <s v="00595012003 DEP.DE CHEQ.AJENOS,RET.DE CAM.,CONCEPTO: DEVOLUCION POR BAJA DE INCAPACIDAD TEMPORAL,DEP.: CAJA DE LA BANCA PRIVADA , PROCEDENCIA: BANCO NACIONAL DE BOLIVIA S.A., CHEQUE: 4197273, FECHA DE EMISION:20/02/2025"/>
    <m/>
    <m/>
    <m/>
    <m/>
    <m/>
    <m/>
    <n v="0"/>
    <n v="8037.99"/>
    <s v="NO_CONCILIADO"/>
  </r>
  <r>
    <x v="70"/>
    <m/>
    <x v="70"/>
    <x v="39"/>
    <s v="B22633880002"/>
    <s v="BOD"/>
    <n v="2263388"/>
    <m/>
    <s v="00595012003 DEP.DE CHEQ.AJENOS,RET.DE CAM.,CONCEPTO: DEVOLUCION POR BAJA DE INCAPACIDAD TEMPORAL,DEP.: CAJA DE LA BANCA PRIVADA , PROCEDENCIA: BANCO NACIONAL DE BOLIVIA S.A., CHEQUE: 7235648, FECHA DE EMISION:31/01/2025"/>
    <m/>
    <m/>
    <m/>
    <m/>
    <m/>
    <m/>
    <n v="0"/>
    <n v="5449.71"/>
    <s v="NO_CONCILIADO"/>
  </r>
  <r>
    <x v="9"/>
    <m/>
    <x v="9"/>
    <x v="39"/>
    <s v="B22634020002"/>
    <s v="BOD"/>
    <n v="2263402"/>
    <m/>
    <s v="00086031101 DEP.DE CHEQ.AJENOS,RET.DE CAM.,CONCEPTO: SISCO ENERO 2025,DEP.: SERNAP PN CARRASCO , PROCEDENCIA: BANCO UNION S.A., CHEQUE: 1594, FECHA DE EMISION:06/02/2025"/>
    <m/>
    <m/>
    <m/>
    <m/>
    <m/>
    <m/>
    <n v="0"/>
    <n v="1900"/>
    <s v="NO_CONCILIADO"/>
  </r>
  <r>
    <x v="9"/>
    <m/>
    <x v="9"/>
    <x v="39"/>
    <s v="B22634030002"/>
    <s v="BOD"/>
    <n v="2263403"/>
    <m/>
    <s v="00086031101 DEP.DE CHEQ.AJENOS,RET.DE CAM.,CONCEPTO: SISCO JULIO 2024 REGULARIZACION,DEP.: SERNAP PN CARRASCO , PROCEDENCIA: BANCO UNION S.A., CHEQUE: 1593, FECHA DE EMISION:06/02/2025"/>
    <m/>
    <m/>
    <m/>
    <m/>
    <m/>
    <m/>
    <n v="0"/>
    <n v="6830"/>
    <s v="NO_CONCILIADO"/>
  </r>
  <r>
    <x v="9"/>
    <m/>
    <x v="9"/>
    <x v="39"/>
    <s v="B22634060002"/>
    <s v="BOD"/>
    <n v="2263406"/>
    <m/>
    <s v="00086031111 DEP.DE CHEQ.AJENOS,RET.DE CAM.,CONCEPTO: SISCO ENERO 2020,DEP.: SERNAP RBTCO PILON LAJAS , PROCEDENCIA: BANCO UNION S.A., CHEQUE: 1535, FECHA DE EMISION:12/02/2025"/>
    <m/>
    <m/>
    <m/>
    <m/>
    <m/>
    <m/>
    <n v="0"/>
    <n v="380"/>
    <s v="NO_CONCILIADO"/>
  </r>
  <r>
    <x v="9"/>
    <m/>
    <x v="9"/>
    <x v="39"/>
    <s v="B22634080002"/>
    <s v="BOD"/>
    <n v="2263408"/>
    <m/>
    <s v="00086031111 DEP.DE CHEQ.AJENOS,RET.DE CAM.,CONCEPTO: SISCO DICIEMBRE 2020,DEP.: SERNAP RB TCO PILON LAJAS , PROCEDENCIA: BANCO UNION S.A., CHEQUE: 1534, FECHA DE EMISION:12/02/2025"/>
    <m/>
    <m/>
    <m/>
    <m/>
    <m/>
    <m/>
    <n v="0"/>
    <n v="4000"/>
    <s v="NO_CONCILIADO"/>
  </r>
  <r>
    <x v="9"/>
    <m/>
    <x v="9"/>
    <x v="39"/>
    <s v="B22634110002"/>
    <s v="BOD"/>
    <n v="2263411"/>
    <m/>
    <s v="00086031111 DEP.DE CHEQ.AJENOS,RET.DE CAM.,CONCEPTO: SISCO OCTUBRE - DICIEMBRE 2023,DEP.: SERNAP RB TCO PILON LAJAS , PROCEDENCIA: BANCO UNION S.A., CHEQUE: 1531, FECHA DE EMISION:12/02/2025"/>
    <m/>
    <m/>
    <m/>
    <m/>
    <m/>
    <m/>
    <n v="0"/>
    <n v="34780"/>
    <s v="NO_CONCILIADO"/>
  </r>
  <r>
    <x v="70"/>
    <m/>
    <x v="70"/>
    <x v="39"/>
    <s v="B22634160002"/>
    <s v="BOD"/>
    <n v="2263416"/>
    <m/>
    <s v="00595012003 DEP.DE CHEQ.AJENOS,RET.DE CAM.,CONCEPTO: DEVOLUCION VIATICOS EN DEMASIA - RENE BENITO MORON CUELLAR,DEP.: GESTORA DE PENSIONES , PROCEDENCIA: BANCO UNION S.A., CHEQUE: 1972, FECHA DE EMISION:27/02/2025"/>
    <m/>
    <m/>
    <m/>
    <m/>
    <m/>
    <m/>
    <n v="0"/>
    <n v="44.4"/>
    <s v="NO_CONCILIADO"/>
  </r>
  <r>
    <x v="67"/>
    <m/>
    <x v="67"/>
    <x v="39"/>
    <s v="G30466510002"/>
    <s v="CRV"/>
    <n v="3046651"/>
    <m/>
    <s v="REGULARIZACION DE TRANSFERENCIA DEL EXTERIOR SEGUN SWIFT NO.1904 DE FECHA 27/02/2025 ORDENANTE: CONSULADO GERAL DA BOLIVIA (BR/SAO PAULO) REF.: 2025020600311032 LIB. 00340012005 SEGIP - RECAUDACION EXTERIOR - CEDULAS DE IDENTIDAD"/>
    <m/>
    <m/>
    <m/>
    <m/>
    <m/>
    <m/>
    <n v="0"/>
    <n v="91937.31"/>
    <s v="NO_CONCILIADO"/>
  </r>
  <r>
    <x v="67"/>
    <m/>
    <x v="67"/>
    <x v="39"/>
    <s v="G30466520001"/>
    <s v="CVD"/>
    <n v="3046652"/>
    <m/>
    <s v="COBRO COSTOS DE PAPELERIA POR REGULARIZACION DE TRANSFERENCIA DEL EXTERIOR POR ORDEN DE CONSULADO GERAL DA BOLIVIA (BR/SAO PAULO) REF.: 2025020600311032 LIB. 00340012003 RECAUDACION EXTRANJERIA - C.I. -L.C."/>
    <m/>
    <m/>
    <m/>
    <m/>
    <m/>
    <m/>
    <n v="60"/>
    <n v="0"/>
    <s v="NO_CONCILIADO"/>
  </r>
  <r>
    <x v="13"/>
    <m/>
    <x v="13"/>
    <x v="39"/>
    <s v="G30472820001"/>
    <s v="CVD"/>
    <n v="3047282"/>
    <m/>
    <s v="COBRO COSTOS DE PAPELERIA SEGUN TRANSFERENCIA DEL EXTERIOR POR ORDEN DE PETROLEO BRASILEIRO SA PETROBRAS (NY - 10001) REF.: NO.EXB-GAS-309-25.1/26.2.2025 FECHA VALOR 27/02/2025 IMAD/0227MMQFMPYZ001802 TRN/20250227-00097313 LIB. 00513012007 YPFB - RECURSOS NACIONALIZACIÓN"/>
    <m/>
    <m/>
    <m/>
    <m/>
    <m/>
    <m/>
    <n v="60"/>
    <n v="0"/>
    <s v="NO_CONCILIADO"/>
  </r>
  <r>
    <x v="34"/>
    <m/>
    <x v="34"/>
    <x v="39"/>
    <s v="J06288870002"/>
    <s v="NTE"/>
    <n v="11268150"/>
    <m/>
    <s v="A:00862012001 GAM DE SHINAHOTA, TRANSFERENCIA DE RECUPERACIONES SEGÚN NOTA INTERNA GEF-LCR-JSZ-0147-NOT/25, POR CONCEPTO DE REMUNERACION POR ADMINISTRACION DE FIDEICOMISO QUE CORRESPONDE AL FNDR DE ACUERDO A CONTRATO DE FIDEICOMISO “PROYECTOS DE INVERSION PUBLICA” (PIP) VCTO FEBRERO/2025"/>
    <m/>
    <m/>
    <m/>
    <m/>
    <m/>
    <m/>
    <n v="0"/>
    <n v="18090.080000000002"/>
    <s v="NO_CONCILIADO"/>
  </r>
  <r>
    <x v="60"/>
    <m/>
    <x v="60"/>
    <x v="39"/>
    <s v="J06288880002"/>
    <s v="NTE"/>
    <n v="11268213"/>
    <m/>
    <s v="A:00099021001 GAM DE COCHABAMBA, TRANSFERENCIA DE RECUPERACIONES SEGÚN NOTA INTERNA GEF-LCR-JSZ-0147-NOT/25 POR CONCEPTO DE PAGO DE CAPITAL E INTERESES DE ACUERDO A CONTRATO DE FIDEICOMISO “PROYECTOS DE INVERSION PUBLICA” (PIP) CORRESPONDIENTE AL VCTO FEBRERO/2025"/>
    <m/>
    <m/>
    <m/>
    <m/>
    <m/>
    <m/>
    <n v="0"/>
    <n v="1380961.52"/>
    <s v="NO_CONCILIADO"/>
  </r>
  <r>
    <x v="60"/>
    <m/>
    <x v="60"/>
    <x v="39"/>
    <s v="J06288890002"/>
    <s v="NTE"/>
    <n v="11268149"/>
    <m/>
    <s v="A:00099021001 GAM DE SHINAHOTA, TRANSFERENCIA DE RECUPERACIONES SEGÚN NOTA INTERNA GEF-LCR-JSZ-0147-NOT/25 POR CONCEPTO DE PAGO DE CAPITAL E INTERESES DE ACUERDO A CONTRATO DE FIDEICOMISO “PROYECTOS DE INVERSION PUBLICA” (PIP) CORRESPONDIENTE AL VCTO FEBRERO/2025"/>
    <m/>
    <m/>
    <m/>
    <m/>
    <m/>
    <m/>
    <n v="0"/>
    <n v="128228.11"/>
    <s v="NO_CONCILIADO"/>
  </r>
  <r>
    <x v="34"/>
    <m/>
    <x v="34"/>
    <x v="39"/>
    <s v="J06288900002"/>
    <s v="NTE"/>
    <n v="11268656"/>
    <m/>
    <s v="A:00862012001 GAM DE COCHABAMBA, TRANSFERENCIA DE RECUPERACIONES SEGÚN NOTA INTERNA GEF-LCR-JSZ-0147-NOT/25, POR CONCEPTO DE REMUNERACION POR ADMINISTRACION DE FIDEICOMISO QUE CORRESPONDE AL FNDR DE ACUERDO A CONTRATO DE FIDEICOMISO “PROYECTOS DE INVERSION PUBLICA” (PIP) VCTO FEBRERO/2025"/>
    <m/>
    <m/>
    <m/>
    <m/>
    <m/>
    <m/>
    <n v="0"/>
    <n v="178938.36"/>
    <s v="NO_CONCILIADO"/>
  </r>
  <r>
    <x v="34"/>
    <m/>
    <x v="34"/>
    <x v="39"/>
    <s v="J06288910002"/>
    <s v="NTE"/>
    <n v="11268166"/>
    <m/>
    <s v="A:00862012001 GAM DE VILLA AZURDUY, TRANSFERENCIA DE RECUPERACIONES SEGÚN NOTA INTERNA GEF-LCR-JSZ-0147-NOT/25, POR CONCEPTO DE REMUNERACION POR ADMINISTRACION DE FIDEICOMISO QUE CORRESPONDE AL FNDR DE ACUERDO A CONTRATO DE FIDEICOMISO “PROYECTOS DE INVERSION PUBLICA” (PIP) VCTO FEBRERO/2025"/>
    <m/>
    <m/>
    <m/>
    <m/>
    <m/>
    <m/>
    <n v="0"/>
    <n v="14538.51"/>
    <s v="NO_CONCILIADO"/>
  </r>
  <r>
    <x v="60"/>
    <m/>
    <x v="60"/>
    <x v="39"/>
    <s v="J06288920002"/>
    <s v="NTE"/>
    <n v="11268156"/>
    <m/>
    <s v="A:00099021001 GAM DE VILLA AZURDUY, TRANSFERENCIA DE RECUPERACIONES SEGÚN NOTA INTERNA GEF-LCR-JSZ-0147-NOT/25 POR CONCEPTO DE PAGO DE CAPITAL E INTERESES DE ACUERDO A CONTRATO DE FIDEICOMISO “PROYECTOS DE INVERSION PUBLICA” (PIP) CORRESPONDIENTE AL VCTO FEBRERO/2025"/>
    <m/>
    <m/>
    <m/>
    <m/>
    <m/>
    <m/>
    <n v="0"/>
    <n v="99895.9"/>
    <s v="NO_CONCILIADO"/>
  </r>
  <r>
    <x v="60"/>
    <m/>
    <x v="60"/>
    <x v="39"/>
    <s v="J06288930002"/>
    <s v="NTE"/>
    <n v="11269046"/>
    <m/>
    <s v="A:00099021001 GAM DE TARVITA, TRANSFERENCIA DE RECUPERACIONES SEGÚN NOTA INTERNA GEF-LCR-JSZ-0147-NOT/25 POR CONCEPTO DE PAGO DE CAPITAL E INTERESES DE ACUERDO A CONTRATO DE FIDEICOMISO “PROYECTOS DE INVERSION PUBLICA” (PIP) CORRESPONDIENTE AL VCTO FEBRERO/2025"/>
    <m/>
    <m/>
    <m/>
    <m/>
    <m/>
    <m/>
    <n v="0"/>
    <n v="69326.8"/>
    <s v="NO_CONCILIADO"/>
  </r>
  <r>
    <x v="34"/>
    <m/>
    <x v="34"/>
    <x v="39"/>
    <s v="J06288940002"/>
    <s v="NTE"/>
    <n v="11269047"/>
    <m/>
    <s v="A:00862012001 GAM DE TARVITA, TRANSFERENCIA DE RECUPERACIONES SEGÚN NOTA INTERNA GEF-LCR-JSZ-0147-NOT/25, POR CONCEPTO DE REMUNERACION POR ADMINISTRACION DE FIDEICOMISO QUE CORRESPONDE AL FNDR DE ACUERDO A CONTRATO DE FIDEICOMISO “PROYECTOS DE INVERSION PUBLICA” (PIP) VCTO FEBRERO/2025"/>
    <m/>
    <m/>
    <m/>
    <m/>
    <m/>
    <m/>
    <n v="0"/>
    <n v="10209.469999999999"/>
    <s v="NO_CONCILIADO"/>
  </r>
  <r>
    <x v="60"/>
    <m/>
    <x v="60"/>
    <x v="39"/>
    <s v="J06288950002"/>
    <s v="NTE"/>
    <n v="11269055"/>
    <m/>
    <s v="A:00099021001 GAM DE ORURO, TRANSFERENCIA DE RECUPERACIONES SEGÚN NOTA INTERNA GEF-LCR-JSZ-0147-NOT/25 POR CONCEPTO DE PAGO DE CAPITAL E INTERESES DE ACUERDO A CONTRATO DE FIDEICOMISO “PROYECTOS DE INVERSION PUBLICA” (PIP) CORRESPONDIENTE AL VCTO FEBRERO/2025"/>
    <m/>
    <m/>
    <m/>
    <m/>
    <m/>
    <m/>
    <n v="0"/>
    <n v="2937365.69"/>
    <s v="NO_CONCILIADO"/>
  </r>
  <r>
    <x v="60"/>
    <m/>
    <x v="60"/>
    <x v="39"/>
    <s v="J06288960002"/>
    <s v="NTE"/>
    <n v="11269092"/>
    <m/>
    <s v="A:00099021001 GAM DE SANTIAGO DE ANDAMARCA, TRANSFERENCIA DE RECUPERACIONES SEGÚN NOTA INTERNA GEF-LCR-JSZ-0147-NOT/25 POR CONCEPTO DE PAGO DE CAPITAL E INTERESES DE ACUERDO A CONTRATO DE FIDEICOMISO “PROYECTOS DE INVERSION PUBLICA” (PIP) CORRESPONDIENTE AL VCTO FEBRERO/2025"/>
    <m/>
    <m/>
    <m/>
    <m/>
    <m/>
    <m/>
    <n v="0"/>
    <n v="20791.060000000001"/>
    <s v="NO_CONCILIADO"/>
  </r>
  <r>
    <x v="34"/>
    <m/>
    <x v="34"/>
    <x v="39"/>
    <s v="J06288970002"/>
    <s v="NTE"/>
    <n v="11269105"/>
    <m/>
    <s v="A:00862012001 GAM DE SANTIAGO DE ANDAMARCA, TRANSFERENCIA DE RECUPERACIONES SEGÚN NOTA INTERNA GEF-LCR-JSZ-0147-NOT/25, POR CONCEPTO DE REMUNERACION POR ADMINISTRACION DE FIDEICOMISO QUE CORRESPONDE AL FNDR DE ACUERDO A CONTRATO DE FIDEICOMISO “PROYECTOS DE INVERSION PUBLICA” (PIP) VCTO FEBRERO/2025"/>
    <m/>
    <m/>
    <m/>
    <m/>
    <m/>
    <m/>
    <n v="0"/>
    <n v="2991.11"/>
    <s v="NO_CONCILIADO"/>
  </r>
  <r>
    <x v="34"/>
    <m/>
    <x v="34"/>
    <x v="39"/>
    <s v="J06288980002"/>
    <s v="NTE"/>
    <n v="11269075"/>
    <m/>
    <s v="A:00862012001 GAM DE DESAGUADERO, TRANSFERENCIA DE RECUPERACIONES SEGÚN NOTA INTERNA GEF-LCR-JSZ-0147-NOT/25, POR CONCEPTO DE REMUNERACION POR ADMINISTRACION DE FIDEICOMISO QUE CORRESPONDE AL FNDR DE ACUERDO A CONTRATO DE FIDEICOMISO “PROYECTOS DE INVERSION PUBLICA” (PIP) VCTO FEBRERO/2025"/>
    <m/>
    <m/>
    <m/>
    <m/>
    <m/>
    <m/>
    <n v="0"/>
    <n v="4516.74"/>
    <s v="NO_CONCILIADO"/>
  </r>
  <r>
    <x v="60"/>
    <m/>
    <x v="60"/>
    <x v="39"/>
    <s v="J06288990002"/>
    <s v="NTE"/>
    <n v="11269074"/>
    <m/>
    <s v="A:00099021001 GAM DE DESAGUADERO, TRANSFERENCIA DE RECUPERACIONES SEGÚN NOTA INTERNA GEF-LCR-JSZ-0147-NOT/25 POR CONCEPTO DE PAGO DE INTERESES DE ACUERDO A CONTRATO DE FIDEICOMISO “PROYECTOS DE INVERSION PUBLICA” (PIP) CORRESPONDIENTE AL VCTO FEBRERO/2025"/>
    <m/>
    <m/>
    <m/>
    <m/>
    <m/>
    <m/>
    <n v="0"/>
    <n v="4516.75"/>
    <s v="NO_CONCILIADO"/>
  </r>
  <r>
    <x v="60"/>
    <m/>
    <x v="60"/>
    <x v="39"/>
    <s v="J06289000002"/>
    <s v="NTE"/>
    <n v="11269106"/>
    <m/>
    <s v="A:00099021001 GAM DE ENTRE RIOS (COCHABAMBA), TRANSFERENCIA DE RECUPERACIONES SEGÚN NOTA INTERNA GEF-LCR-JSZ-0147-NOT/25 POR CONCEPTO DE PAGO DE CAPITAL E INTERESES DE ACUERDO A CONTRATO DE FIDEICOMISO “PROYECTOS DE INVERSION PUBLICA” (PIP) CORRESPONDIENTE AL VCTO FEBRERO/2025"/>
    <m/>
    <m/>
    <m/>
    <m/>
    <m/>
    <m/>
    <n v="0"/>
    <n v="49183.31"/>
    <s v="NO_CONCILIADO"/>
  </r>
  <r>
    <x v="34"/>
    <m/>
    <x v="34"/>
    <x v="39"/>
    <s v="J06289010002"/>
    <s v="NTE"/>
    <n v="11269115"/>
    <m/>
    <s v="A:00862012001 GAM DE ENTRE RIOS (COCHABAMBA), TRANSFERENCIA DE RECUPERACIONES SEGÚN NOTA INTERNA GEF-LCR-JSZ-0147-NOT/25, POR CONCEPTO DE REMUNERACION POR ADMINISTRACION DE FIDEICOMISO QUE CORRESPONDE AL FNDR DE ACUERDO A CONTRATO DE FIDEICOMISO “PROYECTOS DE INVERSION PUBLICA” (PIP) VCTO FEBRERO/2025"/>
    <m/>
    <m/>
    <m/>
    <m/>
    <m/>
    <m/>
    <n v="0"/>
    <n v="6933.93"/>
    <s v="NO_CONCILIADO"/>
  </r>
  <r>
    <x v="34"/>
    <m/>
    <x v="34"/>
    <x v="39"/>
    <s v="J06289020002"/>
    <s v="NTE"/>
    <n v="11269064"/>
    <m/>
    <s v="A:00862012001 GAM DE ORURO, TRANSFERENCIA DE RECUPERACIONES SEGÚN NOTA INTERNA GEF-LCR-JSZ-0147-NOT/25, POR CONCEPTO DE REMUNERACION POR ADMINISTRACION DE FIDEICOMISO QUE CORRESPONDE AL FNDR DE ACUERDO A CONTRATO DE FIDEICOMISO “PROYECTOS DE INVERSION PUBLICA” (PIP) VCTO FEBRERO/2025"/>
    <m/>
    <m/>
    <m/>
    <m/>
    <m/>
    <m/>
    <n v="0"/>
    <n v="365197.62"/>
    <s v="NO_CONCILIADO"/>
  </r>
  <r>
    <x v="6"/>
    <m/>
    <x v="6"/>
    <x v="39"/>
    <s v="Q21783480002"/>
    <s v="CRV"/>
    <n v="2178348"/>
    <m/>
    <s v="NUMERO DE LIBRETA CUT: 00099021001 OPERACIÓN E75 TRANSFERENCIA DE LA CUENTA FISCAL BUN A LA CUT EN MN TRANSF.FDOS.AL.BCB GOBIERNO AUTONOMO MUNICIPAL DE VALLEGRANDE CITE: GAM-NÂ° 113/2025 CUENTA CUT 3987 LIBRETA NÂ° 00099021001"/>
    <m/>
    <m/>
    <m/>
    <m/>
    <m/>
    <m/>
    <n v="0"/>
    <n v="1113846.3999999999"/>
    <s v="NO_CONCILIADO"/>
  </r>
  <r>
    <x v="6"/>
    <m/>
    <x v="6"/>
    <x v="39"/>
    <s v="Q21783490002"/>
    <s v="CRV"/>
    <n v="2178349"/>
    <m/>
    <s v="NUMERO DE LIBRETA CUT: 00099021001 OPERACIÓN E75 TRANSFERENCIA DE LA CUENTA FISCAL BUN A LA CUT EN MN TRANSF.FDOS.AL.BCB GOBIERNO AUTONOMO MUNICIPAL DE VALLEGRANDE CITE: GAM-NÂ° 114/2025 CUENTA CUT 3987 LIBRETA NÂ° 00099021001"/>
    <m/>
    <m/>
    <m/>
    <m/>
    <m/>
    <m/>
    <n v="0"/>
    <n v="2622.99"/>
    <s v="NO_CONCILIADO"/>
  </r>
  <r>
    <x v="6"/>
    <m/>
    <x v="6"/>
    <x v="39"/>
    <s v="Q21783500002"/>
    <s v="CRV"/>
    <n v="2178350"/>
    <m/>
    <s v="NUMERO DE LIBRETA CUT: 00099021001 OPERACIÓN E75 TRANSFERENCIA DE LA CUENTA FISCAL BUN A LA CUT EN MN TRANSF.FDOS.AL.BCB GOBIERNO AUTONOMO MUNICIPAL DE VILLA LIBERTAD LICOMA CITE: GAMVLL/MAE/NEX-072/2025 CUENTA CUT 3987 LIBRETA NÂ° 00099021001"/>
    <m/>
    <m/>
    <m/>
    <m/>
    <m/>
    <m/>
    <n v="0"/>
    <n v="48642.43"/>
    <s v="NO_CONCILIADO"/>
  </r>
  <r>
    <x v="6"/>
    <m/>
    <x v="6"/>
    <x v="39"/>
    <s v="Q21783510002"/>
    <s v="CRV"/>
    <n v="2178351"/>
    <m/>
    <s v="NUMERO DE LIBRETA CUT: 00099021001 OPERACIÓN E75 TRANSFERENCIA DE LA CUENTA FISCAL BUN A LA CUT EN MN TRANSF.FDOS.AL.BCB GOBIERNO AUTONOMO MUNICIPAL DE VILLA LIBERTAR LICOMA CITE: GAMVLL/MAE/NEX-066/2025 CUENTA CUT 3987 LIBRETA NÂ° 00099021001"/>
    <m/>
    <m/>
    <m/>
    <m/>
    <m/>
    <m/>
    <n v="0"/>
    <n v="542918.5"/>
    <s v="NO_CONCILIADO"/>
  </r>
  <r>
    <x v="6"/>
    <m/>
    <x v="6"/>
    <x v="39"/>
    <s v="Q21783530002"/>
    <s v="CRV"/>
    <n v="2178353"/>
    <m/>
    <s v="NUMERO DE LIBRETA CUT: 00099021001 OPERACIÓN E75 TRANSFERENCIA DE LA CUENTA FISCAL BUN A LA CUT EN MN TRANSF.FDOS.AL.BCB GOBIERNO AUTONOMO MUNICIPAL DE GAM VILLA LIBERTAD LICOMA CITE: GAMVLL/MAE/NEX-073/2025 CUENTA CUT 3987 LIBRETA NÂ° 00099021001"/>
    <m/>
    <m/>
    <m/>
    <m/>
    <m/>
    <m/>
    <n v="0"/>
    <n v="66830.05"/>
    <s v="NO_CONCILIADO"/>
  </r>
  <r>
    <x v="6"/>
    <m/>
    <x v="6"/>
    <x v="39"/>
    <s v="Q21783540002"/>
    <s v="CRV"/>
    <n v="2178354"/>
    <m/>
    <s v="NUMERO DE LIBRETA CUT: 00099021001 OPERACIÓN E75 TRANSFERENCIA DE LA CUENTA FISCAL BUN A LA CUT EN MN TRANSF.FDOS.AL.BCB GOBIERNO AUTONOMO MUNICIPAL DE SAN PEDRO DE CURAHUARA CITE: GAMPP/MAE-RAMC/NÂ°085/2025 CUENTA CUT 3987 LIBRETA NÂ° 00099021001"/>
    <m/>
    <m/>
    <m/>
    <m/>
    <m/>
    <m/>
    <n v="0"/>
    <n v="1575"/>
    <s v="NO_CONCILIADO"/>
  </r>
  <r>
    <x v="46"/>
    <m/>
    <x v="46"/>
    <x v="39"/>
    <s v="G30475540002"/>
    <s v="CRV"/>
    <n v="3047554"/>
    <m/>
    <s v="TRANSFERENCIA DEL EXTERIOR SEGUN SWIFT NO.2876 Y NO.2877 DE FECHA 27/02/2025 ORDENANTE: ERAMET CHILE S.A. (CL/SANTIAGO) REF.: CRED COMPRA SALMUERA AGUAS SALINAS LIB. 00597012001 RECURSOS PROPIOS VENTAS YLB"/>
    <m/>
    <m/>
    <m/>
    <m/>
    <m/>
    <m/>
    <n v="0"/>
    <n v="13034"/>
    <s v="NO_CONCILIADO"/>
  </r>
  <r>
    <x v="13"/>
    <m/>
    <x v="13"/>
    <x v="39"/>
    <s v="G30475570001"/>
    <s v="CVD"/>
    <n v="3047557"/>
    <m/>
    <s v="COBRO COSTOS DE PAPELERIA POR REGULARIZACION DE TRANSFERENCIA DEL EXTERIOR POR ORDEN DE MTX COMERCIALIZADORA DE GAS (BRAZIL SAO PAULO) REF.: CRED INV PPA - MTX 20/25 FECHA VALOR 26/02/2025 LIB. 00513012015 YPFB-HEROES DEL CHACO-BS"/>
    <m/>
    <m/>
    <m/>
    <m/>
    <m/>
    <m/>
    <n v="60"/>
    <n v="0"/>
    <s v="NO_CONCILIADO"/>
  </r>
  <r>
    <x v="46"/>
    <m/>
    <x v="46"/>
    <x v="39"/>
    <s v="G30475550001"/>
    <s v="CVD"/>
    <n v="3047555"/>
    <m/>
    <s v="COBRO COSTOS DE PAPELERIA SEGUN TRANSFERENCIA DEL EXTERIOR POR ORDEN DE ERAMET CHILE S.A. (CL/SANTIAGO) REF.: CRED COMPRA SALMUERA AGUAS SALINAS LIB. 00597032001 YLB-COMERCIALIZACION DE DIVERSAS SALES"/>
    <m/>
    <m/>
    <m/>
    <m/>
    <m/>
    <m/>
    <n v="60"/>
    <n v="0"/>
    <s v="NO_CONCILIADO"/>
  </r>
  <r>
    <x v="12"/>
    <m/>
    <x v="12"/>
    <x v="39"/>
    <s v="G30477300003"/>
    <s v="COB"/>
    <n v="19788"/>
    <m/>
    <s v="PAGO A BID PRÉSTAMO 3091/BL-BO VCTO. 27-02-2025 POR CUENTA DE GOB.AUT.DEPT.PANDO , NTI. 019788 VALOR 27-02-2025 CAPITAL USD 171.101,75 INTERESES USD 153.451,07 COMISIONES USD 1.125,30 CTA. 3987 CUENTA UNICA DEL TESORO LIB. 00099021001 REF.: COMISIONES BANCARIAS"/>
    <m/>
    <m/>
    <m/>
    <m/>
    <m/>
    <m/>
    <n v="2594.16"/>
    <n v="0"/>
    <s v="NO_CONCILIADO"/>
  </r>
  <r>
    <x v="12"/>
    <m/>
    <x v="12"/>
    <x v="39"/>
    <s v="G30477320003"/>
    <s v="COB"/>
    <n v="19806"/>
    <m/>
    <s v="PAGO A BID PRÉSTAMO 3091/BL-BO VCTO. 27-02-2025 POR CUENTA DE TGN, SEGUN NOTA MEFP/VTCP/DGCP/UODP/No 114/2025 DE 27-02-2025, NTI. 019806 VALOR 27-02-2025 CAPITAL USD 495.594,58 INTERESES USD 374.401,89 COMISIONES USD 1.186,94 CTA. 3987 CUENTA UNICA DEL TESORO LIB. 00099021001 REF.: COMISIONES BANCARIAS"/>
    <m/>
    <m/>
    <m/>
    <m/>
    <m/>
    <m/>
    <n v="6336.29"/>
    <n v="0"/>
    <s v="NO_CONCILIADO"/>
  </r>
  <r>
    <x v="12"/>
    <m/>
    <x v="12"/>
    <x v="39"/>
    <s v="G30477310003"/>
    <s v="COB"/>
    <n v="19807"/>
    <m/>
    <s v="PAGO A BID PRÉSTAMO 3091/BL-BO VCTO. 27-02-2025 POR CUENTA DE TGN, SEGUN NOTA MEFP/VTCP/DGCP/UODP/No 114/2025 DE 27-02-2025, NTI. 019807 VALOR 27-02-2025 INTERESES USD 7.399,02 CTA. 3987 CUENTA UNICA DEL TESORO LIB. 00099021001 REF.: COMISIONES BANCARIAS"/>
    <m/>
    <m/>
    <m/>
    <m/>
    <m/>
    <m/>
    <n v="410.76"/>
    <n v="0"/>
    <s v="NO_CONCILIADO"/>
  </r>
  <r>
    <x v="46"/>
    <m/>
    <x v="46"/>
    <x v="39"/>
    <s v="G30477330002"/>
    <s v="CRV"/>
    <n v="3047733"/>
    <m/>
    <s v="TRANSFERENCIA DEL EXTERIOR SEGUN SWIFT NO.2923 Y NO.2922 DE FECHA 27/02/2025 ORDENANTE: PTC S.A.C. (LIMA PERU) REF.: CRED CANCELA GOP-DVE-0036-ODV/25-VEX LIB. 00597012001 RECURSOS PROPIOS VENTAS YLB"/>
    <m/>
    <m/>
    <m/>
    <m/>
    <m/>
    <m/>
    <n v="0"/>
    <n v="224294.56"/>
    <s v="NO_CONCILIADO"/>
  </r>
  <r>
    <x v="46"/>
    <m/>
    <x v="46"/>
    <x v="39"/>
    <s v="G30477340001"/>
    <s v="CVD"/>
    <n v="3047734"/>
    <m/>
    <s v="COBRO COSTOS DE PAPELERIA SEGUN TRANSFERENCIA DEL EXTERIOR POR ORDEN DE PTC S.A.C. (LIMA PERU) REF.: CRED CANCELA GOP-DVE-0036-ODV/25-VEX LIB. 00597032001 YLB-COMERCIALIZACION DE DIVERSAS SALES"/>
    <m/>
    <m/>
    <m/>
    <m/>
    <m/>
    <m/>
    <n v="60"/>
    <n v="0"/>
    <s v="NO_CONCILIADO"/>
  </r>
  <r>
    <x v="7"/>
    <m/>
    <x v="7"/>
    <x v="39"/>
    <s v="S11209830003"/>
    <s v="COB"/>
    <n v="1120983"/>
    <m/>
    <s v="||TRANSFERENCIA DE FONDOS S/G MENSAJES SWIFT NROS. 2881-2882 EN ATENCIÓN A CORREO ELECTRÓNICO DE LA FECHA Y NOTA: DGAC/DAF/FIN/NE-0008/25 DE F.29/1/2025 (HRE-TGL-1866) ENVIADO POR LA DIRECCIÓN GENERAL DE AERONÁUTICA CIVIL (SECTOR PÚBLICO). DEBITO DE LA LIBRETA 00117012001 DGAC, REPOSICIÓN ÚTILES DE ESCRITORIO."/>
    <m/>
    <m/>
    <m/>
    <m/>
    <m/>
    <m/>
    <n v="60"/>
    <n v="0"/>
    <s v="NO_CONCILIADO"/>
  </r>
  <r>
    <x v="60"/>
    <m/>
    <x v="60"/>
    <x v="39"/>
    <s v="J06289660002"/>
    <s v="NTE"/>
    <n v="11264787"/>
    <m/>
    <s v="A:00099021001 GAM DE EL VILLAR, TRANSFERENCIA DE RECUPERACIONES SEGÚN NOTA GEF-LCR-JSZ-0147-NOT/25 POR CONCEPTO DE PAGO DE CAPITAL E INTERES DE ACUERDO A CONTRATO DE FIDEICOMISO “PROYECTOS DE INVERSION PUBLICA” (PIP)."/>
    <m/>
    <m/>
    <m/>
    <m/>
    <m/>
    <m/>
    <n v="0"/>
    <n v="49589.99"/>
    <s v="NO_CONCILIADO"/>
  </r>
  <r>
    <x v="60"/>
    <m/>
    <x v="60"/>
    <x v="39"/>
    <s v="J06289680002"/>
    <s v="NTE"/>
    <n v="11264789"/>
    <m/>
    <s v="A:00099021001 GAM DE SAN CARLOS, TRANSFERENCIA DE RECUPERACIONES SEGÚN NOTA GEF-LCR-JSZ-0147-NOT/25 POR CONCEPTO DE PAGO DE CAPITAL E INTERES DE ACUERDO A CONTRATO DE FIDEICOMISO “PROYECTOS DE INVERSION PUBLICA” (PIP)."/>
    <m/>
    <m/>
    <m/>
    <m/>
    <m/>
    <m/>
    <n v="0"/>
    <n v="22186.22"/>
    <s v="NO_CONCILIADO"/>
  </r>
  <r>
    <x v="14"/>
    <m/>
    <x v="14"/>
    <x v="39"/>
    <s v="J06289690002"/>
    <s v="NTE"/>
    <n v="11276244"/>
    <m/>
    <s v="A:00099021001 DEVOLUCIÓN DEUDA AL TGN POR PARTE DEL SR. GUILLERMO ARAMAYO HERRERA CORRESPONDIENTE AL MES DE ENERO/2025, S/G. INF. SENASIR/UAF/INF N° 364/2025, DE FECHA 26/02/2025"/>
    <m/>
    <m/>
    <m/>
    <m/>
    <m/>
    <m/>
    <n v="0"/>
    <n v="1027.3499999999999"/>
    <s v="NO_CONCILIADO"/>
  </r>
  <r>
    <x v="34"/>
    <m/>
    <x v="34"/>
    <x v="39"/>
    <s v="J06289700002"/>
    <s v="NTE"/>
    <n v="11264788"/>
    <m/>
    <s v="A:00862012001 GAM DE EL VILLAR, TRANSFERENCIA DE RECUPERACIONES SEGÚN NOTA GEF-LCR-JSZ-0147-NOT/25 POR CONCEPTO DE REMUNERACION POR ADMINISTRACION DE FIDEICOMISO QUE CORRESPONDE AL FNDR DE ACUERDO A CONTRATO DE FIDEICOMISO “PROYECTOS DE INVERSION PUBLICA” (PIP)."/>
    <m/>
    <m/>
    <m/>
    <m/>
    <m/>
    <m/>
    <n v="0"/>
    <n v="7245.89"/>
    <s v="NO_CONCILIADO"/>
  </r>
  <r>
    <x v="34"/>
    <m/>
    <x v="34"/>
    <x v="39"/>
    <s v="J06289730002"/>
    <s v="NTE"/>
    <n v="11264794"/>
    <m/>
    <s v="A:00862012001 GAM DE HUMANATA, TRANSFERENCIA DE RECUPERACIONES SEGÚN NOTA GEF-LCR-JSZ-0147-NOT/25 POR CONCEPTO DE REMUNERACION POR ADMINISTRACION DE FIDEICOMISO QUE CORRESPONDE AL FNDR DE ACUERDO A CONTRATO DE FIDEICOMISO “PROYECTOS DE INVERSION PUBLICA” (PIP)."/>
    <m/>
    <m/>
    <m/>
    <m/>
    <m/>
    <m/>
    <n v="0"/>
    <n v="1602.82"/>
    <s v="NO_CONCILIADO"/>
  </r>
  <r>
    <x v="34"/>
    <m/>
    <x v="34"/>
    <x v="39"/>
    <s v="J06289740002"/>
    <s v="NTE"/>
    <n v="11264790"/>
    <m/>
    <s v="A:00862012001 GAM DE SAN CARLOS, TRANSFERENCIA DE RECUPERACIONES SEGÚN NOTA GEF-LCR-JSZ-0147-NOT/25 POR CONCEPTO DE REMUNERACION POR ADMINISTRACION DE FIDEICOMISO QUE CORRESPONDE AL FNDR DE ACUERDO A CONTRATO DE FIDEICOMISO “PROYECTOS DE INVERSION PUBLICA” (PIP)."/>
    <m/>
    <m/>
    <m/>
    <m/>
    <m/>
    <m/>
    <n v="0"/>
    <n v="3033.68"/>
    <s v="NO_CONCILIADO"/>
  </r>
  <r>
    <x v="60"/>
    <m/>
    <x v="60"/>
    <x v="39"/>
    <s v="J06289750002"/>
    <s v="NTE"/>
    <n v="11264791"/>
    <m/>
    <s v="A:00099021001 GAD DE POTOSI, TRANSFERENCIA DE RECUPERACIONES SEGÚN NOTA GEF-LCR-JSZ-0147-NOT/25 POR CONCEPTO DE PAGO DE CAPITAL E INTERES DE ACUERDO A CONTRATO DE FIDEICOMISO “PROYECTOS DE INVERSION PUBLICA” (PIP)."/>
    <m/>
    <m/>
    <m/>
    <m/>
    <m/>
    <m/>
    <n v="0"/>
    <n v="7184678.9800000004"/>
    <s v="NO_CONCILIADO"/>
  </r>
  <r>
    <x v="34"/>
    <m/>
    <x v="34"/>
    <x v="39"/>
    <s v="J06289760002"/>
    <s v="NTE"/>
    <n v="11264792"/>
    <m/>
    <s v="A:00862012001 GAD DE POTOSI, TRANSFERENCIA DE RECUPERACIONES SEGÚN NOTA GEF-LCR-JSZ-0147-NOT/25 POR CONCEPTO DE REMUNERACION POR ADMINISTRACION DE FIDEICOMISO QUE CORRESPONDE AL FNDR DE ACUERDO A CONTRATO DE FIDEICOMISO “PROYECTOS DE INVERSION PUBLICA” (PIP)."/>
    <m/>
    <m/>
    <m/>
    <m/>
    <m/>
    <m/>
    <n v="0"/>
    <n v="959314.1"/>
    <s v="NO_CONCILIADO"/>
  </r>
  <r>
    <x v="60"/>
    <m/>
    <x v="60"/>
    <x v="39"/>
    <s v="J06289770002"/>
    <s v="NTE"/>
    <n v="11264793"/>
    <m/>
    <s v="A:00099021001 GAM DE HUMANATA, TRANSFERENCIA DE RECUPERACIONES SEGÚN NOTA GEF-LCR-JSZ-0147-NOT/25 POR CONCEPTO DE PAGO DE CAPITAL E INTERES DE ACUERDO A CONTRATO DE FIDEICOMISO “PROYECTOS DE INVERSION PUBLICA” (PIP)."/>
    <m/>
    <m/>
    <m/>
    <m/>
    <m/>
    <m/>
    <n v="0"/>
    <n v="12210.94"/>
    <s v="NO_CONCILIADO"/>
  </r>
  <r>
    <x v="34"/>
    <m/>
    <x v="34"/>
    <x v="39"/>
    <s v="J06289780002"/>
    <s v="NTE"/>
    <n v="11264796"/>
    <m/>
    <s v="A:00862012001 GAM DE CULPINA, TRANSFERENCIA DE RECUPERACIONES SEGÚN NOTA GEF-LCR-JSZ-0147-NOT/25 POR CONCEPTO DE REMUNERACION POR ADMINISTRACION DE FIDEICOMISO QUE CORRESPONDE AL FNDR DE ACUERDO A CONTRATO DE FIDEICOMISO “PROYECTOS DE INVERSION PUBLICA” (PIP)."/>
    <m/>
    <m/>
    <m/>
    <m/>
    <m/>
    <m/>
    <n v="0"/>
    <n v="10522.83"/>
    <s v="NO_CONCILIADO"/>
  </r>
  <r>
    <x v="34"/>
    <m/>
    <x v="34"/>
    <x v="39"/>
    <s v="J06289790002"/>
    <s v="NTE"/>
    <n v="11264802"/>
    <m/>
    <s v="A:00862012001 GAM DE FERNANDEZ ALONSO, TRANSFERENCIA DE RECUPERACIONES SEGÚN NOTA GEF-LCR-JSZ-0147-NOT/25 POR CONCEPTO DE REMUNERACION POR ADMINISTRACION DE FIDEICOMISO QUE CORRESPONDE AL FNDR DE ACUERDO A CONTRATO DE FIDEICOMISO “PROYECTOS DE INVERSION PUBLICA” (PIP)."/>
    <m/>
    <m/>
    <m/>
    <m/>
    <m/>
    <m/>
    <n v="0"/>
    <n v="18144.78"/>
    <s v="NO_CONCILIADO"/>
  </r>
  <r>
    <x v="60"/>
    <m/>
    <x v="60"/>
    <x v="39"/>
    <s v="J06289830002"/>
    <s v="NTE"/>
    <n v="11264799"/>
    <m/>
    <s v="A:00099021001 GAM DE PAZNA, TRANSFERENCIA DE RECUPERACIONES SEGÚN NOTA GEF-LCR-JSZ-0147-NOT/25 POR CONCEPTO DE PAGO DE CAPITAL E INTERES DE ACUERDO A CONTRATO DE FIDEICOMISO “PROYECTOS DE INVERSION PUBLICA” (PIP)."/>
    <m/>
    <m/>
    <m/>
    <m/>
    <m/>
    <m/>
    <n v="0"/>
    <n v="5809.18"/>
    <s v="NO_CONCILIADO"/>
  </r>
  <r>
    <x v="34"/>
    <m/>
    <x v="34"/>
    <x v="39"/>
    <s v="J06289800002"/>
    <s v="NTE"/>
    <n v="11264800"/>
    <m/>
    <s v="A:00862012001 GAM DE PAZNA, TRANSFERENCIA DE RECUPERACIONES SEGÚN NOTA GEF-LCR-JSZ-0147-NOT/25 POR CONCEPTO DE REMUNERACION POR ADMINISTRACION DE FIDEICOMISO QUE CORRESPONDE AL FNDR DE ACUERDO A CONTRATO DE FIDEICOMISO “PROYECTOS DE INVERSION PUBLICA” (PIP)."/>
    <m/>
    <m/>
    <m/>
    <m/>
    <m/>
    <m/>
    <n v="0"/>
    <n v="835.74"/>
    <s v="NO_CONCILIADO"/>
  </r>
  <r>
    <x v="60"/>
    <m/>
    <x v="60"/>
    <x v="39"/>
    <s v="J06289810002"/>
    <s v="NTE"/>
    <n v="11264795"/>
    <m/>
    <s v="A:00099021001 GAM DE CULPINA, TRANSFERENCIA DE RECUPERACIONES SEGÚN NOTA GEF-LCR-JSZ-0147-NOT/25 POR CONCEPTO DE PAGO DE CAPITAL E INTERES DE ACUERDO A CONTRATO DE FIDEICOMISO “PROYECTOS DE INVERSION PUBLICA” (PIP)."/>
    <m/>
    <m/>
    <m/>
    <m/>
    <m/>
    <m/>
    <n v="0"/>
    <n v="65974.679999999993"/>
    <s v="NO_CONCILIADO"/>
  </r>
  <r>
    <x v="60"/>
    <m/>
    <x v="60"/>
    <x v="39"/>
    <s v="J06289820002"/>
    <s v="NTE"/>
    <n v="11264797"/>
    <m/>
    <s v="A:00099021001 GAM DE SIPE SIPE, TRANSFERENCIA DE RECUPERACIONES SEGÚN NOTA GEF-LCR-JSZ-0147-NOT/25 POR CONCEPTO DE PAGO DE CAPITAL E INTERES DE ACUERDO A CONTRATO DE FIDEICOMISO “PROYECTOS DE INVERSION PUBLICA” (PIP)."/>
    <m/>
    <m/>
    <m/>
    <m/>
    <m/>
    <m/>
    <n v="0"/>
    <n v="96525.69"/>
    <s v="NO_CONCILIADO"/>
  </r>
  <r>
    <x v="60"/>
    <m/>
    <x v="60"/>
    <x v="39"/>
    <s v="J06289840002"/>
    <s v="NTE"/>
    <n v="11264801"/>
    <m/>
    <s v="A:00099021001 GAM DE FERNANDEZ ALONSO, TRANSFERENCIA DE RECUPERACIONES SEGÚN NOTA GEF-LCR-JSZ-0147-NOT/25 POR CONCEPTO DE PAGO DE CAPITAL E INTERES DE ACUERDO A CONTRATO DE FIDEICOMISO “PROYECTOS DE INVERSION PUBLICA” (PIP)."/>
    <m/>
    <m/>
    <m/>
    <m/>
    <m/>
    <m/>
    <n v="0"/>
    <n v="126111.63"/>
    <s v="NO_CONCILIADO"/>
  </r>
  <r>
    <x v="34"/>
    <m/>
    <x v="34"/>
    <x v="39"/>
    <s v="J06289850002"/>
    <s v="NTE"/>
    <n v="11264798"/>
    <m/>
    <s v="A:00862012001 GAM DE SIPE SIPE, TRANSFERENCIA DE RECUPERACIONES SEGÚN NOTA GEF-LCR-JSZ-0147-NOT/25 POR CONCEPTO DE REMUNERACION POR ADMINISTRACION DE FIDEICOMISO QUE CORRESPONDE AL FNDR DE ACUERDO A CONTRATO DE FIDEICOMISO “PROYECTOS DE INVERSION PUBLICA” (PIP)."/>
    <m/>
    <m/>
    <m/>
    <m/>
    <m/>
    <m/>
    <n v="0"/>
    <n v="13886.86"/>
    <s v="NO_CONCILIADO"/>
  </r>
  <r>
    <x v="60"/>
    <m/>
    <x v="60"/>
    <x v="39"/>
    <s v="J06289860002"/>
    <s v="NTE"/>
    <n v="11264803"/>
    <m/>
    <s v="A:00099021001 GAM DE PUERTO CARABUCO, TRANSFERENCIA DE RECUPERACIONES SEGÚN NOTA GEF-LCR-JSZ-0147-NOT/25 POR CONCEPTO DE PAGO DE CAPITAL E INTERES DE ACUERDO A CONTRATO DE FIDEICOMISO “PROYECTOS DE INVERSION PUBLICA” (PIP)."/>
    <m/>
    <m/>
    <m/>
    <m/>
    <m/>
    <m/>
    <n v="0"/>
    <n v="59216.73"/>
    <s v="NO_CONCILIADO"/>
  </r>
  <r>
    <x v="34"/>
    <m/>
    <x v="34"/>
    <x v="39"/>
    <s v="J06289870002"/>
    <s v="NTE"/>
    <n v="11264804"/>
    <m/>
    <s v="A:00862012001 GAM DE PUERTO CARABUCO, TRANSFERENCIA DE RECUPERACIONES SEGÚN NOTA GEF-LCR-JSZ-0147-NOT/25 POR CONCEPTO DE REMUNERACION POR ADMINISTRACION DE FIDEICOMISO QUE CORRESPONDE AL FNDR DE ACUERDO A CONTRATO DE FIDEICOMISO “PROYECTOS DE INVERSION PUBLICA” (PIP)."/>
    <m/>
    <m/>
    <m/>
    <m/>
    <m/>
    <m/>
    <n v="0"/>
    <n v="8482.76"/>
    <s v="NO_CONCILIADO"/>
  </r>
  <r>
    <x v="34"/>
    <m/>
    <x v="34"/>
    <x v="39"/>
    <s v="J06289880002"/>
    <s v="NTE"/>
    <n v="11264806"/>
    <m/>
    <s v="A:00862012001 GAIOC DE SALINAS, TRANSFERENCIA DE RECUPERACIONES SEGÚN NOTA GEF-LCR-JSZ-0147-NOT/25 POR CONCEPTO DE REMUNERACION POR ADMINISTRACION DE FIDEICOMISO QUE CORRESPONDE AL FNDR DE ACUERDO A CONTRATO DE FIDEICOMISO “PROYECTOS DE INVERSION PUBLICA” (PIP)."/>
    <m/>
    <m/>
    <m/>
    <m/>
    <m/>
    <m/>
    <n v="0"/>
    <n v="12670.29"/>
    <s v="NO_CONCILIADO"/>
  </r>
  <r>
    <x v="60"/>
    <m/>
    <x v="60"/>
    <x v="39"/>
    <s v="J06289890002"/>
    <s v="NTE"/>
    <n v="11264805"/>
    <m/>
    <s v="A:00099021001 GAIOC DE SALINAS, TRANSFERENCIA DE RECUPERACIONES SEGÚN NOTA GEF-LCR-JSZ-0147-NOT/25 POR CONCEPTO DE PAGO DE CAPITAL E INTERES DE ACUERDO A CONTRATO DE FIDEICOMISO “PROYECTOS DE INVERSION PUBLICA” (PIP)."/>
    <m/>
    <m/>
    <m/>
    <m/>
    <m/>
    <m/>
    <n v="0"/>
    <n v="88077.17"/>
    <s v="NO_CONCILIADO"/>
  </r>
  <r>
    <x v="60"/>
    <m/>
    <x v="60"/>
    <x v="39"/>
    <s v="J06289900002"/>
    <s v="NTE"/>
    <n v="11268131"/>
    <m/>
    <s v="A:00099021001 GAM DE COCAPATA, TRANSFERENCIA DE RECUPERACIONES SEGÚN NOTA INTERNA GEF-LCR-JSZ-0147-NOT/25 POR CONCEPTO DE PAGO DE CAPITAL E INTERESES DE ACUERDO A CONTRATO DE FIDEICOMISO “PROYECTOS DE INVERSION PUBLICA” (PIP) CORRESPONDIENTE AL VCTO FEBRERO/2025"/>
    <m/>
    <m/>
    <m/>
    <m/>
    <m/>
    <m/>
    <n v="0"/>
    <n v="45777.440000000002"/>
    <s v="NO_CONCILIADO"/>
  </r>
  <r>
    <x v="34"/>
    <m/>
    <x v="34"/>
    <x v="39"/>
    <s v="J06289910002"/>
    <s v="NTE"/>
    <n v="11268132"/>
    <m/>
    <s v="A:00862012001 GAM DE COCAPATA, TRANSFERENCIA DE RECUPERACIONES SEGÚN NOTA INTERNA GEF-LCR-JSZ-0147-NOT/25, POR CONCEPTO DE REMUNERACION POR ADMINISTRACION DE FIDEICOMISO QUE CORRESPONDE AL FNDR DE ACUERDO A CONTRATO DE FIDEICOMISO “PROYECTOS DE INVERSION PUBLICA” (PIP) VCTO FEBRERO/2025"/>
    <m/>
    <m/>
    <m/>
    <m/>
    <m/>
    <m/>
    <n v="0"/>
    <n v="6501.73"/>
    <s v="NO_CONCILIADO"/>
  </r>
  <r>
    <x v="34"/>
    <m/>
    <x v="34"/>
    <x v="39"/>
    <s v="J06289920002"/>
    <s v="NTE"/>
    <n v="11264808"/>
    <m/>
    <s v="A:00862012001 GAM DE YANACACHI, TRANSFERENCIA DE RECUPERACIONES SEGÚN NOTA GEF-LCR-JSZ-0147-NOT/25 POR CONCEPTO DE REMUNERACION POR ADMINISTRACION DE FIDEICOMISO QUE CORRESPONDE AL FNDR DE ACUERDO A CONTRATO DE FIDEICOMISO “PROYECTOS DE INVERSION PUBLICA” (PIP)."/>
    <m/>
    <m/>
    <m/>
    <m/>
    <m/>
    <m/>
    <n v="0"/>
    <n v="630.4"/>
    <s v="NO_CONCILIADO"/>
  </r>
  <r>
    <x v="60"/>
    <m/>
    <x v="60"/>
    <x v="39"/>
    <s v="J06289930002"/>
    <s v="NTE"/>
    <n v="11264807"/>
    <m/>
    <s v="A:00099021001 GAM DE YANACACHI, TRANSFERENCIA DE RECUPERACIONES SEGÚN NOTA GEF-LCR-JSZ-0147-NOT/25 POR CONCEPTO DE PAGO DE CAPITAL E INTERES DE ACUERDO A CONTRATO DE FIDEICOMISO “PROYECTOS DE INVERSION PUBLICA” (PIP)."/>
    <m/>
    <m/>
    <m/>
    <m/>
    <m/>
    <m/>
    <n v="0"/>
    <n v="4381.88"/>
    <s v="NO_CONCILIADO"/>
  </r>
  <r>
    <x v="34"/>
    <m/>
    <x v="34"/>
    <x v="39"/>
    <s v="J06289940002"/>
    <s v="NTE"/>
    <n v="11268126"/>
    <m/>
    <s v="A:00862012001 GAM DE COLOMI, TRANSFERENCIA DE RECUPERACIONES SEGÚN NOTA INTERNA GEF-LCR-JSZ-0147-NOT/25, POR CONCEPTO DE REMUNERACION POR ADMINISTRACION DE FIDEICOMISO QUE CORRESPONDE AL FNDR DE ACUERDO A CONTRATO DE FIDEICOMISO “PROYECTOS DE INVERSION PUBLICA” (PIP) VCTO FEBRERO/2025"/>
    <m/>
    <m/>
    <m/>
    <m/>
    <m/>
    <m/>
    <n v="0"/>
    <n v="21946.16"/>
    <s v="NO_CONCILIADO"/>
  </r>
  <r>
    <x v="60"/>
    <m/>
    <x v="60"/>
    <x v="39"/>
    <s v="J06289950002"/>
    <s v="NTE"/>
    <n v="11268117"/>
    <m/>
    <s v="A:00099021001 GAM DE COLOMI, TRANSFERENCIA DE RECUPERACIONES SEGÚN NOTA INTERNA GEF-LCR-JSZ-0147-NOT/25 POR CONCEPTO DE PAGO DE CAPITAL E INTERESES DE ACUERDO A CONTRATO DE FIDEICOMISO “PROYECTOS DE INVERSION PUBLICA” (PIP) CORRESPONDIENTE AL VCTO FEBRERO/2025"/>
    <m/>
    <m/>
    <m/>
    <m/>
    <m/>
    <m/>
    <n v="0"/>
    <n v="152601.71"/>
    <s v="NO_CONCILIADO"/>
  </r>
  <r>
    <x v="34"/>
    <m/>
    <x v="34"/>
    <x v="39"/>
    <s v="J06289960002"/>
    <s v="NTE"/>
    <n v="11268141"/>
    <m/>
    <s v="A:00862012001 GAM DE CLIZA, TRANSFERENCIA DE RECUPERACIONES SEGÚN NOTA INTERNA GEF-LCR-JSZ-0147-NOT/25, POR CONCEPTO DE REMUNERACION POR ADMINISTRACION DE FIDEICOMISO QUE CORRESPONDE AL FNDR DE ACUERDO A CONTRATO DE FIDEICOMISO “PROYECTOS DE INVERSION PUBLICA” (PIP) VCTO FEBRERO/2025"/>
    <m/>
    <m/>
    <m/>
    <m/>
    <m/>
    <m/>
    <n v="0"/>
    <n v="8369.73"/>
    <s v="NO_CONCILIADO"/>
  </r>
  <r>
    <x v="34"/>
    <m/>
    <x v="34"/>
    <x v="39"/>
    <s v="J06289970002"/>
    <s v="NTE"/>
    <n v="11268145"/>
    <m/>
    <s v="A:00862012001 GAM DE SAN LORENZO, TRANSFERENCIA DE RECUPERACIONES SEGÚN NOTA INTERNA GEF-LCR-JSZ-0147-NOT/25, POR CONCEPTO DE REMUNERACION POR ADMINISTRACION DE FIDEICOMISO QUE CORRESPONDE AL FNDR DE ACUERDO A CONTRATO DE FIDEICOMISO “PROYECTOS DE INVERSION PUBLICA” (PIP) VCTO FEBRERO/2025"/>
    <m/>
    <m/>
    <m/>
    <m/>
    <m/>
    <m/>
    <n v="0"/>
    <n v="15019.83"/>
    <s v="NO_CONCILIADO"/>
  </r>
  <r>
    <x v="60"/>
    <m/>
    <x v="60"/>
    <x v="39"/>
    <s v="J06289980002"/>
    <s v="NTE"/>
    <n v="11268140"/>
    <m/>
    <s v="A:00099021001 GAM DE CLIZA, TRANSFERENCIA DE RECUPERACIONES SEGÚN NOTA INTERNA GEF-LCR-JSZ-0147-NOT/25 POR CONCEPTO DE PAGO DE CAPITAL E INTERESES DE ACUERDO A CONTRATO DE FIDEICOMISO “PROYECTOS DE INVERSION PUBLICA” (PIP) CORRESPONDIENTE AL VCTO FEBRERO/2025"/>
    <m/>
    <m/>
    <m/>
    <m/>
    <m/>
    <m/>
    <n v="0"/>
    <n v="57563.58"/>
    <s v="NO_CONCILIADO"/>
  </r>
  <r>
    <x v="60"/>
    <m/>
    <x v="60"/>
    <x v="39"/>
    <s v="J06289990002"/>
    <s v="NTE"/>
    <n v="11268144"/>
    <m/>
    <s v="A:00099021001 GAM DE SAN LORENZO, TRANSFERENCIA DE RECUPERACIONES SEGÚN NOTA INTERNA GEF-LCR-JSZ-0147-NOT/25 POR CONCEPTO DE PAGO DE CAPITAL E INTERESES DE ACUERDO A CONTRATO DE FIDEICOMISO “PROYECTOS DE INVERSION PUBLICA” (PIP) CORRESPONDIENTE AL VCTO FEBRERO/2025"/>
    <m/>
    <m/>
    <m/>
    <m/>
    <m/>
    <m/>
    <n v="0"/>
    <n v="104908.92"/>
    <s v="NO_CONCILIADO"/>
  </r>
  <r>
    <x v="7"/>
    <m/>
    <x v="7"/>
    <x v="39"/>
    <s v="S11209840003"/>
    <s v="COB"/>
    <n v="1120984"/>
    <m/>
    <s v="||TRANSFERENCIA DE FONDOS S/G MENSAJE SWIFT NRO. 2936, CORREOS ELECTRONICOS ENVIADOS POR DGAC Y NAABOL DE LA FECHA Y NOTA CITE DGAC/DAF/FIN/NE-0008/25 DE F.29.01.2025 (HRE-TGL-1866) DE LA DIRECCION GENERAL DE AERONAUTICA CIVIL (SECTOR PÚBLICO). DEBITO DE LA LIBRETA 00117012001 DGAC, REPOSICIÓN DE ÚTILES DE ESCRITORIO"/>
    <m/>
    <m/>
    <m/>
    <m/>
    <m/>
    <m/>
    <n v="60"/>
    <n v="0"/>
    <s v="NO_CONCILIADO"/>
  </r>
  <r>
    <x v="7"/>
    <m/>
    <x v="7"/>
    <x v="39"/>
    <s v="S11209990003"/>
    <s v="COB"/>
    <n v="1120999"/>
    <m/>
    <s v="||REGULARIZACIÓN DE NUESTRA OPERACIÓN N°1120969 DE FECHA SEGÚN NOTA CITE: DGAC/DAF/FIN/NE-0008/25 DE F. 29/1/2025 (HRE-TGL-1866) Y CORREO ELECTRÓNICO DE NAABOL Y DGAC DE LA FECHA DÉBITO DE LA LIBRETA 00117012001 DGAC, REPOSICIÓN DE ÚTILES DE ESCRITORIO."/>
    <m/>
    <m/>
    <m/>
    <m/>
    <m/>
    <m/>
    <n v="60"/>
    <n v="0"/>
    <s v="NO_CONCILIADO"/>
  </r>
  <r>
    <x v="28"/>
    <m/>
    <x v="28"/>
    <x v="40"/>
    <s v="O22638080002"/>
    <s v="BOD"/>
    <n v="2263808"/>
    <m/>
    <s v="00016011101 DEPOSITO DE EFECTIVO, DEPOSITANTE: VILMA MIRANDA GARAVITO, CONCEPTO: DEVOLUCION REFRIGERIO, CUENTA DE DEPOSITO: CUENTA UNICA DEL TESORO"/>
    <m/>
    <m/>
    <m/>
    <m/>
    <m/>
    <m/>
    <n v="0"/>
    <n v="18"/>
    <s v="NO_CONCILIADO"/>
  </r>
  <r>
    <x v="5"/>
    <m/>
    <x v="5"/>
    <x v="40"/>
    <s v="O22638450002"/>
    <s v="BOD"/>
    <n v="2263845"/>
    <m/>
    <s v="00015011108 DEPOSITO DE EFECTIVO, DEPOSITANTE: NATIVIDAD LIZARRAGA MAMANI, CONCEPTO: DEVOLUCION EN DEMASIA DEL SERVICIO DE ALIMENTACION, CUENTA DE DEPOSITO: CUENTA UNICA DEL TESORO"/>
    <m/>
    <m/>
    <m/>
    <m/>
    <m/>
    <m/>
    <n v="0"/>
    <n v="5954"/>
    <s v="NO_CONCILIADO"/>
  </r>
  <r>
    <x v="22"/>
    <m/>
    <x v="22"/>
    <x v="40"/>
    <s v="O22638740002"/>
    <s v="BOD"/>
    <n v="2263874"/>
    <m/>
    <s v="00590012001 DEPOSITO DE EFECTIVO, DEPOSITANTE: CRISTHIAN POLO, CONCEPTO: DEVOLUCION DE FONDOS ASIGNADOS NO EJECUTADOS, CUENTA DE DEPOSITO: CUENTA UNICA DEL TESORO"/>
    <m/>
    <m/>
    <m/>
    <m/>
    <m/>
    <m/>
    <n v="0"/>
    <n v="416.52"/>
    <s v="NO_CONCILIADO"/>
  </r>
  <r>
    <x v="0"/>
    <m/>
    <x v="0"/>
    <x v="40"/>
    <s v="O22638820002"/>
    <s v="BOD"/>
    <n v="2263882"/>
    <m/>
    <s v="00099021001 DEPOSITO DE EFECTIVO, DEPOSITANTE: WENDY SHIRLEY GUISBERT SANCHEZ, CONCEPTO: DEPÓSITO POR EXCEDENTE POR TOPE SALARIAL, CUENTA DE DEPOSITO: CUENTA UNICA DEL TESORO"/>
    <m/>
    <m/>
    <m/>
    <m/>
    <m/>
    <m/>
    <n v="0"/>
    <n v="679.03"/>
    <s v="NO_CONCILIADO"/>
  </r>
  <r>
    <x v="0"/>
    <m/>
    <x v="0"/>
    <x v="40"/>
    <s v="O22638830002"/>
    <s v="BOD"/>
    <n v="2263883"/>
    <m/>
    <s v="00099021001 DEPOSITO DE EFECTIVO, DEPOSITANTE: RICHARD VALENTIN QUISBERT LAURA CI 3383211, CONCEPTO: DEPÓSITO MONTO EXCEDENTARIO A LA REMUNERACION MAXIMA - FEBRERO 2025, CUENTA DE DEPOSITO: CUENTA UNICA DEL TESORO"/>
    <m/>
    <m/>
    <m/>
    <m/>
    <m/>
    <m/>
    <n v="0"/>
    <n v="13437.98"/>
    <s v="NO_CONCILIADO"/>
  </r>
  <r>
    <x v="39"/>
    <m/>
    <x v="39"/>
    <x v="40"/>
    <s v="O22638990002"/>
    <s v="BOD"/>
    <n v="2263899"/>
    <m/>
    <s v="00041044201 DEPOSITO DE EFECTIVO, DEPOSITANTE: ISIDRO SANCHEZ GALLEGO, CONCEPTO: DEVOLUCION DE VIATICOS, CUENTA DE DEPOSITO: CUENTA UNICA DEL TESORO"/>
    <m/>
    <m/>
    <m/>
    <m/>
    <m/>
    <m/>
    <n v="0"/>
    <n v="185.5"/>
    <s v="NO_CONCILIADO"/>
  </r>
  <r>
    <x v="28"/>
    <m/>
    <x v="28"/>
    <x v="40"/>
    <s v="O22639020002"/>
    <s v="BOD"/>
    <n v="2263902"/>
    <m/>
    <s v="00099021001 DEPOSITO DE EFECTIVO, DEPOSITANTE: JANE LEONOR ROQUE MAMANI, CONCEPTO: DEVOLUCION DEPÓSITO A CUENTA DEL PROGRAMA 100 BECAS DEL MINISTERIO DE EDUCACION, CUENTA DE DEPOSITO: CUENTA UNICA DEL TESORO"/>
    <m/>
    <m/>
    <m/>
    <m/>
    <m/>
    <m/>
    <n v="0"/>
    <n v="3000"/>
    <s v="NO_CONCILIADO"/>
  </r>
  <r>
    <x v="28"/>
    <m/>
    <x v="28"/>
    <x v="40"/>
    <s v="O22639250002"/>
    <s v="BOD"/>
    <n v="2263925"/>
    <m/>
    <s v="00016011101 DEPOSITO DE EFECTIVO, DEPOSITANTE: LUZ BRITZYE GUTIERREZ CRUZ, CONCEPTO: DEVOLUCION DE REFRIGERIO, CUENTA DE DEPOSITO: CUENTA UNICA DEL TESORO"/>
    <m/>
    <m/>
    <m/>
    <m/>
    <m/>
    <m/>
    <n v="0"/>
    <n v="18"/>
    <s v="NO_CONCILIADO"/>
  </r>
  <r>
    <x v="28"/>
    <m/>
    <x v="28"/>
    <x v="40"/>
    <s v="O22639290002"/>
    <s v="BOD"/>
    <n v="2263929"/>
    <m/>
    <s v="00016011101 DEPOSITO DE EFECTIVO, DEPOSITANTE: MELANY ISBEL DAZA VILA, CONCEPTO: DEVOLUCION DE REFRIGERIO, CUENTA DE DEPOSITO: CUENTA UNICA DEL TESORO"/>
    <m/>
    <m/>
    <m/>
    <m/>
    <m/>
    <m/>
    <n v="0"/>
    <n v="18"/>
    <s v="NO_CONCILIADO"/>
  </r>
  <r>
    <x v="28"/>
    <m/>
    <x v="28"/>
    <x v="40"/>
    <s v="O22639320002"/>
    <s v="BOD"/>
    <n v="2263932"/>
    <m/>
    <s v="00016011101 DEPOSITO DE EFECTIVO, DEPOSITANTE: GABRIELA IVONNE RODRIGUEZ MENDOZA, CONCEPTO: DEVOLUCION DE REFRIGERIO, CUENTA DE DEPOSITO: CUENTA UNICA DEL TESORO"/>
    <m/>
    <m/>
    <m/>
    <m/>
    <m/>
    <m/>
    <n v="0"/>
    <n v="36"/>
    <s v="NO_CONCILIADO"/>
  </r>
  <r>
    <x v="28"/>
    <m/>
    <x v="28"/>
    <x v="40"/>
    <s v="O22639330002"/>
    <s v="BOD"/>
    <n v="2263933"/>
    <m/>
    <s v="00016011101 DEPOSITO DE EFECTIVO, DEPOSITANTE: JHOVANNA MAMANI CALLISAYA, CONCEPTO: DEVOLUCION DE REFRIGERIO, CUENTA DE DEPOSITO: CUENTA UNICA DEL TESORO"/>
    <m/>
    <m/>
    <m/>
    <m/>
    <m/>
    <m/>
    <n v="0"/>
    <n v="36"/>
    <s v="NO_CONCILIADO"/>
  </r>
  <r>
    <x v="28"/>
    <m/>
    <x v="28"/>
    <x v="40"/>
    <s v="O22639340002"/>
    <s v="BOD"/>
    <n v="2263934"/>
    <m/>
    <s v="00016011101 DEPOSITO DE EFECTIVO, DEPOSITANTE: RENE ESPINOZA VALERIANO, CONCEPTO: DEVOLUCION DE REFRIGERIO, CUENTA DE DEPOSITO: CUENTA UNICA DEL TESORO"/>
    <m/>
    <m/>
    <m/>
    <m/>
    <m/>
    <m/>
    <n v="0"/>
    <n v="36"/>
    <s v="NO_CONCILIADO"/>
  </r>
  <r>
    <x v="98"/>
    <m/>
    <x v="98"/>
    <x v="40"/>
    <s v="O22639360002"/>
    <s v="BOD"/>
    <n v="2263936"/>
    <m/>
    <s v="00190012003 DEPOSITO DE EFECTIVO, DEPOSITANTE: PATRICIA GUADALUPE FLORES MARIN, CONCEPTO: DEVOLUCION DE DEPÓSITO ERRONEO, CUENTA DE DEPOSITO: CUENTA UNICA DEL TESORO"/>
    <m/>
    <m/>
    <m/>
    <m/>
    <m/>
    <m/>
    <n v="0"/>
    <n v="6384"/>
    <s v="NO_CONCILIADO"/>
  </r>
  <r>
    <x v="10"/>
    <m/>
    <x v="10"/>
    <x v="40"/>
    <s v="O22639470002"/>
    <s v="BOD"/>
    <n v="2263947"/>
    <m/>
    <s v="00383012001 DEPOSITO DE EFECTIVO, DEPOSITANTE: AGENCIA BOLIVIANA DE CORREOS, CONCEPTO: REGIONAL LA PAZ 17-22/022025, CUENTA DE DEPOSITO: CUENTA UNICA DEL TESORO"/>
    <m/>
    <m/>
    <m/>
    <m/>
    <m/>
    <m/>
    <n v="0"/>
    <n v="43961.5"/>
    <s v="NO_CONCILIADO"/>
  </r>
  <r>
    <x v="10"/>
    <m/>
    <x v="10"/>
    <x v="40"/>
    <s v="O22640200002"/>
    <s v="BOD"/>
    <n v="2264020"/>
    <m/>
    <s v="00383012001 DEPOSITO DE EFECTIVO, DEPOSITANTE: AGENCIA BOLIVIANA DE CORREOS, CONCEPTO: REGIONAL SUCRE 3-8/02/2025, CUENTA DE DEPOSITO: CUENTA UNICA DEL TESORO"/>
    <m/>
    <m/>
    <m/>
    <m/>
    <m/>
    <m/>
    <n v="0"/>
    <n v="4132"/>
    <s v="NO_CONCILIADO"/>
  </r>
  <r>
    <x v="10"/>
    <m/>
    <x v="10"/>
    <x v="40"/>
    <s v="O22640210002"/>
    <s v="BOD"/>
    <n v="2264021"/>
    <m/>
    <s v="00383012001 DEPOSITO DE EFECTIVO, DEPOSITANTE: AGENCIA BOLIVIANA DE CORREOS, CONCEPTO: REGIONAL TARIJA 1-7/02/2025, CUENTA DE DEPOSITO: CUENTA UNICA DEL TESORO"/>
    <m/>
    <m/>
    <m/>
    <m/>
    <m/>
    <m/>
    <n v="0"/>
    <n v="2381"/>
    <s v="NO_CONCILIADO"/>
  </r>
  <r>
    <x v="10"/>
    <m/>
    <x v="10"/>
    <x v="40"/>
    <s v="O22640240002"/>
    <s v="BOD"/>
    <n v="2264024"/>
    <m/>
    <s v="00383012001 DEPOSITO DE EFECTIVO, DEPOSITANTE: AGENCIA BOLIVIANA DE CORREOS, CONCEPTO: REGIONAL ORURO 1-7/02/2025, CUENTA DE DEPOSITO: CUENTA UNICA DEL TESORO"/>
    <m/>
    <m/>
    <m/>
    <m/>
    <m/>
    <m/>
    <n v="0"/>
    <n v="1101"/>
    <s v="NO_CONCILIADO"/>
  </r>
  <r>
    <x v="10"/>
    <m/>
    <x v="10"/>
    <x v="40"/>
    <s v="O22640250002"/>
    <s v="BOD"/>
    <n v="2264025"/>
    <m/>
    <s v="00383012001 DEPOSITO DE EFECTIVO, DEPOSITANTE: AGENCIA BOLIVIANA DE CORREOS, CONCEPTO: REGIONAL BENI 1-11/02/2025, CUENTA DE DEPOSITO: CUENTA UNICA DEL TESORO"/>
    <m/>
    <m/>
    <m/>
    <m/>
    <m/>
    <m/>
    <n v="0"/>
    <n v="3381"/>
    <s v="NO_CONCILIADO"/>
  </r>
  <r>
    <x v="10"/>
    <m/>
    <x v="10"/>
    <x v="40"/>
    <s v="O22640260002"/>
    <s v="BOD"/>
    <n v="2264026"/>
    <m/>
    <s v="00383012001 DEPOSITO DE EFECTIVO, DEPOSITANTE: AGENCIA BOLIVIANA DE CORREOS, CONCEPTO: REGIONAL COCHABAMBA 17-25/01/2025, CUENTA DE DEPOSITO: CUENTA UNICA DEL TESORO"/>
    <m/>
    <m/>
    <m/>
    <m/>
    <m/>
    <m/>
    <n v="0"/>
    <n v="23734"/>
    <s v="NO_CONCILIADO"/>
  </r>
  <r>
    <x v="10"/>
    <m/>
    <x v="10"/>
    <x v="40"/>
    <s v="O22640270002"/>
    <s v="BOD"/>
    <n v="2264027"/>
    <m/>
    <s v="00383012001 DEPOSITO DE EFECTIVO, DEPOSITANTE: AGENCIA BOLIVIANA DE CORREOS, CONCEPTO: REGIONAL COCHABAMBA 5-8/02/2025, CUENTA DE DEPOSITO: CUENTA UNICA DEL TESORO"/>
    <m/>
    <m/>
    <m/>
    <m/>
    <m/>
    <m/>
    <n v="0"/>
    <n v="5203"/>
    <s v="NO_CONCILIADO"/>
  </r>
  <r>
    <x v="10"/>
    <m/>
    <x v="10"/>
    <x v="40"/>
    <s v="O22640290002"/>
    <s v="BOD"/>
    <n v="2264029"/>
    <m/>
    <s v="00383012001 DEPOSITO DE EFECTIVO, DEPOSITANTE: AGENCIA BOLIVIANA DE CORREOS, CONCEPTO: REGIONAL POTOSI 3-7/02/2025, CUENTA DE DEPOSITO: CUENTA UNICA DEL TESORO"/>
    <m/>
    <m/>
    <m/>
    <m/>
    <m/>
    <m/>
    <n v="0"/>
    <n v="1473"/>
    <s v="NO_CONCILIADO"/>
  </r>
  <r>
    <x v="10"/>
    <m/>
    <x v="10"/>
    <x v="40"/>
    <s v="O22640320002"/>
    <s v="BOD"/>
    <n v="2264032"/>
    <m/>
    <s v="00383012001 DEPOSITO DE EFECTIVO, DEPOSITANTE: AGENCIA BOLIVIANA DE CORREOS, CONCEPTO: REGIONAL ORURO 13-18/01/2025, CUENTA DE DEPOSITO: CUENTA UNICA DEL TESORO"/>
    <m/>
    <m/>
    <m/>
    <m/>
    <m/>
    <m/>
    <n v="0"/>
    <n v="1536"/>
    <s v="NO_CONCILIADO"/>
  </r>
  <r>
    <x v="10"/>
    <m/>
    <x v="10"/>
    <x v="40"/>
    <s v="O22640450002"/>
    <s v="BOD"/>
    <n v="2264045"/>
    <m/>
    <s v="00383012001 DEPOSITO DE EFECTIVO, DEPOSITANTE: AGENCIA BOLIVIANA DE CORREOS, CONCEPTO: REGIONAL ORURO 27-31/01/2025, CUENTA DE DEPOSITO: CUENTA UNICA DEL TESORO"/>
    <m/>
    <m/>
    <m/>
    <m/>
    <m/>
    <m/>
    <n v="0"/>
    <n v="1756"/>
    <s v="NO_CONCILIADO"/>
  </r>
  <r>
    <x v="10"/>
    <m/>
    <x v="10"/>
    <x v="40"/>
    <s v="O22640520002"/>
    <s v="BOD"/>
    <n v="2264052"/>
    <m/>
    <s v="00383012001 DEPOSITO DE EFECTIVO, DEPOSITANTE: AGENCIA BOLIVIANA DE CORREOS, CONCEPTO: REGIONAL ORURO 10-15/02/2025, CUENTA DE DEPOSITO: CUENTA UNICA DEL TESORO"/>
    <m/>
    <m/>
    <m/>
    <m/>
    <m/>
    <m/>
    <n v="0"/>
    <n v="1941"/>
    <s v="NO_CONCILIADO"/>
  </r>
  <r>
    <x v="10"/>
    <m/>
    <x v="10"/>
    <x v="40"/>
    <s v="O22640480002"/>
    <s v="BOD"/>
    <n v="2264048"/>
    <m/>
    <s v="00383012001 DEPOSITO DE EFECTIVO, DEPOSITANTE: AGENCIA BOLIVIANA DE CORREOS, CONCEPTO: REGIONAL TARIJA 10-15/02/2025, CUENTA DE DEPOSITO: CUENTA UNICA DEL TESORO"/>
    <m/>
    <m/>
    <m/>
    <m/>
    <m/>
    <m/>
    <n v="0"/>
    <n v="3069"/>
    <s v="NO_CONCILIADO"/>
  </r>
  <r>
    <x v="10"/>
    <m/>
    <x v="10"/>
    <x v="40"/>
    <s v="O22640500002"/>
    <s v="BOD"/>
    <n v="2264050"/>
    <m/>
    <s v="00383012001 DEPOSITO DE EFECTIVO, DEPOSITANTE: AGENCIA BOLIVIANA DE CORREOS, CONCEPTO: REGIONAL SUCRE 10-15/02/2025, CUENTA DE DEPOSITO: CUENTA UNICA DEL TESORO"/>
    <m/>
    <m/>
    <m/>
    <m/>
    <m/>
    <m/>
    <n v="0"/>
    <n v="3184"/>
    <s v="NO_CONCILIADO"/>
  </r>
  <r>
    <x v="10"/>
    <m/>
    <x v="10"/>
    <x v="40"/>
    <s v="O22640530002"/>
    <s v="BOD"/>
    <n v="2264053"/>
    <m/>
    <s v="00383012001 DEPOSITO DE EFECTIVO, DEPOSITANTE: AGENCIA BOLIVIANA DE CORREOS, CONCEPTO: REGIONAL COCHABAMBA 10-15/02/2025, CUENTA DE DEPOSITO: CUENTA UNICA DEL TESORO"/>
    <m/>
    <m/>
    <m/>
    <m/>
    <m/>
    <m/>
    <n v="0"/>
    <n v="14751"/>
    <s v="NO_CONCILIADO"/>
  </r>
  <r>
    <x v="10"/>
    <m/>
    <x v="10"/>
    <x v="40"/>
    <s v="O22640580002"/>
    <s v="BOD"/>
    <n v="2264058"/>
    <m/>
    <s v="00383012001 DEPOSITO DE EFECTIVO, DEPOSITANTE: AGENCIA BOLIVIANA DE CORREOS, CONCEPTO: REGIONAL SANTA CRUZ 1-31/12/2024, CUENTA DE DEPOSITO: CUENTA UNICA DEL TESORO"/>
    <m/>
    <m/>
    <m/>
    <m/>
    <m/>
    <m/>
    <n v="0"/>
    <n v="43542.5"/>
    <s v="NO_CONCILIADO"/>
  </r>
  <r>
    <x v="10"/>
    <m/>
    <x v="10"/>
    <x v="40"/>
    <s v="O22640590002"/>
    <s v="BOD"/>
    <n v="2264059"/>
    <m/>
    <s v="00383012001 DEPOSITO DE EFECTIVO, DEPOSITANTE: AGENCIA BOLIVIANA DE CORREOS, CONCEPTO: REGIONAL PANDO 11-21/11/2024, CUENTA DE DEPOSITO: CUENTA UNICA DEL TESORO"/>
    <m/>
    <m/>
    <m/>
    <m/>
    <m/>
    <m/>
    <n v="0"/>
    <n v="3039"/>
    <s v="NO_CONCILIADO"/>
  </r>
  <r>
    <x v="10"/>
    <m/>
    <x v="10"/>
    <x v="40"/>
    <s v="O22640610002"/>
    <s v="BOD"/>
    <n v="2264061"/>
    <m/>
    <s v="00383012001 DEPOSITO DE EFECTIVO, DEPOSITANTE: AGENCIA BOLIVIANA DE CORREOS, CONCEPTO: REGIONAL PANDO 21-30/11/2024, CUENTA DE DEPOSITO: CUENTA UNICA DEL TESORO"/>
    <m/>
    <m/>
    <m/>
    <m/>
    <m/>
    <m/>
    <n v="0"/>
    <n v="3436"/>
    <s v="NO_CONCILIADO"/>
  </r>
  <r>
    <x v="17"/>
    <m/>
    <x v="17"/>
    <x v="40"/>
    <s v="O22641060002"/>
    <s v="BOD"/>
    <n v="2264106"/>
    <m/>
    <s v="00046171101 DEPOSITO DE EFECTIVO, DEPOSITANTE: IMPORTADORA AVENFARMA S.R.L., CONCEPTO: SANCION JURIDICA, CUENTA DE DEPOSITO: CUENTA UNICA DEL TESORO"/>
    <m/>
    <m/>
    <m/>
    <m/>
    <m/>
    <m/>
    <n v="0"/>
    <n v="1000"/>
    <s v="NO_CONCILIADO"/>
  </r>
  <r>
    <x v="28"/>
    <m/>
    <x v="28"/>
    <x v="40"/>
    <s v="O22641090002"/>
    <s v="BOD"/>
    <n v="2264109"/>
    <m/>
    <s v="00016011101 DEPOSITO DE EFECTIVO, DEPOSITANTE: NEISA NELLY HUANCA SANTA CRUZ, CONCEPTO: DEVOLUCION, CUENTA DE DEPOSITO: CUENTA UNICA DEL TESORO"/>
    <m/>
    <m/>
    <m/>
    <m/>
    <m/>
    <m/>
    <n v="0"/>
    <n v="18"/>
    <s v="NO_CONCILIADO"/>
  </r>
  <r>
    <x v="28"/>
    <m/>
    <x v="28"/>
    <x v="40"/>
    <s v="O22641100002"/>
    <s v="BOD"/>
    <n v="2264110"/>
    <m/>
    <s v="00016011101 DEPOSITO DE EFECTIVO, DEPOSITANTE: PEDRO PIZA MAMANI, CONCEPTO: DEVOLUCION, CUENTA DE DEPOSITO: CUENTA UNICA DEL TESORO"/>
    <m/>
    <m/>
    <m/>
    <m/>
    <m/>
    <m/>
    <n v="0"/>
    <n v="18"/>
    <s v="NO_CONCILIADO"/>
  </r>
  <r>
    <x v="28"/>
    <m/>
    <x v="28"/>
    <x v="40"/>
    <s v="O22641110002"/>
    <s v="BOD"/>
    <n v="2264111"/>
    <m/>
    <s v="00016011101 DEPOSITO DE EFECTIVO, DEPOSITANTE: ELIAS MARIO MAMANI MONTECINOS, CONCEPTO: DEVOLUCION, CUENTA DE DEPOSITO: CUENTA UNICA DEL TESORO"/>
    <m/>
    <m/>
    <m/>
    <m/>
    <m/>
    <m/>
    <n v="0"/>
    <n v="18"/>
    <s v="NO_CONCILIADO"/>
  </r>
  <r>
    <x v="28"/>
    <m/>
    <x v="28"/>
    <x v="40"/>
    <s v="O22641130002"/>
    <s v="BOD"/>
    <n v="2264113"/>
    <m/>
    <s v="00016011101 DEPOSITO DE EFECTIVO, DEPOSITANTE: SIMON FLORES JULIAN, CONCEPTO: DEVOLUCION, CUENTA DE DEPOSITO: CUENTA UNICA DEL TESORO"/>
    <m/>
    <m/>
    <m/>
    <m/>
    <m/>
    <m/>
    <n v="0"/>
    <n v="18"/>
    <s v="NO_CONCILIADO"/>
  </r>
  <r>
    <x v="90"/>
    <m/>
    <x v="90"/>
    <x v="40"/>
    <s v="B22637680002"/>
    <s v="BOD"/>
    <n v="2263768"/>
    <m/>
    <s v="00099021001 DEP.DE CHEQ.AJENOS,RET.DE CAM.,CONCEPTO: DEVOLUCION DE RECURSOS,DEP.: CONTRALORIA GENERAL DEL ESTADO , PROCEDENCIA: BANCO UNION S.A., CHEQUE: 9350, FECHA DE EMISION:27/02/2025"/>
    <m/>
    <m/>
    <m/>
    <m/>
    <m/>
    <m/>
    <n v="0"/>
    <n v="3523.16"/>
    <s v="NO_CONCILIADO"/>
  </r>
  <r>
    <x v="90"/>
    <m/>
    <x v="90"/>
    <x v="40"/>
    <s v="B22637690002"/>
    <s v="BOD"/>
    <n v="2263769"/>
    <m/>
    <s v="00680012001 DEP.DE CHEQ.AJENOS,RET.DE CAM.,CONCEPTO: DEVOLUCION DE RECURSOS,DEP.: CONTRALORIA GENERAL DEL ESTADO , PROCEDENCIA: BANCO UNION S.A., CHEQUE: 9349, FECHA DE EMISION:26/02/2025"/>
    <m/>
    <m/>
    <m/>
    <m/>
    <m/>
    <m/>
    <n v="0"/>
    <n v="120"/>
    <s v="NO_CONCILIADO"/>
  </r>
  <r>
    <x v="72"/>
    <m/>
    <x v="72"/>
    <x v="40"/>
    <s v="B22637940002"/>
    <s v="BOD"/>
    <n v="2263794"/>
    <m/>
    <s v="00070011102 DEP.DE CHEQ.AJENOS,RET.DE CAM.,CONCEPTO: DEVOLUCION DE PASAJES AEREOS BOA,DEP.: MTEPS , PROCEDENCIA: BANCO UNION S.A., CHEQUE: 11525, FECHA DE EMISION:27/02/2025"/>
    <m/>
    <m/>
    <m/>
    <m/>
    <m/>
    <m/>
    <n v="0"/>
    <n v="5413"/>
    <s v="NO_CONCILIADO"/>
  </r>
  <r>
    <x v="99"/>
    <m/>
    <x v="99"/>
    <x v="40"/>
    <s v="B22638040002"/>
    <s v="BOD"/>
    <n v="2263804"/>
    <m/>
    <s v="00213012001 DEP.DE CHEQ.AJENOS,RET.DE CAM.,CONCEPTO: DEVOLUCIONES VIATICOS,DEP.: SENAMHI , PROCEDENCIA: BANCO UNION S.A., CHEQUE: 295, FECHA DE EMISION:27/02/2025"/>
    <m/>
    <m/>
    <m/>
    <m/>
    <m/>
    <m/>
    <n v="0"/>
    <n v="1100"/>
    <s v="NO_CONCILIADO"/>
  </r>
  <r>
    <x v="66"/>
    <m/>
    <x v="66"/>
    <x v="40"/>
    <s v="B22638380002"/>
    <s v="BOD"/>
    <n v="2263838"/>
    <m/>
    <s v="00578012002 DEP.DE CHEQ.AJENOS,RET.DE CAM.,CONCEPTO: REVERSION,DEP.: BOLIVIANA DE AVIACION , PROCEDENCIA: BANCO UNION S.A., CHEQUE: 19527, FECHA DE EMISION:28/02/2025"/>
    <m/>
    <m/>
    <m/>
    <m/>
    <m/>
    <m/>
    <n v="0"/>
    <n v="58044.98"/>
    <s v="NO_CONCILIADO"/>
  </r>
  <r>
    <x v="75"/>
    <m/>
    <x v="75"/>
    <x v="40"/>
    <s v="B22638420002"/>
    <s v="BOD"/>
    <n v="2263842"/>
    <m/>
    <s v="00253014221 DEP.DE CHEQ.AJENOS,RET.DE CAM.,CONCEPTO: PARA PROYECTO DE RIEGO CHUÑAVI,DEP.: GAD LA PAZ , PROCEDENCIA: BANCO UNION S.A., CHEQUE: 1852, FECHA DE EMISION:27/02/2025"/>
    <m/>
    <m/>
    <m/>
    <m/>
    <m/>
    <m/>
    <n v="0"/>
    <n v="3253117.33"/>
    <s v="NO_CONCILIADO"/>
  </r>
  <r>
    <x v="75"/>
    <m/>
    <x v="75"/>
    <x v="40"/>
    <s v="B22638430002"/>
    <s v="BOD"/>
    <n v="2263843"/>
    <m/>
    <s v="00253014221 DEP.DE CHEQ.AJENOS,RET.DE CAM.,CONCEPTO: PARA PROYECTO PATAMANTA,DEP.: GAD LA PAZ , PROCEDENCIA: BANCO UNION S.A., CHEQUE: 1855, FECHA DE EMISION:27/02/2025"/>
    <m/>
    <m/>
    <m/>
    <m/>
    <m/>
    <m/>
    <n v="0"/>
    <n v="5075950.92"/>
    <s v="NO_CONCILIADO"/>
  </r>
  <r>
    <x v="0"/>
    <m/>
    <x v="0"/>
    <x v="40"/>
    <s v="B22638730002"/>
    <s v="BOD"/>
    <n v="2263873"/>
    <m/>
    <s v="00099021001 DEP.DE CHEQ.AJENOS,RET.DE CAM.,CONCEPTO: DEPÓSITO,DEP.: JAVIER ALACHI DORADO , PROCEDENCIA: BANCO UNION S.A., CHEQUE: 213514, FECHA DE EMISION:28/02/2025"/>
    <m/>
    <m/>
    <m/>
    <m/>
    <m/>
    <m/>
    <n v="0"/>
    <n v="2618.6999999999998"/>
    <s v="NO_CONCILIADO"/>
  </r>
  <r>
    <x v="70"/>
    <m/>
    <x v="70"/>
    <x v="40"/>
    <s v="B22638800002"/>
    <s v="BOD"/>
    <n v="2263880"/>
    <m/>
    <s v="00595012003 DEP.DE CHEQ.AJENOS,RET.DE CAM.,CONCEPTO: DEVOLUCION DE VIATICOS EN DEMASIA - DAVID ESCOBAR,DEP.: GESTORA DE PENSIONES , PROCEDENCIA: BANCO UNION S.A., CHEQUE: 1975, FECHA DE EMISION:27/02/2025"/>
    <m/>
    <m/>
    <m/>
    <m/>
    <m/>
    <m/>
    <n v="0"/>
    <n v="222"/>
    <s v="NO_CONCILIADO"/>
  </r>
  <r>
    <x v="59"/>
    <m/>
    <x v="59"/>
    <x v="40"/>
    <s v="B22638960002"/>
    <s v="BOD"/>
    <n v="2263896"/>
    <m/>
    <s v="00342012001 DEP.DE CHEQ.AJENOS,RET.DE CAM.,CONCEPTO: DEVOLUCION PAGO EN EXCESO,DEP.: AGENCIA ESTATAL DE VIVIENDA , PROCEDENCIA: BANCO UNION S.A., CHEQUE: 804, FECHA DE EMISION:17/02/2025"/>
    <m/>
    <m/>
    <m/>
    <m/>
    <m/>
    <m/>
    <n v="0"/>
    <n v="550.79"/>
    <s v="NO_CONCILIADO"/>
  </r>
  <r>
    <x v="59"/>
    <m/>
    <x v="59"/>
    <x v="40"/>
    <s v="B22638980002"/>
    <s v="BOD"/>
    <n v="2263898"/>
    <m/>
    <s v="00342012001 DEP.DE CHEQ.AJENOS,RET.DE CAM.,CONCEPTO: EJECUCION GARANTIA LPZ,DEP.: AGENCIA ESTATAL DE VIVIENDA , PROCEDENCIA: BANCO UNION S.A., CHEQUE: 809, FECHA DE EMISION:20/02/2025"/>
    <m/>
    <m/>
    <m/>
    <m/>
    <m/>
    <m/>
    <n v="0"/>
    <n v="19305"/>
    <s v="NO_CONCILIADO"/>
  </r>
  <r>
    <x v="59"/>
    <m/>
    <x v="59"/>
    <x v="40"/>
    <s v="B22639000002"/>
    <s v="BOD"/>
    <n v="2263900"/>
    <m/>
    <s v="00342012001 DEP.DE CHEQ.AJENOS,RET.DE CAM.,CONCEPTO: EJECUCION GARANTIA LPZ,DEP.: AGENCIA ESTATAL DE VIVIENDA , PROCEDENCIA: BANCO UNION S.A., CHEQUE: 810, FECHA DE EMISION:20/02/2025"/>
    <m/>
    <m/>
    <m/>
    <m/>
    <m/>
    <m/>
    <n v="0"/>
    <n v="12330"/>
    <s v="NO_CONCILIADO"/>
  </r>
  <r>
    <x v="17"/>
    <m/>
    <x v="17"/>
    <x v="40"/>
    <s v="B22639010002"/>
    <s v="BOD"/>
    <n v="2263901"/>
    <m/>
    <s v="00046171101 DEP.DE CHEQ.AJENOS,RET.DE CAM.,CONCEPTO: PAGO POR SANCION,DEP.: LABORATORIOS EUROFARMA BOLIVIA S.A. , PROCEDENCIA: BANCO NACIONAL DE BOLIVIA S.A., CHEQUE: 6738005, FECHA DE EMISION:26/02/2025"/>
    <m/>
    <m/>
    <m/>
    <m/>
    <m/>
    <m/>
    <n v="0"/>
    <n v="2000"/>
    <s v="NO_CONCILIADO"/>
  </r>
  <r>
    <x v="36"/>
    <m/>
    <x v="36"/>
    <x v="40"/>
    <s v="B22639050002"/>
    <s v="BOD"/>
    <n v="2263905"/>
    <m/>
    <s v="00099021001 DEP.DE CHEQ.AJENOS,RET.DE CAM.,CONCEPTO: DEVOLUCION DE RECURSOS,DEP.: RAQUEL LOPEZ COAQUIRA , PROCEDENCIA: BANCO UNION S.A., CHEQUE: 380, FECHA DE EMISION:20/02/2025/DJBR"/>
    <m/>
    <m/>
    <m/>
    <m/>
    <m/>
    <m/>
    <n v="0"/>
    <n v="1344.91"/>
    <s v="NO_CONCILIADO"/>
  </r>
  <r>
    <x v="36"/>
    <m/>
    <x v="36"/>
    <x v="40"/>
    <s v="B22639090002"/>
    <s v="BOD"/>
    <n v="2263909"/>
    <m/>
    <s v="00099021001 DEP.DE CHEQ.AJENOS,RET.DE CAM.,CONCEPTO: DEVOLUCION DE RECURSOS,DEP.: RAQUEL LOPEZ COAQUIRA , PROCEDENCIA: BANCO UNION S.A., CHEQUE: 375, FECHA DE EMISION:19/02/2025/DJBR"/>
    <m/>
    <m/>
    <m/>
    <m/>
    <m/>
    <m/>
    <n v="0"/>
    <n v="1000"/>
    <s v="NO_CONCILIADO"/>
  </r>
  <r>
    <x v="36"/>
    <m/>
    <x v="36"/>
    <x v="40"/>
    <s v="B22639110002"/>
    <s v="BOD"/>
    <n v="2263911"/>
    <m/>
    <s v="00099021001 DEP.DE CHEQ.AJENOS,RET.DE CAM.,CONCEPTO: DEVOLUCION DE RECURSOS,DEP.: RAQUEL LOPEZ COAQUIRA , PROCEDENCIA: BANCO UNION S.A., CHEQUE: 376, FECHA DE EMISION:19/02/2025/DJBR"/>
    <m/>
    <m/>
    <m/>
    <m/>
    <m/>
    <m/>
    <n v="0"/>
    <n v="799.83"/>
    <s v="NO_CONCILIADO"/>
  </r>
  <r>
    <x v="29"/>
    <m/>
    <x v="29"/>
    <x v="40"/>
    <s v="Q21795170002"/>
    <s v="CRV"/>
    <n v="2179517"/>
    <m/>
    <s v="NUMERO DE LIBRETA CUT: 00599079203 OPERACIÓN E82 TRANSFERENCIA BDP FINPRO A LA CUT DESEMBOLSO 5 FINPRO 29 OP 20029 IMPLEMENTACION PLANTA DE TRANSFORMACION DE PRODUCTOS DE LA AMAZONIA BOLIVIANA"/>
    <m/>
    <m/>
    <m/>
    <m/>
    <m/>
    <m/>
    <n v="0"/>
    <n v="797699.57"/>
    <s v="NO_CONCILIADO"/>
  </r>
  <r>
    <x v="60"/>
    <m/>
    <x v="60"/>
    <x v="40"/>
    <s v="S11210840002"/>
    <s v="CRV"/>
    <n v="1121084"/>
    <m/>
    <s v="||11VO. DESEMB. A FAVOR DEL TGN DESTINADO A FINANCIAR EL FIDEICOMISO DE APOYO A LA REACTIVACIÓN DE LA INV. PUB. (FARIP) SG. NOTA: MEFP/VTCP/DGCP/UEPS/N°093/2025 (TRAM-3815) DE LA FECHA, EN EL MARCO DE LA RD N°149/2021, CONT. SANO-DLBCI N°5/2022 MODIF. Y DOC. ADJUNTO. ABONO EN LA LIB.00099021001-&quot;TGN-RECURSOS ORDINARIOS&quot; POR EL 11VO DESEMB.A FAVOR DEL TGN FIN. FARIP"/>
    <m/>
    <m/>
    <m/>
    <m/>
    <m/>
    <m/>
    <n v="0"/>
    <n v="12682733"/>
    <s v="NO_CONCILIADO"/>
  </r>
  <r>
    <x v="66"/>
    <m/>
    <x v="66"/>
    <x v="40"/>
    <s v="S11211060001"/>
    <s v="DEV"/>
    <n v="1121106"/>
    <m/>
    <s v="||TRANSFERENCIA DE FONDOS SG. NOTA MEFP/VTCP/DGCP/UF/N°052/2025 (TRAM-283) DE LA FECHA, REF.: DÉBITO AUTOMÁTICO A LA EMPRESA PÚBLICA NACIONAL ESTRATEGICA BOLIVIANA DE AVIACION EN FAVOR DEL FIDEICOMISO FINPRO. DE LA LIBRETA 00578012002 BOA-BOLIVIANA DE AVIACION-INGRESOS"/>
    <m/>
    <m/>
    <m/>
    <m/>
    <m/>
    <m/>
    <n v="4039945.19"/>
    <n v="0"/>
    <s v="NO_CONCILIADO"/>
  </r>
  <r>
    <x v="6"/>
    <m/>
    <x v="6"/>
    <x v="40"/>
    <s v="Q21797670002"/>
    <s v="CRV"/>
    <n v="2179767"/>
    <m/>
    <s v="NUMERO DE LIBRETA CUT: 00099021001 OPERACIÓN E75 TRANSFERENCIA DE LA CUENTA FISCAL BUN A LA CUT EN MN TRANSF.FDOS.AL.BCB GOBIERNO AUTONOMO MUNICIPAL DE COLQUENCHA CITE: GAMC/MPM/MAE/0020/2025 CUENTA CUT 3987 LIBRETA NÂ° 00099021001"/>
    <m/>
    <m/>
    <m/>
    <m/>
    <m/>
    <m/>
    <n v="0"/>
    <n v="1184237.04"/>
    <s v="NO_CONCILIADO"/>
  </r>
  <r>
    <x v="68"/>
    <m/>
    <x v="68"/>
    <x v="40"/>
    <s v="Q21797680002"/>
    <s v="CRV"/>
    <n v="2179768"/>
    <m/>
    <s v="NUMERO DE LIBRETA CUT: 00373024105 OPERACIÓN E75 TRANSFERENCIA DE LA CUENTA FISCAL BUN A LA CUT EN MN TRANSF.FDOS.AL.BCB GOBIERNO AUTONOMO MUNICIPAL DE BELLA FLOR CITE: GAMBF 82/2025 CUENTA CUT 3987 LIBRETA NÂ° 00373024105"/>
    <m/>
    <m/>
    <m/>
    <m/>
    <m/>
    <m/>
    <n v="0"/>
    <n v="49.05"/>
    <s v="NO_CONCILIADO"/>
  </r>
  <r>
    <x v="86"/>
    <m/>
    <x v="86"/>
    <x v="40"/>
    <s v="G30492180002"/>
    <s v="CRV"/>
    <n v="22742"/>
    <m/>
    <s v="DEVOLUCIÓN DE FONDOS SOLICITUD 054027-22742 DE ADMINISTRACION DE SERVICIOS PORTUARIOS BOLIVIA REF.: H.R.221. TPA, CERTIFICACION DE CONFORMIDAD, SOLICITUD DE PAGO SEGUNDA QUINCENA DE ENERO 2025-IMPORTACION, FACTURAS NROS. 306350, 306351, 306, SEGÚN R.D. NO.025/2023. LIB. 00594012001 ASP-B FONDO DE OPERACIONES"/>
    <m/>
    <m/>
    <m/>
    <m/>
    <m/>
    <m/>
    <n v="0"/>
    <n v="1587627.43"/>
    <s v="NO_CONCILIADO"/>
  </r>
  <r>
    <x v="86"/>
    <m/>
    <x v="86"/>
    <x v="40"/>
    <s v="G30492190002"/>
    <s v="CRV"/>
    <n v="22739"/>
    <m/>
    <s v="DEVOLUCIÓN DE FONDOS SOLICITUD 054030-22739 DE ADMINISTRACION DE SERVICIOS PORTUARIOS BOLIVIA REF.: H.R.222. TPA, CERTIFICACION DE CONFORMIDAD, SOLICITUD DE PAGO DE LA SEGUNDA QUINCENA DE ENERO 2025-EXPORTACION, FACTURA NROS. 306347, 306348, SEGÚN R.D. NO.025/2023. LIB. 00594012001 ASP-B FONDO DE OPERACIONES"/>
    <m/>
    <m/>
    <m/>
    <m/>
    <m/>
    <m/>
    <n v="0"/>
    <n v="87971.97"/>
    <s v="NO_CONCILIADO"/>
  </r>
  <r>
    <x v="86"/>
    <m/>
    <x v="86"/>
    <x v="40"/>
    <s v="G30492200002"/>
    <s v="CRV"/>
    <n v="22758"/>
    <m/>
    <s v="DEVOLUCIÓN DE FONDOS SOLICITUD 054057-22758 DE ADMINISTRACION DE SERVICIOS PORTUARIOS BOLIVIA REF.: H.R.219. TPA, CERTIFICACION DE CONFORMIDAD Y SOLICITUD DE PAGO A TPA POR CONEXION REEFER SEGUNDA QUINCENA ENERO 2025, FACTURA NRO. 306353, SEGÚN R.D. NO.025/2023. LIB. 00594012001 ASP-B FONDO DE OPERACIONES"/>
    <m/>
    <m/>
    <m/>
    <m/>
    <m/>
    <m/>
    <n v="0"/>
    <n v="8105.62"/>
    <s v="NO_CONCILIADO"/>
  </r>
  <r>
    <x v="86"/>
    <m/>
    <x v="86"/>
    <x v="40"/>
    <s v="G30492210002"/>
    <s v="CRV"/>
    <n v="22759"/>
    <m/>
    <s v="DEVOLUCIÓN DE FONDOS SOLICITUD 054056-22759 DE ADMINISTRACION DE SERVICIOS PORTUARIOS BOLIVIA REF.: H.R. 529, TISUR/MATARANI, PAGO DEL ARRENDAMIENTO DEL INMUEBLE PARA EL FUNCIONAMIENTO DE LAS OFICINAS CORRESPONDIENTE AL MES DE FEBRERO, SEGÚN R.D. NO.025/2023. LIB. 00594012001 ASP-B FONDO DE OPERACIONES"/>
    <m/>
    <m/>
    <m/>
    <m/>
    <m/>
    <m/>
    <n v="0"/>
    <n v="6509.06"/>
    <s v="NO_CONCILIADO"/>
  </r>
  <r>
    <x v="14"/>
    <m/>
    <x v="14"/>
    <x v="40"/>
    <s v="G30492250002"/>
    <s v="CRV"/>
    <n v="22763"/>
    <m/>
    <s v="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
    <m/>
    <m/>
    <m/>
    <m/>
    <m/>
    <m/>
    <n v="0"/>
    <n v="2121460.2000000002"/>
    <s v="NO_CONCILIADO"/>
  </r>
  <r>
    <x v="7"/>
    <m/>
    <x v="7"/>
    <x v="40"/>
    <s v="S11211740003"/>
    <s v="COB"/>
    <n v="1121174"/>
    <m/>
    <s v="||TRANSFERENCIA DE FONDOS S/G MENSAJES SWIFT NROS. 3004-3006 EN ATENCIÓN A NOTA: DGAC/DAF/FIN/NE-0008/25 DE F.29/1/2025 (HRE-TGL-1866) ENVIADO POR LA DIRECCIÓN GENERAL DE AERONÁUTICA CIVIL (SECTOR PÚBLICO). DÉBITO DE LA LIBRETA 00117012001 DGAC, REPOSICIÓN ÚTILES DE ESCRITORIO."/>
    <m/>
    <m/>
    <m/>
    <m/>
    <m/>
    <m/>
    <n v="60"/>
    <n v="0"/>
    <s v="NO_CONCILIADO"/>
  </r>
  <r>
    <x v="13"/>
    <m/>
    <x v="13"/>
    <x v="40"/>
    <s v="S11211070004"/>
    <s v="COB"/>
    <n v="1121107"/>
    <m/>
    <s v="||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
    <m/>
    <m/>
    <m/>
    <m/>
    <m/>
    <m/>
    <n v="22939.69"/>
    <n v="0"/>
    <s v="NO_CONCILIADO"/>
  </r>
  <r>
    <x v="66"/>
    <m/>
    <x v="66"/>
    <x v="40"/>
    <s v="S11211110001"/>
    <s v="COB"/>
    <n v="1121111"/>
    <m/>
    <s v="COBRO DE||ÚTILES DE ESCRITORIO SG. NOTA MEFP/VTCP/DGCP/UF/N°283/2025 POR REGISTRO DE COMPROB. CONTABLE N°1121106, REF.: DÉBITO AUTOMÁTICO A LA EMPRESA PÚBLICA NACIONAL ESTRATEGICA BOLIVIANA DE AVIACIÓN EN FAVOR DEL FIDEICOMISO FINPRO. COSTO ÚTILES DE ESCRITORIO DE LA LIBRETA 00578012002 BOA-BOLIVIANA DE AVIACION-INGRESOS"/>
    <m/>
    <m/>
    <m/>
    <m/>
    <m/>
    <m/>
    <n v="60"/>
    <n v="0"/>
    <s v="NO_CONCILIADO"/>
  </r>
  <r>
    <x v="13"/>
    <m/>
    <x v="13"/>
    <x v="40"/>
    <s v="S11211170001"/>
    <s v="DDC"/>
    <n v="1121117"/>
    <m/>
    <s v="||DIFERENCIAL CAMBIARIO SOL.053848-22606 TRANSFERENCIA DE FONDOS AL EXTERIOR PAGO A FAVOR DE GALILEO TRADING DMCC EUR 1.580.330,86 EN COMPLEMENTO A COMPROBANTE S-1121107 DE LA FECHA DEBITO LIB.00513012004 LBP-YPFB-UNICOMERCIAL (4030005415/1-2188907) DIFERENCIAL T/C"/>
    <m/>
    <m/>
    <m/>
    <m/>
    <m/>
    <m/>
    <n v="172097.21"/>
    <n v="0"/>
    <s v="NO_CONCILIADO"/>
  </r>
  <r>
    <x v="13"/>
    <m/>
    <x v="13"/>
    <x v="40"/>
    <s v="S11211300004"/>
    <s v="COB"/>
    <n v="1121130"/>
    <m/>
    <s v="||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
    <m/>
    <m/>
    <m/>
    <m/>
    <m/>
    <m/>
    <n v="25783.91"/>
    <n v="0"/>
    <s v="NO_CONCILIADO"/>
  </r>
  <r>
    <x v="13"/>
    <m/>
    <x v="13"/>
    <x v="40"/>
    <s v="S11211330001"/>
    <s v="DDC"/>
    <n v="1121133"/>
    <m/>
    <s v="||DIFERENCIAL CAMBIARIO SOL.053846-22608 TRANSFERENCIA DE FONDOS AL EXTERIOR PAGO A FAVOR DE GALILEO TRADING DMCC EUR 1.779.399,16 EN COMPLEMENTO A COMPROBANTE S-1121130 DE LA FECHA DEBITO LIB.00513012004 LBP-YPFB-UNICOMERCIAL (4030005415/1-2188907) DIFERENCIAL T/C"/>
    <m/>
    <m/>
    <m/>
    <m/>
    <m/>
    <m/>
    <n v="193775.69"/>
    <n v="0"/>
    <s v="NO_CONCILIADO"/>
  </r>
  <r>
    <x v="13"/>
    <m/>
    <x v="13"/>
    <x v="40"/>
    <s v="S11211400004"/>
    <s v="COB"/>
    <n v="1121140"/>
    <m/>
    <s v="||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
    <m/>
    <m/>
    <m/>
    <m/>
    <m/>
    <m/>
    <n v="63790.65"/>
    <n v="0"/>
    <s v="NO_CONCILIADO"/>
  </r>
  <r>
    <x v="13"/>
    <m/>
    <x v="13"/>
    <x v="40"/>
    <s v="S11211420001"/>
    <s v="DDC"/>
    <n v="1121142"/>
    <m/>
    <s v="||DIFERENCIAL CAMBIARIO SOL.053847-22607 TRANSFERENCIA DE FONDOS AL EXTERIOR PAGO A FAVOR DE GALILEO TRADING DMCC EUR 4.439.452,24 EN COMPLEMENTO A COMPROBANTE S-1121140 DE LA FECHA DEBITO LIB.00513012004 LBP-YPFB-UNICOMERCIAL (4030005415/1-2188907) DIFERENCIAL T/C"/>
    <m/>
    <m/>
    <m/>
    <m/>
    <m/>
    <m/>
    <n v="483454.16"/>
    <n v="0"/>
    <s v="NO_CONCILIADO"/>
  </r>
  <r>
    <x v="13"/>
    <m/>
    <x v="13"/>
    <x v="40"/>
    <s v="S11211470004"/>
    <s v="COB"/>
    <n v="1121147"/>
    <m/>
    <s v="||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
    <m/>
    <m/>
    <m/>
    <m/>
    <m/>
    <m/>
    <n v="139652.78"/>
    <n v="0"/>
    <s v="NO_CONCILIADO"/>
  </r>
  <r>
    <x v="13"/>
    <m/>
    <x v="13"/>
    <x v="40"/>
    <s v="S11211620001"/>
    <s v="DDC"/>
    <n v="1121162"/>
    <m/>
    <s v="||DIFERENCIAL CAMBIARIO SOL.053851-22609 TRANSFERENCIA DE FONDOS AL EXTERIOR PAGO A FAVOR DE FUTURA ENERGY DMCC EUR 9.748.977,83 EN COMPLEMENTO A COMPROBANTE S-1121147 DE LA FECHA DEBITO LIB.00513012004 LBP-YPFB-UNICOMERCIAL (4030005415/1-2188907) DIFERENCIAL T/C"/>
    <m/>
    <m/>
    <m/>
    <m/>
    <m/>
    <m/>
    <n v="1061658.8400000001"/>
    <n v="0"/>
    <s v="NO_CONCILIADO"/>
  </r>
  <r>
    <x v="7"/>
    <m/>
    <x v="7"/>
    <x v="40"/>
    <s v="S11211800003"/>
    <s v="COB"/>
    <n v="1121180"/>
    <m/>
    <s v="||TRANSFERENCIA DE FONDOS SEGÚN MENSAJES SWIFT N°2957 Y 2960, CORREOS ELECTRÓNICOS DE LA DGAC Y NAABOL DE LA FECHA Y NOTA CITE: DGAC/DAF/FIN/NE-0008/25 (HRE-TGL-1866) DE FECHA 29/01/2025 DE LA DIRECCIÓN GENERAL DE AERONÁUTICA CIVIL. (SECTOR PÚBLICO). DÉBITO DE LA LIBRETA 00117012001 DGAC, REPOSICIÓN DE ÚTILES DE ESCRITORIO."/>
    <m/>
    <m/>
    <m/>
    <m/>
    <m/>
    <m/>
    <n v="60"/>
    <n v="0"/>
    <s v="NO_CONCILIADO"/>
  </r>
  <r>
    <x v="12"/>
    <m/>
    <x v="12"/>
    <x v="40"/>
    <s v="S11210920001"/>
    <s v="COB"/>
    <n v="1121092"/>
    <m/>
    <s v="COBRO DE||ÚTILES DE ESCRITORIO SG. CITE: MEFP/VTCP/DGCP/UEPS/N°093/2025 POR EL REGISTRO DEL COMP. CONTABLE N°1121084 DEL 11VO. DESEMB. A FAVOR DEL TGN DESTINADO A FINANCIAR EL FARIP OTORGADO EN EL MARCO DE LA RD N°149/2021, CONT. SANO-DLBCI N°5/2022 MOD. Y DOC. ADJUNTO. DE LA LIBRETA 00099021001-TGN - RECURSOS ORDINARIOS COSTO ÚTILES DE ESCRITORIO CTA. 3987069001."/>
    <m/>
    <m/>
    <m/>
    <m/>
    <m/>
    <m/>
    <n v="60"/>
    <n v="0"/>
    <s v="NO_CONCILIADO"/>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
  <r>
    <x v="0"/>
    <m/>
    <x v="0"/>
    <x v="0"/>
    <s v="D00241200012"/>
    <s v="NTI"/>
    <n v="19592"/>
    <m/>
    <s v="PAGO A BID PRÉSTAMO 3487/BL-BO VCTO. 06-01-2025 POR CUENTA DE TGN , NTI. 019592 VALOR 06-01-2025 CAPITAL USD 2.327.020,41 INTERESES USD 1.832.360,56 CTA. 5970 CUENTA UNICA DEL TESORO DOLARES AMERICANOS LIB. 00099021001"/>
    <m/>
    <m/>
    <m/>
    <m/>
    <n v="4159380.97"/>
    <n v="0"/>
    <n v="28533353.449999999"/>
    <n v="0"/>
    <s v="NO_CONCILIADO"/>
  </r>
  <r>
    <x v="1"/>
    <m/>
    <x v="1"/>
    <x v="0"/>
    <s v="D00241260010"/>
    <s v="RVL"/>
    <n v="25920"/>
    <m/>
    <s v="AJUSTE COMPLEMENTARIO POR REVALORIZACION SALDOS DE ACTIVOS DE RESERVA Y OBLIGACIONES MONEDA EXTRANJERA (DOLARES) Saldo MO = -28668868.78 ;Bs/Mo: 6.86000000000 ;Saldo Bs: -196668439.84"/>
    <m/>
    <m/>
    <m/>
    <m/>
    <n v="0"/>
    <n v="0"/>
    <n v="0.01"/>
    <n v="0"/>
    <s v="NO_CONCILIADO"/>
  </r>
  <r>
    <x v="0"/>
    <m/>
    <x v="0"/>
    <x v="1"/>
    <s v="D00241320008"/>
    <s v="NTI"/>
    <n v="19562"/>
    <m/>
    <s v="PAGO A CAF PRÉSTAMO CFA012050 VCTO. 07-01-2025 POR CUENTA DE TGN , NTI. 019562 VALOR 07-01-2025 INTERESES USD 472.288,45 COMISIONES USD 56.037,45 CTA. 5970 CUENTA UNICA DEL TESORO DOLARES AMERICANOS LIB. 00099021001"/>
    <m/>
    <m/>
    <m/>
    <m/>
    <n v="528325.9"/>
    <n v="0"/>
    <n v="3624315.67"/>
    <n v="0"/>
    <s v="NO_CONCILIADO"/>
  </r>
  <r>
    <x v="1"/>
    <m/>
    <x v="1"/>
    <x v="1"/>
    <s v="D00241480012"/>
    <s v="RVL"/>
    <n v="25925"/>
    <m/>
    <s v="AJUSTE COMPLEMENTARIO POR REVALORIZACION SALDOS DE ACTIVOS DE RESERVA Y OBLIGACIONES MONEDA EXTRANJERA (DOLARES) Saldo MO = -16020341.82 ;Bs/Mo: 6.86000000000 ;Saldo Bs: -109899544.90"/>
    <m/>
    <m/>
    <m/>
    <m/>
    <n v="0"/>
    <n v="0"/>
    <n v="0.01"/>
    <n v="0"/>
    <s v="NO_CONCILIADO"/>
  </r>
  <r>
    <x v="2"/>
    <m/>
    <x v="2"/>
    <x v="2"/>
    <s v="D00241590011"/>
    <s v="CRV"/>
    <n v="2984859"/>
    <m/>
    <s v="REGULARIZACION DE TRANSFERENCIA DEL EXTERIOR SEGUN SWIFT NO.298 DE FECHA 08/01/2025 ORDENANTE: YPF EXPLORACIÓN + PRODUCCIÓN DE FERMIN PERALTA TORRES REF.: ATS OF 25/01/07 FECHA VALOR 7/01/2025 LIB. 00513012005 YPFB-OPERACIONES EXTRAORDINARIAS USD"/>
    <m/>
    <m/>
    <m/>
    <m/>
    <n v="0"/>
    <n v="60776.800000000003"/>
    <n v="0"/>
    <n v="416928.85"/>
    <s v="NO_CONCILIADO"/>
  </r>
  <r>
    <x v="1"/>
    <m/>
    <x v="1"/>
    <x v="2"/>
    <s v="D00241630012"/>
    <s v="RVL"/>
    <n v="25931"/>
    <m/>
    <s v="AJUSTE COMPLEMENTARIO POR REVALORIZACION SALDOS DE ACTIVOS DE RESERVA Y OBLIGACIONES MONEDA EXTRANJERA (DOLARES) Saldo MO = -16151048.64 ;Bs/Mo: 6.86000000000 ;Saldo Bs: -110796193.68"/>
    <m/>
    <m/>
    <m/>
    <m/>
    <n v="0"/>
    <n v="0"/>
    <n v="0.01"/>
    <n v="0"/>
    <s v="NO_CONCILIADO"/>
  </r>
  <r>
    <x v="1"/>
    <m/>
    <x v="1"/>
    <x v="3"/>
    <s v="D00241770001"/>
    <s v="RVL"/>
    <n v="25940"/>
    <m/>
    <s v="AJUSTE COMPLEMENTARIO POR REVALORIZACION SALDOS DE ACTIVOS DE RESERVA Y OBLIGACIONES MONEDA EXTRANJERA (DOLARES) Saldo MO = -16210890.33 ;Bs/Mo: 6.86000000000 ;Saldo Bs: -111206707.67"/>
    <m/>
    <m/>
    <m/>
    <m/>
    <n v="0"/>
    <n v="0"/>
    <n v="0.01"/>
    <n v="0"/>
    <s v="NO_CONCILIADO"/>
  </r>
  <r>
    <x v="1"/>
    <m/>
    <x v="1"/>
    <x v="4"/>
    <s v="D00241870007"/>
    <s v="RVL"/>
    <n v="25951"/>
    <m/>
    <s v="AJUSTE COMPLEMENTARIO POR REVALORIZACION SALDOS DE ACTIVOS DE RESERVA Y OBLIGACIONES MONEDA EXTRANJERA (DOLARES) Saldo MO = -16220873.89 ;Bs/Mo: 6.86000000000 ;Saldo Bs: -111275194.88"/>
    <m/>
    <m/>
    <m/>
    <m/>
    <n v="0"/>
    <n v="0"/>
    <n v="0"/>
    <n v="0.01"/>
    <s v="NO_CONCILIADO"/>
  </r>
  <r>
    <x v="2"/>
    <m/>
    <x v="2"/>
    <x v="5"/>
    <s v="D00241910007"/>
    <s v="CRV"/>
    <n v="2990721"/>
    <m/>
    <s v="TRANSFERENCIA DEL EXTERIOR SEGUN SWIFT NO.537 DE FECHA 13/01/2025 ORDENANTE: BOTRADING SA (ASUNCIÓN PARAGUAY) REF.: YPFB OP FIN EXT GARANTIA SERIEDAD PROPUESTA PAC4783 SUMINISTRO HIDROCARBUROS LIQ 2025, FECHA VALOR 13/01/2025 LIB. 00513012005 YPFB-OPERACIONES EXTRAORDINARIAS USD"/>
    <m/>
    <m/>
    <m/>
    <m/>
    <n v="0"/>
    <n v="564846.72"/>
    <n v="0"/>
    <n v="3874848.5"/>
    <s v="NO_CONCILIADO"/>
  </r>
  <r>
    <x v="1"/>
    <m/>
    <x v="1"/>
    <x v="5"/>
    <s v="D00241960011"/>
    <s v="RVL"/>
    <n v="25957"/>
    <m/>
    <s v="AJUSTE COMPLEMENTARIO POR REVALORIZACION SALDOS DE ACTIVOS DE RESERVA Y OBLIGACIONES MONEDA EXTRANJERA (DOLARES) Saldo MO = -16810913.73 ;Bs/Mo: 6.86000000000 ;Saldo Bs: -115322868.20"/>
    <m/>
    <m/>
    <m/>
    <m/>
    <n v="0"/>
    <n v="0"/>
    <n v="0.01"/>
    <n v="0"/>
    <s v="NO_CONCILIADO"/>
  </r>
  <r>
    <x v="1"/>
    <m/>
    <x v="1"/>
    <x v="6"/>
    <s v="Q19448440002"/>
    <s v="CRV"/>
    <n v="22403"/>
    <m/>
    <s v="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
    <m/>
    <m/>
    <m/>
    <m/>
    <n v="0"/>
    <n v="208119.02"/>
    <n v="0"/>
    <n v="1427696.48"/>
    <s v="NO_CONCILIADO"/>
  </r>
  <r>
    <x v="1"/>
    <m/>
    <x v="1"/>
    <x v="6"/>
    <s v="D00242170011"/>
    <s v="RVL"/>
    <n v="25962"/>
    <m/>
    <s v="AJUSTE COMPLEMENTARIO POR REVALORIZACION SALDOS DE ACTIVOS DE RESERVA Y OBLIGACIONES MONEDA EXTRANJERA (DOLARES) Saldo MO = -17028204.04 ;Bs/Mo: 6.86000000000 ;Saldo Bs: -116813479.73"/>
    <m/>
    <m/>
    <m/>
    <m/>
    <n v="0"/>
    <n v="0"/>
    <n v="0.02"/>
    <n v="0"/>
    <s v="NO_CONCILIADO"/>
  </r>
  <r>
    <x v="0"/>
    <m/>
    <x v="0"/>
    <x v="7"/>
    <s v="D00242220006"/>
    <s v="NTI"/>
    <n v="19545"/>
    <m/>
    <s v="PAGO A BID PRÉSTAMO 4710/BL-BO VCTO. 15-01-2025 POR CUENTA DE TGN , NTI. 019545 VALOR 15-01-2025 INTERESES USD 64.202,94 COMISIONES USD 163.522,43 CTA. 5970 CUENTA UNICA DEL TESORO DOLARES AMERICANOS LIB. 00099021001"/>
    <m/>
    <m/>
    <m/>
    <m/>
    <n v="227725.37"/>
    <n v="0"/>
    <n v="1562196.04"/>
    <n v="0"/>
    <s v="NO_CONCILIADO"/>
  </r>
  <r>
    <x v="0"/>
    <m/>
    <x v="0"/>
    <x v="7"/>
    <s v="D00242320012"/>
    <s v="NTI"/>
    <n v="19538"/>
    <m/>
    <s v="PAGO A IDA PRÉSTAMO 5745-BO VCTO. 15-01-2025 POR CUENTA DE TGN , NTI. 019538 VALOR 15-01-2025 CAPITAL USD 189.489,71 INTERESES USD 19.688,94 CTA. 5970 CUENTA UNICA DEL TESORO DOLARES AMERICANOS LIB. 00099021001"/>
    <m/>
    <m/>
    <m/>
    <m/>
    <n v="209178.65"/>
    <n v="0"/>
    <n v="1434965.54"/>
    <n v="0"/>
    <s v="NO_CONCILIADO"/>
  </r>
  <r>
    <x v="0"/>
    <m/>
    <x v="0"/>
    <x v="7"/>
    <s v="D00242490009"/>
    <s v="NTI"/>
    <n v="19591"/>
    <m/>
    <s v="PAGO A BID PRÉSTAMO 3536/BL-BO VCTO. 15-01-2025 POR CUENTA DE TGN , NTI. 019591 VALOR 15-01-2025 CAPITAL USD 1.009.271,45 INTERESES USD 750.847,21 CTA. 5970 CUENTA UNICA DEL TESORO DOLARES AMERICANOS LIB. 00099021001"/>
    <m/>
    <m/>
    <m/>
    <m/>
    <n v="1760118.66"/>
    <n v="0"/>
    <n v="12074414.01"/>
    <n v="0"/>
    <s v="NO_CONCILIADO"/>
  </r>
  <r>
    <x v="0"/>
    <m/>
    <x v="0"/>
    <x v="7"/>
    <s v="D00242530012"/>
    <s v="NTI"/>
    <n v="19596"/>
    <m/>
    <s v="PAGO A BID PRÉSTAMO 3797/BL-BO VCTO. 15-01-2025 POR CUENTA DE TGN , NTI. 019596 VALOR 15-01-2025 CAPITAL USD 115.139,92 INTERESES USD 150.266,15 CTA. 5970 CUENTA UNICA DEL TESORO DOLARES AMERICANOS LIB. 00099021001"/>
    <m/>
    <m/>
    <m/>
    <m/>
    <n v="265406.07"/>
    <n v="0"/>
    <n v="1820685.64"/>
    <n v="0"/>
    <s v="NO_CONCILIADO"/>
  </r>
  <r>
    <x v="0"/>
    <m/>
    <x v="0"/>
    <x v="7"/>
    <s v="D00242630011"/>
    <s v="NTI"/>
    <n v="19534"/>
    <m/>
    <s v="PAGO A IDA PRÉSTAMO 5592-BO VCTO. 15-01-2025 POR CUENTA DE TGN, SEGUN NOTA MEFP/VTCP/DGCP/UODP/No 042/2025 DEL 14-01-2025, NTI. 019534 VALOR 15-01-2025 CAPITAL USD 1.406.435,73 CTA. 5970 CUENTA UNICA DEL TESORO DOLARES AMERICANOS LIB. 00099021001"/>
    <m/>
    <m/>
    <m/>
    <m/>
    <n v="1406435.73"/>
    <n v="0"/>
    <n v="9648149.1099999994"/>
    <n v="0"/>
    <s v="NO_CONCILIADO"/>
  </r>
  <r>
    <x v="0"/>
    <m/>
    <x v="0"/>
    <x v="7"/>
    <s v="D00242800008"/>
    <s v="NTI"/>
    <n v="19641"/>
    <m/>
    <s v="PAGO A BID PRÉSTAMO 5376/OC-BO VCTO. 15-01-2025 POR CUENTA DE TGN , NTI. 019641 VALOR 15-01-2025 INTERESES USD 7.132.957,11 COMISIONES USD 598.956,98 CTA. 5970 CUENTA UNICA DEL TESORO DOLARES AMERICANOS LIB. 00099021001"/>
    <m/>
    <m/>
    <m/>
    <m/>
    <n v="7731914.0899999999"/>
    <n v="0"/>
    <n v="53040930.659999996"/>
    <n v="0"/>
    <s v="NO_CONCILIADO"/>
  </r>
  <r>
    <x v="0"/>
    <m/>
    <x v="0"/>
    <x v="7"/>
    <s v="D00242900011"/>
    <s v="NTI"/>
    <n v="19597"/>
    <m/>
    <s v="PAGO A BID PRÉSTAMO 3797/BL-BO VCTO. 15-01-2025 POR CUENTA DE TGN , NTI. 019597 VALOR 15-01-2025 INTERESES USD 1.219,59 CTA. 5970 CUENTA UNICA DEL TESORO DOLARES AMERICANOS LIB. 00099021001"/>
    <m/>
    <m/>
    <m/>
    <m/>
    <n v="1219.5899999999999"/>
    <n v="0"/>
    <n v="8366.39"/>
    <n v="0"/>
    <s v="NO_CONCILIADO"/>
  </r>
  <r>
    <x v="1"/>
    <m/>
    <x v="1"/>
    <x v="7"/>
    <s v="D00242950009"/>
    <s v="RVL"/>
    <n v="25967"/>
    <m/>
    <s v="AJUSTE COMPLEMENTARIO POR REVALORIZACION SALDOS DE ACTIVOS DE RESERVA Y OBLIGACIONES MONEDA EXTRANJERA (DOLARES) Saldo MO = -64378.40 ;Bs/Mo: 6.86000000000 ;Saldo Bs: -441635.80"/>
    <m/>
    <m/>
    <m/>
    <m/>
    <n v="0"/>
    <n v="0"/>
    <n v="0"/>
    <n v="0.02"/>
    <s v="NO_CONCILIADO"/>
  </r>
  <r>
    <x v="2"/>
    <m/>
    <x v="2"/>
    <x v="8"/>
    <s v="D00243160013"/>
    <s v="CRV"/>
    <n v="2997082"/>
    <m/>
    <s v="REGULARIZACION DE TRANSFERENCIA DEL EXTERIOR SEGUN SWIFT NO.337 DE FECHA 17/01/2025 ORDENANTE: YPFB ENERGIA DO BRASIL LTDA (BR/RIO DE JANEIRO) REF.: YPFB GARANTIA POR SUMINISTRO DE GAS NATURAL FECHA VALOR 7/01/2025 LIB. 00513012005 YPFB-OPERACIONES EXTRAORDINARIAS USD"/>
    <m/>
    <m/>
    <m/>
    <m/>
    <n v="0"/>
    <n v="122854.98"/>
    <n v="0"/>
    <n v="842785.16"/>
    <s v="NO_CONCILIADO"/>
  </r>
  <r>
    <x v="3"/>
    <m/>
    <x v="3"/>
    <x v="8"/>
    <s v="D00243220010"/>
    <s v="CRV"/>
    <n v="2997086"/>
    <m/>
    <s v="TRANSFERENCIA RECIBIDA DEL EXTERIOR SEGÚN MENSAJES SWIFT Nos. 804-803 (REM.EXT.) DE FECHA 17-01-2025 POR DESEMBOLSO DE FONPLATA PRÉSTAMO BOL 36/2023 ROC/5568425017FS//URI/DESEMB. NRO. 2 LIBRETA N° 00291034305 ABC-USD-MEJ. Y AMP. A 8 CARRILES CARRET.LP-OR.TR.SENKATA-APA"/>
    <m/>
    <m/>
    <m/>
    <m/>
    <n v="0"/>
    <n v="13900000"/>
    <n v="0"/>
    <n v="95354000"/>
    <s v="NO_CONCILIADO"/>
  </r>
  <r>
    <x v="4"/>
    <m/>
    <x v="4"/>
    <x v="8"/>
    <s v="J05855200001"/>
    <s v="CRV"/>
    <n v="1117142"/>
    <m/>
    <s v="||TRANSFERENCIA DE FONDOS S/G MENSAJES SWIFT NROS. 776 Y 782 DE LA FECHA Y NOTA CITE ABE-DGE 431/2022 DE F.25.05.2022 (HRE-TGL-8147) DE LA AGENCIA BOLIVIANA ESPACIAL (SECTOR PÚBLICO). A LA LIBRETA 00585012001 - ABE VENTA DE SERVICIOS DE COMUNICACIÓN EN M/E; P/CTA DE SES."/>
    <m/>
    <m/>
    <m/>
    <m/>
    <n v="0"/>
    <n v="1880"/>
    <n v="0"/>
    <n v="12896.8"/>
    <s v="NO_CONCILIADO"/>
  </r>
  <r>
    <x v="1"/>
    <m/>
    <x v="1"/>
    <x v="8"/>
    <s v="D00243260008"/>
    <s v="RVL"/>
    <n v="25977"/>
    <m/>
    <s v="AJUSTE COMPLEMENTARIO POR REVALORIZACION SALDOS DE ACTIVOS DE RESERVA Y OBLIGACIONES MONEDA EXTRANJERA (DOLARES) Saldo MO = -209361563.63 ;Bs/Mo: 6.86000000000 ;Saldo Bs: -1436220326.51"/>
    <m/>
    <m/>
    <m/>
    <m/>
    <n v="0"/>
    <n v="0"/>
    <n v="0.01"/>
    <n v="0"/>
    <s v="NO_CONCILIADO"/>
  </r>
  <r>
    <x v="1"/>
    <m/>
    <x v="1"/>
    <x v="9"/>
    <s v="D00243350001"/>
    <s v="RVL"/>
    <n v="25991"/>
    <m/>
    <s v="AJUSTE COMPLEMENTARIO POR REVALORIZACION SALDOS DE ACTIVOS DE RESERVA Y OBLIGACIONES MONEDA EXTRANJERA (DOLARES) Saldo MO = -209031535.85 ;Bs/Mo: 6.86000000000 ;Saldo Bs: -1433956335.94"/>
    <m/>
    <m/>
    <m/>
    <m/>
    <n v="0"/>
    <n v="0"/>
    <n v="0.01"/>
    <n v="0"/>
    <s v="NO_CONCILIADO"/>
  </r>
  <r>
    <x v="0"/>
    <m/>
    <x v="0"/>
    <x v="10"/>
    <s v="D00243390004"/>
    <s v="NTI"/>
    <n v="19601"/>
    <m/>
    <s v="PAGO A BID PRÉSTAMO 2460/BL-BO VCTO. 19-01-2025 POR CUENTA DE TGN , NTI. 019601 VALOR 21-01-2025 CAPITAL USD 69.439,65 INTERESES USD 45.028,17 CTA. 5970 CUENTA UNICA DEL TESORO DOLARES AMERICANOS LIB. 00099021001"/>
    <m/>
    <m/>
    <m/>
    <m/>
    <n v="114467.82"/>
    <n v="0"/>
    <n v="785249.25"/>
    <n v="0"/>
    <s v="NO_CONCILIADO"/>
  </r>
  <r>
    <x v="0"/>
    <m/>
    <x v="0"/>
    <x v="10"/>
    <s v="S10847490002"/>
    <s v="DEV"/>
    <n v="19581"/>
    <m/>
    <s v="PAGO A EXIMBANK CHINA POPUL PRÉSTAMO PBC 2016 (22) 410 VCTO. 21-01-2025 POR CUENTA DE TGN , NTI. 019581 VALOR 21-01-2025 CAPITAL USD 10.752.500,00 INTERESES USD 2.636.621,62 CTA. 5970 CUENTA UNICA DEL TESORO DOLARES AMERICANOS LIB. 00099021001 REF. COMISION DEL BANQUERO"/>
    <m/>
    <m/>
    <m/>
    <m/>
    <n v="10"/>
    <n v="0"/>
    <n v="68.599999999999994"/>
    <n v="0"/>
    <s v="NO_CONCILIADO"/>
  </r>
  <r>
    <x v="0"/>
    <m/>
    <x v="0"/>
    <x v="10"/>
    <s v="S10847510002"/>
    <s v="NTI"/>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m/>
    <m/>
    <m/>
    <m/>
    <n v="24586879.41"/>
    <n v="0"/>
    <n v="168665992.75"/>
    <n v="0"/>
    <s v="NO_CONCILIADO"/>
  </r>
  <r>
    <x v="0"/>
    <m/>
    <x v="0"/>
    <x v="10"/>
    <s v="D00243440009"/>
    <s v="DEV"/>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
    <m/>
    <m/>
    <m/>
    <m/>
    <n v="10"/>
    <n v="0"/>
    <n v="68.599999999999994"/>
    <n v="0"/>
    <s v="NO_CONCILIADO"/>
  </r>
  <r>
    <x v="0"/>
    <m/>
    <x v="0"/>
    <x v="10"/>
    <s v="D00243540011"/>
    <s v="DEV"/>
    <n v="19608"/>
    <m/>
    <s v="PAGO A EXIMBANK CHINA POPUL PRÉSTAMO PBC 2015 (08) 350 VCTO. 21-01-2025 POR CUENTA DE TGN , NTI. 019608 VALOR 21-01-2025 CAPITAL USD 27.355.555,56 INTERESES USD 4.284.346,57 COMISIONES USD 62.557,38 CTA. 5970 CUENTA UNICA DEL TESORO DOLARES AMERICANOS LIB. 00099021001 REF. COMISION DEL BANQUERO"/>
    <m/>
    <m/>
    <m/>
    <m/>
    <n v="10"/>
    <n v="0"/>
    <n v="68.599999999999994"/>
    <n v="0"/>
    <s v="NO_CONCILIADO"/>
  </r>
  <r>
    <x v="0"/>
    <m/>
    <x v="0"/>
    <x v="10"/>
    <s v="D00243690001"/>
    <s v="DEV"/>
    <n v="19580"/>
    <m/>
    <s v="PAGO A EXIMBANK CHINA POPUL PRÉSTAMO PBC 2016 (38) 426 VCTO. 21-01-2025 POR CUENTA DE TGN , NTI. 019580 VALOR 21-01-2025 CAPITAL USD 20.122.742,04 INTERESES USD 4.619.559,18 CTA. 5970 CUENTA UNICA DEL TESORO DOLARES AMERICANOS LIB. 00099021001 REF. COMISION DEL BANQUERO"/>
    <m/>
    <m/>
    <m/>
    <m/>
    <n v="10"/>
    <n v="0"/>
    <n v="68.599999999999994"/>
    <n v="0"/>
    <s v="NO_CONCILIADO"/>
  </r>
  <r>
    <x v="1"/>
    <m/>
    <x v="1"/>
    <x v="10"/>
    <s v="D00243750009"/>
    <s v="RVL"/>
    <n v="25996"/>
    <m/>
    <s v="AJUSTE COMPLEMENTARIO POR REVALORIZACION SALDOS DE ACTIVOS DE RESERVA Y OBLIGACIONES MONEDA EXTRANJERA (DOLARES) Saldo MO = -115302530.18 ;Bs/Mo: 6.86000000000 ;Saldo Bs: -790975357.01"/>
    <m/>
    <m/>
    <m/>
    <m/>
    <n v="0"/>
    <n v="0"/>
    <n v="0"/>
    <n v="0.02"/>
    <s v="NO_CONCILIADO"/>
  </r>
  <r>
    <x v="0"/>
    <m/>
    <x v="0"/>
    <x v="11"/>
    <s v="D00243830009"/>
    <s v="NTI"/>
    <n v="19594"/>
    <m/>
    <s v="PAGO A BID PRÉSTAMO 3181/BL-BO VCTO. 23-01-2025 POR CUENTA DE TGN , NTI. 019594 VALOR 23-01-2025 CAPITAL USD 1.766.666,67 INTERESES USD 1.382.518,96 CTA. 5970 CUENTA UNICA DEL TESORO DOLARES AMERICANOS LIB. 00099021001"/>
    <m/>
    <m/>
    <m/>
    <m/>
    <n v="3149185.63"/>
    <n v="0"/>
    <n v="21603413.420000002"/>
    <n v="0"/>
    <s v="NO_CONCILIADO"/>
  </r>
  <r>
    <x v="2"/>
    <m/>
    <x v="2"/>
    <x v="11"/>
    <s v="S10858020002"/>
    <s v="CRV"/>
    <n v="3002675"/>
    <m/>
    <s v="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
    <m/>
    <m/>
    <m/>
    <m/>
    <n v="0"/>
    <n v="32073.24"/>
    <n v="0"/>
    <n v="220022.43"/>
    <s v="NO_CONCILIADO"/>
  </r>
  <r>
    <x v="5"/>
    <m/>
    <x v="5"/>
    <x v="11"/>
    <s v="S10858020003"/>
    <s v="CRV"/>
    <n v="1117514"/>
    <m/>
    <s v="||REGULARIZACIÓN DE RECURSOS PENDIENTES DE APLICACIÓN DEL COMP. CONTABLE N° 1117423 DE 21/01/2025, EN ATENCIÓN A NOTA APMT/DAF/CAR/0020/25 DE 23/01/2025 ENVIADO POR LA AUTORIDAD PLURINACIONAL DE LA MADRE TIERRA A LA LIB. 00348018001-APMT-UN OPS-DONACION-USD POR UNITED NATIONS OFFICE FOR PROJECT"/>
    <m/>
    <m/>
    <m/>
    <m/>
    <n v="0"/>
    <n v="40000"/>
    <n v="0"/>
    <n v="274400"/>
    <s v="NO_CONCILIADO"/>
  </r>
  <r>
    <x v="5"/>
    <m/>
    <x v="5"/>
    <x v="11"/>
    <s v="S10860420002"/>
    <s v="COB"/>
    <n v="1117515"/>
    <m/>
    <s v="COBRO DE||ÚTILES DE ESCRITORIO POR EL REGISTRO DEL COMP. CONTABLE N° 1117514 DE LA FECHA SEGÚN NOTA APMT/DAF/CAR/0020/25 DE 23/01/2025 ENVIADO POR LA AUTORIDAD PLURINACIONAL DE LA MADRE TIERRA COBRO DE ÚTILES DE ESCRITORIO DE LA LIB. 00348018001-APMT-UN OPS-DONACION-USD"/>
    <m/>
    <m/>
    <m/>
    <m/>
    <n v="8.75"/>
    <n v="0"/>
    <n v="60.03"/>
    <n v="0"/>
    <s v="NO_CONCILIADO"/>
  </r>
  <r>
    <x v="1"/>
    <m/>
    <x v="1"/>
    <x v="12"/>
    <s v="D00244090009"/>
    <s v="RVL"/>
    <n v="26014"/>
    <m/>
    <s v="AJUSTE COMPLEMENTARIO POR REVALORIZACION SALDOS DE ACTIVOS DE RESERVA Y OBLIGACIONES MONEDA EXTRANJERA (DOLARES) Saldo MO = -110401010.44 ;Bs/Mo: 6.86000000000 ;Saldo Bs: -757350931.61"/>
    <m/>
    <m/>
    <m/>
    <m/>
    <n v="0"/>
    <n v="0"/>
    <n v="0"/>
    <n v="0.01"/>
    <s v="NO_CONCILIADO"/>
  </r>
  <r>
    <x v="1"/>
    <m/>
    <x v="1"/>
    <x v="13"/>
    <s v="D00244140008"/>
    <s v="RVL"/>
    <n v="26023"/>
    <m/>
    <s v="AJUSTE COMPLEMENTARIO POR REVALORIZACION SALDOS DE ACTIVOS DE RESERVA Y OBLIGACIONES MONEDA EXTRANJERA (DOLARES) Saldo MO = -110418973.47 ;Bs/Mo: 6.86000000000 ;Saldo Bs: -757474158.01"/>
    <m/>
    <m/>
    <m/>
    <m/>
    <n v="0"/>
    <n v="0"/>
    <n v="0.01"/>
    <n v="0"/>
    <s v="NO_CONCILIADO"/>
  </r>
  <r>
    <x v="1"/>
    <m/>
    <x v="1"/>
    <x v="14"/>
    <s v="D00244190011"/>
    <s v="RVL"/>
    <n v="26028"/>
    <m/>
    <s v="AJUSTE COMPLEMENTARIO POR REVALORIZACION SALDOS DE ACTIVOS DE RESERVA Y OBLIGACIONES MONEDA EXTRANJERA (DOLARES) Saldo MO = -146452243.23 ;Bs/Mo: 6.86000000000 ;Saldo Bs: -1004662388.55"/>
    <m/>
    <m/>
    <m/>
    <m/>
    <n v="0"/>
    <n v="0"/>
    <n v="0"/>
    <n v="0.01"/>
    <s v="NO_CONCILIADO"/>
  </r>
  <r>
    <x v="0"/>
    <m/>
    <x v="0"/>
    <x v="15"/>
    <s v="D00244240010"/>
    <s v="NTI"/>
    <n v="19598"/>
    <m/>
    <s v="PAGO A BID PRÉSTAMO 3060/BL-BO VCTO. 28-01-2025 POR CUENTA DE TGN , NTI. 019598 VALOR 28-01-2025 CAPITAL USD 883.236,01 INTERESES USD 560.586,91 CTA. 5970 CUENTA UNICA DEL TESORO DOLARES AMERICANOS LIB. 00099021001"/>
    <m/>
    <m/>
    <m/>
    <m/>
    <n v="1443822.92"/>
    <n v="0"/>
    <n v="9904625.2300000004"/>
    <n v="0"/>
    <s v="NO_CONCILIADO"/>
  </r>
  <r>
    <x v="0"/>
    <m/>
    <x v="0"/>
    <x v="15"/>
    <s v="D00244290008"/>
    <s v="NTI"/>
    <n v="19542"/>
    <m/>
    <s v="PAGO A BID PRÉSTAMO 2450/BL-BO VCTO. 28-01-2025 POR CUENTA DE TGN , NTI. 019542 VALOR 28-01-2025 CAPITAL USD 279.430,17 INTERESES USD 171.592,81 CTA. 5970 CUENTA UNICA DEL TESORO DOLARES AMERICANOS LIB. 00099021001"/>
    <m/>
    <m/>
    <m/>
    <m/>
    <n v="451022.98"/>
    <n v="0"/>
    <n v="3094017.64"/>
    <n v="0"/>
    <s v="NO_CONCILIADO"/>
  </r>
  <r>
    <x v="1"/>
    <m/>
    <x v="1"/>
    <x v="15"/>
    <s v="D00244420008"/>
    <s v="RVL"/>
    <n v="26033"/>
    <m/>
    <s v="AJUSTE COMPLEMENTARIO POR REVALORIZACION SALDOS DE ACTIVOS DE RESERVA Y OBLIGACIONES MONEDA EXTRANJERA (DOLARES) Saldo MO = -102712063.56 ;Bs/Mo: 6.86000000000 ;Saldo Bs: -704604756.03"/>
    <m/>
    <m/>
    <m/>
    <m/>
    <n v="0"/>
    <n v="0"/>
    <n v="0.01"/>
    <n v="0"/>
    <s v="NO_CONCILIADO"/>
  </r>
  <r>
    <x v="1"/>
    <m/>
    <x v="1"/>
    <x v="16"/>
    <s v="G26207290003"/>
    <s v="RVL"/>
    <n v="26037"/>
    <m/>
    <s v="AJUSTE COMPLEMENTARIO POR REVALORIZACION SALDOS DE ACTIVOS DE RESERVA Y OBLIGACIONES MONEDA EXTRANJERA (DOLARES) Saldo MO = -102861386.25 ;Bs/Mo: 6.86000000000 ;Saldo Bs: -705629109.67"/>
    <m/>
    <m/>
    <m/>
    <m/>
    <n v="0"/>
    <n v="0"/>
    <n v="0"/>
    <n v="0.01"/>
    <s v="NO_CONCILIADO"/>
  </r>
  <r>
    <x v="3"/>
    <m/>
    <x v="3"/>
    <x v="17"/>
    <s v="D00244460013"/>
    <s v="CRV"/>
    <n v="3011179"/>
    <m/>
    <s v="TRANSFERENCIA RECIBIDA DEL EXTERIOR SEGÚN MENSAJES SWIFT Nos. 1598-1600 (REM.EXT.) DE FECHA 30-01-2025 POR DESEMBOLSO DE BIRF PRÉSTAMO 8552-BO 47 LIBRETA N° 00291014371 ABC-USD-8552-BO.PROY. DESARROLLO DE CAPACIDADES EN EL SECTOR VIAL"/>
    <m/>
    <m/>
    <m/>
    <m/>
    <n v="0"/>
    <n v="1512757.99"/>
    <n v="0"/>
    <n v="10377519.810000001"/>
    <s v="NO_CONCILIADO"/>
  </r>
  <r>
    <x v="1"/>
    <m/>
    <x v="1"/>
    <x v="17"/>
    <s v="D00244620010"/>
    <s v="RVL"/>
    <n v="26043"/>
    <m/>
    <s v="AJUSTE COMPLEMENTARIO POR REVALORIZACION SALDOS DE ACTIVOS DE RESERVA Y OBLIGACIONES MONEDA EXTRANJERA (DOLARES) Saldo MO = -104469276.56 ;Bs/Mo: 6.86000000000 ;Saldo Bs: -716659237.21"/>
    <m/>
    <m/>
    <m/>
    <m/>
    <n v="0"/>
    <n v="0"/>
    <n v="0.01"/>
    <n v="0"/>
    <s v="NO_CONCILIADO"/>
  </r>
  <r>
    <x v="0"/>
    <m/>
    <x v="0"/>
    <x v="18"/>
    <s v="D00244760012"/>
    <s v="NTI"/>
    <n v="19616"/>
    <m/>
    <s v="PAGO A CAF PRÉSTAMO CFA008814 VCTO. 03-02-2025 POR CUENTA DE TGN , NTI. 019616 VALOR 03-02-2025 CAPITAL USD 3.503.653,52 INTERESES USD 1.479.806,00 CTA. 5970 CUENTA UNICA DEL TESORO DOLARES AMERICANOS LIB. 00099021001"/>
    <m/>
    <m/>
    <m/>
    <m/>
    <n v="4983459.5199999996"/>
    <n v="0"/>
    <n v="34186532.310000002"/>
    <n v="0"/>
    <s v="NO_CONCILIADO"/>
  </r>
  <r>
    <x v="0"/>
    <m/>
    <x v="0"/>
    <x v="18"/>
    <s v="D00244800011"/>
    <s v="NTI"/>
    <n v="19614"/>
    <m/>
    <s v="PAGO A CAF PRÉSTAMO CFA008832 VCTO. 03-02-2025 POR CUENTA DE TGN , NTI. 019614 VALOR 03-02-2025 CAPITAL USD 3.152.375,39 INTERESES USD 1.331.439,88 CTA. 5970 CUENTA UNICA DEL TESORO DOLARES AMERICANOS LIB. 00099021001"/>
    <m/>
    <m/>
    <m/>
    <m/>
    <n v="4483815.2699999996"/>
    <n v="0"/>
    <n v="30758972.75"/>
    <n v="0"/>
    <s v="NO_CONCILIADO"/>
  </r>
  <r>
    <x v="0"/>
    <m/>
    <x v="0"/>
    <x v="18"/>
    <s v="D00244850012"/>
    <s v="NTI"/>
    <n v="19615"/>
    <m/>
    <s v="PAGO A CAF PRÉSTAMO CFA008839 VCTO. 03-02-2025 POR CUENTA DE TGN , NTI. 019615 VALOR 03-02-2025 CAPITAL USD 905.850,25 INTERESES USD 382.595,66 CTA. 5970 CUENTA UNICA DEL TESORO DOLARES AMERICANOS LIB. 00099021001"/>
    <m/>
    <m/>
    <m/>
    <m/>
    <n v="1288445.9099999999"/>
    <n v="0"/>
    <n v="8838738.9399999995"/>
    <n v="0"/>
    <s v="NO_CONCILIADO"/>
  </r>
  <r>
    <x v="6"/>
    <m/>
    <x v="6"/>
    <x v="19"/>
    <s v="D00245180010"/>
    <s v="BOD"/>
    <n v="2256658"/>
    <m/>
    <s v="00046027001 DEPOSITO DE EFECTIVO, DEPOSITANTE: MINISTERIO DE SALUD Y DEPORTES, CONCEPTO: COMISIONES BANCARIAS, CUENTA DE DEPOSITO: CUENTA UNICA DEL TESORO EN DOLARES AMERICANOS"/>
    <m/>
    <m/>
    <m/>
    <m/>
    <n v="0"/>
    <n v="7.29"/>
    <n v="0"/>
    <n v="50.01"/>
    <s v="NO_CONCILIADO"/>
  </r>
  <r>
    <x v="0"/>
    <m/>
    <x v="0"/>
    <x v="19"/>
    <s v="Q19824830002"/>
    <s v="NTI"/>
    <n v="19670"/>
    <m/>
    <s v="PAGO A CAF PRÉSTAMO CFA010869 VCTO. 05-02-2025 POR CUENTA DE TGN , NTI. 019670 VALOR 05-02-2025 CAPITAL USD 3.518.402,04 INTERESES USD 2.417.227,76 COMISIONES USD 7.540,11 CTA. 5970 CUENTA UNICA DEL TESORO DOLARES AMERICANOS LIB. 00099021001"/>
    <m/>
    <m/>
    <m/>
    <m/>
    <n v="5943169.9100000001"/>
    <n v="0"/>
    <n v="40770145.579999998"/>
    <n v="0"/>
    <s v="NO_CONCILIADO"/>
  </r>
  <r>
    <x v="0"/>
    <m/>
    <x v="0"/>
    <x v="20"/>
    <s v="D00245230010"/>
    <s v="NTI"/>
    <n v="19647"/>
    <m/>
    <s v="PAGO A BID PRÉSTAMO 1118-SF-BO VCTO. 06-02-2025 POR CUENTA DE TGN , NTI. 019647 VALOR 06-02-2025 CAPITAL USD 15.594,94 INTERESES USD 5.804,77 CTA. 5970 CUENTA UNICA DEL TESORO DOLARES AMERICANOS LIB. 00099021001"/>
    <m/>
    <m/>
    <m/>
    <m/>
    <n v="21399.71"/>
    <n v="0"/>
    <n v="146802.01"/>
    <n v="0"/>
    <s v="NO_CONCILIADO"/>
  </r>
  <r>
    <x v="0"/>
    <m/>
    <x v="0"/>
    <x v="20"/>
    <m/>
    <s v="NTI"/>
    <n v="19646"/>
    <m/>
    <s v="PAGO A BID PRÉSTAMO 1075-SF-BO-8 VCTO. 06-02-2025 POR CUENTA DE TGN , NTI. 019646 VALOR 06-02-2025 CAPITAL USD 49.509,68 INTERESES USD 18.428,56 CTA. 5970 CUENTA UNICA DEL TESORO DOLARES AMERICANOS LIB. 00099021001"/>
    <m/>
    <m/>
    <m/>
    <m/>
    <n v="67938.240000000005"/>
    <n v="0"/>
    <n v="466056.33"/>
    <n v="0"/>
    <s v="NO_CONCILIADO"/>
  </r>
  <r>
    <x v="3"/>
    <m/>
    <x v="3"/>
    <x v="20"/>
    <m/>
    <s v="CRV"/>
    <n v="3021142"/>
    <m/>
    <s v="TRANSFERENCIA RECIBIDA DEL EXTERIOR SEGÚN MENSAJES SWIFT Nos. 1881-1885 (REM.EXT.) DE FECHA 06-02-2025 POR DESEMBOLSO DE IDA PRÉSTAMO 5745-BO 23 LIBRETA N° 00291014379 ABC-USD-5744-5745-REHAB.CUMPL.ESTAND.(CRECE) CARR.STA.CRUZ.TR"/>
    <m/>
    <m/>
    <m/>
    <m/>
    <n v="0"/>
    <n v="472162.97"/>
    <n v="0"/>
    <n v="3239037.97"/>
    <s v="NO_CONCILIADO"/>
  </r>
  <r>
    <x v="0"/>
    <m/>
    <x v="0"/>
    <x v="21"/>
    <m/>
    <s v="NTI"/>
    <n v="19701"/>
    <m/>
    <s v="PAGO A BANCO EUROPEO DE INV PRÉSTAMO FIN 82800 VCTO. 07-02-2025 POR CUENTA DE TGN , NTI. 019701 VALOR 07-02-2025 CAPITAL USD 546.875,00 INTERESES USD 442.124,45 CTA. 5970 CUENTA UNICA DEL TESORO DOLARES AMERICANOS LIB. 00099021001"/>
    <m/>
    <m/>
    <m/>
    <m/>
    <n v="988999.45"/>
    <n v="0"/>
    <n v="6784536.2300000004"/>
    <n v="0"/>
    <s v="NO_CONCILIADO"/>
  </r>
  <r>
    <x v="1"/>
    <m/>
    <x v="1"/>
    <x v="21"/>
    <m/>
    <s v="RVL"/>
    <n v="26079"/>
    <m/>
    <s v="AJUSTE COMPLEMENTARIO POR REVALORIZACION SALDOS DE ACTIVOS DE RESERVA Y OBLIGACIONES MONEDA EXTRANJERA (DOLARES) Saldo MO = -73241878.15 ;Bs/Mo: 6.86000000000 ;Saldo Bs: -502439284.09"/>
    <m/>
    <m/>
    <m/>
    <m/>
    <n v="0"/>
    <n v="0"/>
    <n v="0"/>
    <n v="0.02"/>
    <s v="NO_CONCILIADO"/>
  </r>
  <r>
    <x v="0"/>
    <m/>
    <x v="0"/>
    <x v="22"/>
    <m/>
    <s v="NTI"/>
    <n v="19619"/>
    <m/>
    <s v="PAGO A CAF PRÉSTAMO CFA008296 VCTO. 10-02-2025 POR CUENTA DE TGN , NTI. 019619 VALOR 10-02-2025 CAPITAL USD 1.660.858,72 INTERESES USD 131.012,86 CTA. 5970 CUENTA UNICA DEL TESORO DOLARES AMERICANOS LIB. 00099021001"/>
    <m/>
    <m/>
    <m/>
    <m/>
    <n v="1791871.58"/>
    <n v="0"/>
    <n v="12292239.039999999"/>
    <n v="0"/>
    <s v="NO_CONCILIADO"/>
  </r>
  <r>
    <x v="0"/>
    <m/>
    <x v="0"/>
    <x v="22"/>
    <m/>
    <s v="NTI"/>
    <n v="19618"/>
    <m/>
    <s v="PAGO A CAF PRÉSTAMO CFA008239 VCTO. 10-02-2025 POR CUENTA DE TGN , NTI. 019618 VALOR 10-02-2025 CAPITAL USD 3.694.741,51 INTERESES USD 1.173.439,07 CTA. 5970 CUENTA UNICA DEL TESORO DOLARES AMERICANOS LIB. 00099021001"/>
    <m/>
    <m/>
    <m/>
    <m/>
    <n v="4868180.58"/>
    <n v="0"/>
    <n v="33395718.780000001"/>
    <n v="0"/>
    <s v="NO_CONCILIADO"/>
  </r>
  <r>
    <x v="0"/>
    <m/>
    <x v="0"/>
    <x v="22"/>
    <m/>
    <s v="NTI"/>
    <n v="19707"/>
    <m/>
    <s v="PAGO A FONPLATA PRÉSTAMO BOL 19/2011 VCTO. 09-02-2025 POR CUENTA DE TGN , NTI. 019707 VALOR 10-02-2025 CAPITAL USD 2.065.713,89 INTERESES USD 1.029.235,25 CTA. 5970 CUENTA UNICA DEL TESORO DOLARES AMERICANOS LIB. 00099021001"/>
    <m/>
    <m/>
    <m/>
    <m/>
    <n v="3094949.14"/>
    <n v="0"/>
    <n v="21231351.100000001"/>
    <n v="0"/>
    <s v="NO_CONCILIADO"/>
  </r>
  <r>
    <x v="0"/>
    <m/>
    <x v="0"/>
    <x v="22"/>
    <m/>
    <s v="CRV"/>
    <n v="3024736"/>
    <m/>
    <s v="PAGO PRÉSTAMO BID 939-SF-BO VCTO. 08-02-2025 POR CUENTA DE BANCO DE DESARROLLO , VALOR 10-02-2025 CAPITAL USD 651.382,87 INTERESES USD 78.637,55 LIBRETA NRO. 00099021001 TGN - RECURSOS ORDINARIOS DOLARES AMERICANOS - 5970 ALIVIO MDRI"/>
    <m/>
    <m/>
    <m/>
    <m/>
    <n v="0"/>
    <n v="78637.55"/>
    <n v="0"/>
    <n v="539453.59"/>
    <s v="NO_CONCILIADO"/>
  </r>
  <r>
    <x v="0"/>
    <m/>
    <x v="0"/>
    <x v="22"/>
    <m/>
    <s v="NTI"/>
    <n v="19649"/>
    <m/>
    <s v="PAGO A BID PRÉSTAMO 2317/BL-BO VCTO. 10-02-2025 POR CUENTA DE TGN , NTI. 019649 VALOR 10-02-2025 INTERESES USD 11.318,21 CTA. 5970 CUENTA UNICA DEL TESORO DOLARES AMERICANOS LIB. 00099021001"/>
    <m/>
    <m/>
    <m/>
    <m/>
    <n v="11318.21"/>
    <n v="0"/>
    <n v="77642.92"/>
    <n v="0"/>
    <s v="NO_CONCILIADO"/>
  </r>
  <r>
    <x v="0"/>
    <m/>
    <x v="0"/>
    <x v="22"/>
    <m/>
    <s v="NTI"/>
    <n v="19648"/>
    <m/>
    <s v="PAGO A BID PRÉSTAMO 2317/BL-BO VCTO. 10-02-2025 POR CUENTA DE TGN , NTI. 019648 VALOR 10-02-2025 CAPITAL USD 437.500,00 INTERESES USD 363.390,07 CTA. 5970 CUENTA UNICA DEL TESORO DOLARES AMERICANOS LIB. 00099021001"/>
    <m/>
    <m/>
    <m/>
    <m/>
    <n v="800890.07"/>
    <n v="0"/>
    <n v="5494105.8799999999"/>
    <n v="0"/>
    <s v="NO_CONCILIADO"/>
  </r>
  <r>
    <x v="1"/>
    <m/>
    <x v="1"/>
    <x v="22"/>
    <m/>
    <s v="RVL"/>
    <n v="26093"/>
    <m/>
    <s v="AJUSTE COMPLEMENTARIO POR REVALORIZACION SALDOS DE ACTIVOS DE RESERVA Y OBLIGACIONES MONEDA EXTRANJERA (DOLARES) Saldo MO = -62800815.49 ;Bs/Mo: 6.86000000000 ;Saldo Bs: -430813594.25"/>
    <m/>
    <m/>
    <m/>
    <m/>
    <n v="0"/>
    <n v="0"/>
    <n v="0"/>
    <n v="0.01"/>
    <s v="NO_CONCILIADO"/>
  </r>
  <r>
    <x v="0"/>
    <m/>
    <x v="0"/>
    <x v="23"/>
    <m/>
    <s v="NTI"/>
    <n v="19672"/>
    <m/>
    <s v="PAGO A CAF PRÉSTAMO CFA007151 VCTO. 11-02-2025 POR CUENTA DE TGN , NTI. 019672 VALOR 11-02-2025 CAPITAL USD 1.018.252,42 INTERESES USD 354.661,29 CTA. 5970 CUENTA UNICA DEL TESORO DOLARES AMERICANOS LIB. 00099021001"/>
    <m/>
    <m/>
    <m/>
    <m/>
    <n v="1372913.71"/>
    <n v="0"/>
    <n v="9418188.0500000007"/>
    <n v="0"/>
    <s v="NO_CONCILIADO"/>
  </r>
  <r>
    <x v="0"/>
    <m/>
    <x v="0"/>
    <x v="23"/>
    <m/>
    <s v="NTI"/>
    <n v="19671"/>
    <m/>
    <s v="PAGO A CAF PRÉSTAMO CFA007142 VCTO. 11-02-2025 POR CUENTA DE TGN , NTI. 019671 VALOR 11-02-2025 CAPITAL USD 5.765.013,11 INTERESES USD 2.007.976,55 CTA. 5970 CUENTA UNICA DEL TESORO DOLARES AMERICANOS LIB. 00099021001"/>
    <m/>
    <m/>
    <m/>
    <m/>
    <n v="7772989.6600000001"/>
    <n v="0"/>
    <n v="53322709.07"/>
    <n v="0"/>
    <s v="NO_CONCILIADO"/>
  </r>
  <r>
    <x v="7"/>
    <m/>
    <x v="7"/>
    <x v="23"/>
    <m/>
    <s v="COB"/>
    <n v="1119080"/>
    <m/>
    <s v="'COBRO DE'||ÚTILES DE ESCRITORIO POR EL COMPROBANTE NRO.1119076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1"/>
    <m/>
    <x v="1"/>
    <x v="23"/>
    <m/>
    <s v="RVL"/>
    <n v="26099"/>
    <m/>
    <s v="AJUSTE COMPLEMENTARIO POR REVALORIZACION SALDOS DE ACTIVOS DE RESERVA Y OBLIGACIONES MONEDA EXTRANJERA (DOLARES) Saldo MO = -53713451.67 ;Bs/Mo: 6.86000000000 ;Saldo Bs: -368474278.45"/>
    <m/>
    <m/>
    <m/>
    <m/>
    <n v="0"/>
    <n v="0"/>
    <n v="0"/>
    <n v="0.01"/>
    <s v="NO_CONCILIADO"/>
  </r>
  <r>
    <x v="2"/>
    <m/>
    <x v="2"/>
    <x v="24"/>
    <m/>
    <s v="CRV"/>
    <n v="3028804"/>
    <m/>
    <s v="TRANSFERENCIA DEL EXTERIOR SEGUN SWIFT NO.2048 DE FECHA 12/02/2025 ORDENANTE: YPF EXPLORACIÓN + PRODUCCIÓN DE FERMIN PERALTA TORRES DELTA REF.: ATS OF 25/02/11 FECHA VALOR 11/02/2025 LIB. 00513012005 YPFB-OPERACIONES EXTRAORDINARIAS USD"/>
    <m/>
    <m/>
    <m/>
    <m/>
    <n v="0"/>
    <n v="62606.18"/>
    <n v="0"/>
    <n v="429478.39"/>
    <s v="NO_CONCILIADO"/>
  </r>
  <r>
    <x v="7"/>
    <m/>
    <x v="7"/>
    <x v="24"/>
    <m/>
    <s v="COB"/>
    <n v="1119211"/>
    <m/>
    <s v="'COBRO DE'||ÚTILES DE ESCRITORIO POR EL COMPROBANTE NRO.1119208 DE LA FECHA S/G. NOTA CITE RIBB/UAF/SCO N°009/25 (HRE-TGL-1880) DE F. 29.01.2025 ENVIADA POR EL REGISTRO INTERNACIONAL BOLIVIANO DE BUQUES DEBITO DE LA LIBRETA 00020061101MIN.DEF.-RIBB-INGRESOS VARIOS USD, COBRO DE UTILES DE ESCRITORIO"/>
    <m/>
    <m/>
    <m/>
    <m/>
    <n v="8.75"/>
    <n v="0"/>
    <n v="60.03"/>
    <n v="0"/>
    <s v="NO_CONCILIADO"/>
  </r>
  <r>
    <x v="1"/>
    <m/>
    <x v="1"/>
    <x v="24"/>
    <m/>
    <s v="RVL"/>
    <n v="26105"/>
    <m/>
    <s v="AJUSTE COMPLEMENTARIO POR REVALORIZACION SALDOS DE ACTIVOS DE RESERVA Y OBLIGACIONES MONEDA EXTRANJERA (DOLARES) Saldo MO = -54037091.57 ;Bs/Mo: 6.86000000000 ;Saldo Bs: -370694448.18"/>
    <m/>
    <m/>
    <m/>
    <m/>
    <n v="0"/>
    <n v="0"/>
    <n v="0.01"/>
    <n v="0"/>
    <s v="NO_CONCILIADO"/>
  </r>
  <r>
    <x v="1"/>
    <m/>
    <x v="1"/>
    <x v="25"/>
    <m/>
    <s v="RVL"/>
    <n v="26110"/>
    <m/>
    <s v="AJUSTE COMPLEMENTARIO POR REVALORIZACION SALDOS DE ACTIVOS DE RESERVA Y OBLIGACIONES MONEDA EXTRANJERA (DOLARES) Saldo MO = -54173651.36 ;Bs/Mo: 6.86000000000 ;Saldo Bs: -371631248.34"/>
    <m/>
    <m/>
    <m/>
    <m/>
    <n v="0"/>
    <n v="0"/>
    <n v="0.01"/>
    <n v="0"/>
    <s v="NO_CONCILIADO"/>
  </r>
  <r>
    <x v="1"/>
    <m/>
    <x v="1"/>
    <x v="26"/>
    <m/>
    <s v="RVL"/>
    <n v="26115"/>
    <m/>
    <s v="AJUSTE COMPLEMENTARIO POR REVALORIZACION SALDOS DE ACTIVOS DE RESERVA Y OBLIGACIONES MONEDA EXTRANJERA (DOLARES) Saldo MO = -54420885.15 ;Bs/Mo: 6.86000000000 ;Saldo Bs: -373327272.12"/>
    <m/>
    <m/>
    <m/>
    <m/>
    <n v="0"/>
    <n v="0"/>
    <n v="0"/>
    <n v="0.01"/>
    <s v="NO_CONCILIADO"/>
  </r>
  <r>
    <x v="1"/>
    <m/>
    <x v="1"/>
    <x v="27"/>
    <m/>
    <s v="RVL"/>
    <n v="26123"/>
    <m/>
    <s v="AJUSTE COMPLEMENTARIO POR REVALORIZACION SALDOS DE ACTIVOS DE RESERVA Y OBLIGACIONES MONEDA EXTRANJERA (DOLARES) Saldo MO = -54435694.47 ;Bs/Mo: 6.86000000000 ;Saldo Bs: -373428864.07"/>
    <m/>
    <m/>
    <m/>
    <m/>
    <n v="0"/>
    <n v="0"/>
    <n v="0.01"/>
    <n v="0"/>
    <s v="NO_CONCILIADO"/>
  </r>
  <r>
    <x v="8"/>
    <m/>
    <x v="8"/>
    <x v="28"/>
    <m/>
    <s v="CRV"/>
    <n v="3033918"/>
    <m/>
    <s v="TRANSFERENCIA RECIBIDA DEL EXTERIOR SEGÚN MENSAJES SWIFT Nos. 2214-2213 (REM.EXT.) DE FECHA 17-02-2025 POR DESEMBOLSO DE BID PRÉSTAMO 2880/BL-BO REQ 00044 BO 2025009264 LIBRETA N° 00086057002 MMAYA-USD-PROG. GEST. INTEGRAL RESIDUOS SOLIDOS EN BOLIVIA"/>
    <m/>
    <m/>
    <m/>
    <m/>
    <n v="0"/>
    <n v="2112155.0099999998"/>
    <n v="0"/>
    <n v="14489383.369999999"/>
    <s v="NO_CONCILIADO"/>
  </r>
  <r>
    <x v="8"/>
    <m/>
    <x v="8"/>
    <x v="28"/>
    <m/>
    <s v="COB"/>
    <n v="3033918"/>
    <m/>
    <s v="TRANSFERENCIA RECIBIDA DEL EXTERIOR SEGÚN MENSAJES SWIFT Nos. 2214-2213 (REM.EXT.) DE FECHA 17-02-2025 POR DESEMBOLSO DE BID PRÉSTAMO 2880/BL-BO REQ 00044 BO 2025009264 LIBRETA N° 00086057002 MMAYA-USD-PROG. GEST. INTEGRAL RESIDUOS SOLIDOS EN BOLIVIA REF.: UTILES DE ESCRITORIO"/>
    <m/>
    <m/>
    <m/>
    <m/>
    <n v="8.75"/>
    <n v="0"/>
    <n v="60.03"/>
    <n v="0"/>
    <s v="NO_CONCILIADO"/>
  </r>
  <r>
    <x v="1"/>
    <m/>
    <x v="1"/>
    <x v="28"/>
    <m/>
    <s v="RVL"/>
    <n v="26127"/>
    <m/>
    <s v="AJUSTE COMPLEMENTARIO POR REVALORIZACION SALDOS DE ACTIVOS DE RESERVA Y OBLIGACIONES MONEDA EXTRANJERA (DOLARES) Saldo MO = -56590430.05 ;Bs/Mo: 6.86000000000 ;Saldo Bs: -388210350.15"/>
    <m/>
    <m/>
    <m/>
    <m/>
    <n v="0"/>
    <n v="0"/>
    <n v="0.01"/>
    <n v="0"/>
    <s v="NO_CONCILIADO"/>
  </r>
  <r>
    <x v="0"/>
    <m/>
    <x v="0"/>
    <x v="29"/>
    <m/>
    <s v="NTI"/>
    <n v="19655"/>
    <m/>
    <s v="PAGO A FIDA PRÉSTAMO 2000004132 VCTO. 15-02-2025 POR CUENTA DE TGN , NTI. 019655 VALOR 18-02-2025 INTERESES USD 193.879,32 CTA. 5970 CUENTA UNICA DEL TESORO DOLARES AMERICANOS LIB. 00099021001"/>
    <m/>
    <m/>
    <m/>
    <m/>
    <n v="193879.32"/>
    <n v="0"/>
    <n v="1330012.1399999999"/>
    <n v="0"/>
    <s v="NO_CONCILIADO"/>
  </r>
  <r>
    <x v="0"/>
    <m/>
    <x v="0"/>
    <x v="29"/>
    <m/>
    <s v="NTI"/>
    <n v="19678"/>
    <m/>
    <s v="PAGO A CAF PRÉSTAMO CFA011419 VCTO. 18-02-2025 POR CUENTA DE TGN , NTI. 019678 VALOR 18-02-2025 INTERESES USD 12.470.001,25 CTA. 5970 CUENTA UNICA DEL TESORO DOLARES AMERICANOS LIB. 00099021001"/>
    <m/>
    <m/>
    <m/>
    <m/>
    <n v="12470001.25"/>
    <n v="0"/>
    <n v="85544208.579999998"/>
    <n v="0"/>
    <s v="NO_CONCILIADO"/>
  </r>
  <r>
    <x v="0"/>
    <m/>
    <x v="0"/>
    <x v="29"/>
    <m/>
    <s v="NTI"/>
    <n v="19622"/>
    <m/>
    <s v="PAGO A IDA PRÉSTAMO 3108-BO VCTO. 15-02-2025 POR CUENTA DE TGN , NTI. 019622 VALOR 18-02-2025 CAPITAL USD 61.791,88 INTERESES USD 18.260,87 CTA. 5970 CUENTA UNICA DEL TESORO DOLARES AMERICANOS LIB. 00099021001"/>
    <m/>
    <m/>
    <m/>
    <m/>
    <n v="80052.75"/>
    <n v="0"/>
    <n v="549161.87"/>
    <n v="0"/>
    <s v="NO_CONCILIADO"/>
  </r>
  <r>
    <x v="0"/>
    <m/>
    <x v="0"/>
    <x v="29"/>
    <m/>
    <s v="NTI"/>
    <n v="19699"/>
    <m/>
    <s v="PAGO A BIRF PRÉSTAMO BIRF 8735-BO VCTO. 15-02-2025 POR CUENTA DE TGN , NTI. 019699 VALOR 18-02-2025 CAPITAL USD 4.187.483,07 INTERESES USD 2.966.822,60 COMISIONES USD 1.066,25 CTA. 5970 CUENTA UNICA DEL TESORO DOLARES AMERICANOS LIB. 00099021001"/>
    <m/>
    <m/>
    <m/>
    <m/>
    <n v="7155371.9199999999"/>
    <n v="0"/>
    <n v="49085851.369999997"/>
    <n v="0"/>
    <s v="NO_CONCILIADO"/>
  </r>
  <r>
    <x v="0"/>
    <m/>
    <x v="0"/>
    <x v="29"/>
    <m/>
    <s v="NTI"/>
    <n v="19624"/>
    <m/>
    <s v="PAGO A IDA PRÉSTAMO 3245-BO VCTO. 15-02-2025 POR CUENTA DE TGN , NTI. 019624 VALOR 18-02-2025 CAPITAL USD 295.037,40 INTERESES USD 93.303,36 CTA. 5970 CUENTA UNICA DEL TESORO DOLARES AMERICANOS LIB. 00099021001"/>
    <m/>
    <m/>
    <m/>
    <m/>
    <n v="388340.76"/>
    <n v="0"/>
    <n v="2664017.61"/>
    <n v="0"/>
    <s v="NO_CONCILIADO"/>
  </r>
  <r>
    <x v="0"/>
    <m/>
    <x v="0"/>
    <x v="29"/>
    <m/>
    <s v="NTI"/>
    <n v="19625"/>
    <m/>
    <s v="PAGO A IDA PRÉSTAMO 3630-BO VCTO. 15-02-2025 POR CUENTA DE TGN , NTI. 019625 VALOR 18-02-2025 CAPITAL USD 1.475.650,05 INTERESES USD 405.511,10 CTA. 5970 CUENTA UNICA DEL TESORO DOLARES AMERICANOS LIB. 00099021001"/>
    <m/>
    <m/>
    <m/>
    <m/>
    <n v="1881161.15"/>
    <n v="0"/>
    <n v="12904765.49"/>
    <n v="0"/>
    <s v="NO_CONCILIADO"/>
  </r>
  <r>
    <x v="0"/>
    <m/>
    <x v="0"/>
    <x v="29"/>
    <m/>
    <s v="NTI"/>
    <n v="19626"/>
    <m/>
    <s v="PAGO A IDA PRÉSTAMO 4067-0-BO VCTO. 15-02-2025 POR CUENTA DE TGN , NTI. 019626 VALOR 18-02-2025 CAPITAL USD 163.875,01 INTERESES USD 106.149,79 CTA. 5970 CUENTA UNICA DEL TESORO DOLARES AMERICANOS LIB. 00099021001"/>
    <m/>
    <m/>
    <m/>
    <m/>
    <n v="270024.8"/>
    <n v="0"/>
    <n v="1852370.13"/>
    <n v="0"/>
    <s v="NO_CONCILIADO"/>
  </r>
  <r>
    <x v="0"/>
    <m/>
    <x v="0"/>
    <x v="29"/>
    <m/>
    <s v="NTI"/>
    <n v="19629"/>
    <m/>
    <s v="PAGO A IDA PRÉSTAMO 4366-BO VCTO. 15-02-2025 POR CUENTA DE TGN , NTI. 019629 VALOR 18-02-2025 CAPITAL USD 152.561,25 INTERESES USD 106.723,79 CTA. 5970 CUENTA UNICA DEL TESORO DOLARES AMERICANOS LIB. 00099021001"/>
    <m/>
    <m/>
    <m/>
    <m/>
    <n v="259285.04"/>
    <n v="0"/>
    <n v="1778695.37"/>
    <n v="0"/>
    <s v="NO_CONCILIADO"/>
  </r>
  <r>
    <x v="0"/>
    <m/>
    <x v="0"/>
    <x v="29"/>
    <m/>
    <s v="NTI"/>
    <n v="19630"/>
    <m/>
    <s v="PAGO A IDA PRÉSTAMO 4377-BO VCTO. 15-02-2025 POR CUENTA DE TGN , NTI. 019630 VALOR 18-02-2025 CAPITAL USD 54.853,21 INTERESES USD 38.372,38 CTA. 5970 CUENTA UNICA DEL TESORO DOLARES AMERICANOS LIB. 00099021001"/>
    <m/>
    <m/>
    <m/>
    <m/>
    <n v="93225.59"/>
    <n v="0"/>
    <n v="639527.55000000005"/>
    <n v="0"/>
    <s v="NO_CONCILIADO"/>
  </r>
  <r>
    <x v="0"/>
    <m/>
    <x v="0"/>
    <x v="29"/>
    <m/>
    <s v="NTI"/>
    <n v="19631"/>
    <m/>
    <s v="PAGO A IDA PRÉSTAMO 4378-BO VCTO. 15-02-2025 POR CUENTA DE TGN , NTI. 019631 VALOR 18-02-2025 CAPITAL USD 199.907,40 INTERESES USD 139.844,62 CTA. 5970 CUENTA UNICA DEL TESORO DOLARES AMERICANOS LIB. 00099021001"/>
    <m/>
    <m/>
    <m/>
    <m/>
    <n v="339752.02"/>
    <n v="0"/>
    <n v="2330698.86"/>
    <n v="0"/>
    <s v="NO_CONCILIADO"/>
  </r>
  <r>
    <x v="0"/>
    <m/>
    <x v="0"/>
    <x v="29"/>
    <m/>
    <s v="NTI"/>
    <n v="19632"/>
    <m/>
    <s v="PAGO A IDA PRÉSTAMO 4379-BO VCTO. 15-02-2025 POR CUENTA DE TGN , NTI. 019632 VALOR 18-02-2025 CAPITAL USD 103.688,72 INTERESES USD 72.535,15 CTA. 5970 CUENTA UNICA DEL TESORO DOLARES AMERICANOS LIB. 00099021001"/>
    <m/>
    <m/>
    <m/>
    <m/>
    <n v="176223.87"/>
    <n v="0"/>
    <n v="1208895.75"/>
    <n v="0"/>
    <s v="NO_CONCILIADO"/>
  </r>
  <r>
    <x v="0"/>
    <m/>
    <x v="0"/>
    <x v="29"/>
    <m/>
    <s v="NTI"/>
    <n v="19633"/>
    <m/>
    <s v="PAGO A IDA PRÉSTAMO 4382-BO VCTO. 15-02-2025 POR CUENTA DE TGN , NTI. 019633 VALOR 18-02-2025 CAPITAL USD 111.945,01 INTERESES USD 78.310,80 CTA. 5970 CUENTA UNICA DEL TESORO DOLARES AMERICANOS LIB. 00099021001"/>
    <m/>
    <m/>
    <m/>
    <m/>
    <n v="190255.81"/>
    <n v="0"/>
    <n v="1305154.8600000001"/>
    <n v="0"/>
    <s v="NO_CONCILIADO"/>
  </r>
  <r>
    <x v="0"/>
    <m/>
    <x v="0"/>
    <x v="29"/>
    <m/>
    <s v="NTI"/>
    <n v="19634"/>
    <m/>
    <s v="PAGO A IDA PRÉSTAMO 4396-BO VCTO. 15-02-2025 POR CUENTA DE TGN , NTI. 019634 VALOR 18-02-2025 CAPITAL USD 129.487,63 INTERESES USD 91.924,14 CTA. 5970 CUENTA UNICA DEL TESORO DOLARES AMERICANOS LIB. 00099021001"/>
    <m/>
    <m/>
    <m/>
    <m/>
    <n v="221411.77"/>
    <n v="0"/>
    <n v="1518884.74"/>
    <n v="0"/>
    <s v="NO_CONCILIADO"/>
  </r>
  <r>
    <x v="0"/>
    <m/>
    <x v="0"/>
    <x v="29"/>
    <m/>
    <s v="NTI"/>
    <n v="19642"/>
    <m/>
    <s v="PAGO A IDA PRÉSTAMO 4440-BO VCTO. 15-02-2025 POR CUENTA DE TGN , NTI. 019642 VALOR 18-02-2025 CAPITAL USD 38.964,20 INTERESES USD 27.660,96 CTA. 5970 CUENTA UNICA DEL TESORO DOLARES AMERICANOS LIB. 00099021001"/>
    <m/>
    <m/>
    <m/>
    <m/>
    <n v="66625.16"/>
    <n v="0"/>
    <n v="457048.6"/>
    <n v="0"/>
    <s v="NO_CONCILIADO"/>
  </r>
  <r>
    <x v="0"/>
    <m/>
    <x v="0"/>
    <x v="29"/>
    <m/>
    <s v="NTI"/>
    <n v="19643"/>
    <m/>
    <s v="PAGO A IDA PRÉSTAMO 4558-BO VCTO. 15-02-2025 POR CUENTA DE TGN , NTI. 019643 VALOR 18-02-2025 CAPITAL USD 325.770,23 INTERESES USD 238.016,21 CTA. 5970 CUENTA UNICA DEL TESORO DOLARES AMERICANOS LIB. 00099021001"/>
    <m/>
    <m/>
    <m/>
    <m/>
    <n v="563786.43999999994"/>
    <n v="0"/>
    <n v="3867574.98"/>
    <n v="0"/>
    <s v="NO_CONCILIADO"/>
  </r>
  <r>
    <x v="0"/>
    <m/>
    <x v="0"/>
    <x v="29"/>
    <m/>
    <s v="NTI"/>
    <n v="19644"/>
    <m/>
    <s v="PAGO A IDA PRÉSTAMO 5170-BO VCTO. 15-02-2025 POR CUENTA DE TGN , NTI. 019644 VALOR 18-02-2025 CAPITAL USD 711.132,58 INTERESES USD 565.049,83 CTA. 5970 CUENTA UNICA DEL TESORO DOLARES AMERICANOS LIB. 00099021001"/>
    <m/>
    <m/>
    <m/>
    <m/>
    <n v="1276182.4099999999"/>
    <n v="0"/>
    <n v="8754611.3300000001"/>
    <n v="0"/>
    <s v="NO_CONCILIADO"/>
  </r>
  <r>
    <x v="0"/>
    <m/>
    <x v="0"/>
    <x v="29"/>
    <m/>
    <s v="NTI"/>
    <n v="19645"/>
    <m/>
    <s v="PAGO A BIRF PRÉSTAMO BIRF 7214-BO VCTO. 15-02-2025 POR CUENTA DE TGN , NTI. 019645 VALOR 18-02-2025 CAPITAL USD 4.170,00 INTERESES USD 470,56 CTA. 5970 CUENTA UNICA DEL TESORO DOLARES AMERICANOS LIB. 00099021001"/>
    <m/>
    <m/>
    <m/>
    <m/>
    <n v="4640.5600000000004"/>
    <n v="0"/>
    <n v="31834.240000000002"/>
    <n v="0"/>
    <s v="NO_CONCILIADO"/>
  </r>
  <r>
    <x v="0"/>
    <m/>
    <x v="0"/>
    <x v="29"/>
    <m/>
    <s v="NTI"/>
    <n v="19620"/>
    <m/>
    <s v="PAGO A IDA PRÉSTAMO 3065-BO VCTO. 15-02-2025 POR CUENTA DE TGN , NTI. 019620 VALOR 18-02-2025 CAPITAL USD 612.812,11 INTERESES USD 181.100,02 CTA. 5970 CUENTA UNICA DEL TESORO DOLARES AMERICANOS LIB. 00099021001"/>
    <m/>
    <m/>
    <m/>
    <m/>
    <n v="793912.13"/>
    <n v="0"/>
    <n v="5446237.21"/>
    <n v="0"/>
    <s v="NO_CONCILIADO"/>
  </r>
  <r>
    <x v="0"/>
    <m/>
    <x v="0"/>
    <x v="29"/>
    <m/>
    <s v="NTI"/>
    <n v="19669"/>
    <m/>
    <s v="PAGO A BID PRÉSTAMO 3599/BL-BO VCTO. 15-02-2025 POR CUENTA DE TGN , NTI. 019669 VALOR 18-02-2025 CAPITAL USD 974.909,25 INTERESES USD 974.074,17 COMISIONES USD 9.760,77 CTA. 5970 CUENTA UNICA DEL TESORO DOLARES AMERICANOS LIB. 00099021001"/>
    <m/>
    <m/>
    <m/>
    <m/>
    <n v="1958744.19"/>
    <n v="0"/>
    <n v="13436985.140000001"/>
    <n v="0"/>
    <s v="NO_CONCILIADO"/>
  </r>
  <r>
    <x v="0"/>
    <m/>
    <x v="0"/>
    <x v="29"/>
    <m/>
    <s v="NTI"/>
    <n v="19674"/>
    <m/>
    <s v="PAGO A BID PRÉSTAMO 3599/BL-BO VCTO. 15-02-2025 POR CUENTA DE TGN , NTI. 019674 VALOR 18-02-2025 INTERESES USD 14.375,05 CTA. 5970 CUENTA UNICA DEL TESORO DOLARES AMERICANOS LIB. 00099021001"/>
    <m/>
    <m/>
    <m/>
    <m/>
    <n v="14375.05"/>
    <n v="0"/>
    <n v="98612.84"/>
    <n v="0"/>
    <s v="NO_CONCILIADO"/>
  </r>
  <r>
    <x v="0"/>
    <m/>
    <x v="0"/>
    <x v="29"/>
    <m/>
    <s v="NTI"/>
    <n v="19677"/>
    <m/>
    <s v="PAGO A CAF PRÉSTAMO CFA009277 VCTO. 18-02-2025 POR CUENTA DE TGN , NTI. 019677 VALOR 18-02-2025 CAPITAL USD 8.295.341,47 INTERESES USD 3.951.802,31 CTA. 5970 CUENTA UNICA DEL TESORO DOLARES AMERICANOS LIB. 00099021001"/>
    <m/>
    <m/>
    <m/>
    <m/>
    <n v="12247143.779999999"/>
    <n v="0"/>
    <n v="84015406.329999998"/>
    <n v="0"/>
    <s v="NO_CONCILIADO"/>
  </r>
  <r>
    <x v="0"/>
    <m/>
    <x v="0"/>
    <x v="29"/>
    <m/>
    <s v="NTI"/>
    <n v="19621"/>
    <m/>
    <s v="PAGO A IDA PRÉSTAMO 3096-BO VCTO. 15-02-2025 POR CUENTA DE TGN , NTI. 019621 VALOR 18-02-2025 CAPITAL USD 126.668,06 INTERESES USD 37.433,34 CTA. 5970 CUENTA UNICA DEL TESORO DOLARES AMERICANOS LIB. 00099021001"/>
    <m/>
    <m/>
    <m/>
    <m/>
    <n v="164101.4"/>
    <n v="0"/>
    <n v="1125735.6000000001"/>
    <n v="0"/>
    <s v="NO_CONCILIADO"/>
  </r>
  <r>
    <x v="0"/>
    <m/>
    <x v="0"/>
    <x v="29"/>
    <m/>
    <s v="NTI"/>
    <n v="19673"/>
    <m/>
    <s v="PAGO A CAF PRÉSTAMO CFA009272 VCTO. 18-02-2025 POR CUENTA DE TGN , NTI. 019673 VALOR 18-02-2025 CAPITAL USD 3.219.737,79 INTERESES USD 1.533.844,90 CTA. 5970 CUENTA UNICA DEL TESORO DOLARES AMERICANOS LIB. 00099021001"/>
    <m/>
    <m/>
    <m/>
    <m/>
    <n v="4753582.6900000004"/>
    <n v="0"/>
    <n v="32609577.25"/>
    <n v="0"/>
    <s v="NO_CONCILIADO"/>
  </r>
  <r>
    <x v="0"/>
    <m/>
    <x v="0"/>
    <x v="29"/>
    <m/>
    <s v="NTI"/>
    <n v="19653"/>
    <m/>
    <s v="PAGO A BID PRÉSTAMO 4414/KI-BO VCTO. 15-02-2025 POR CUENTA DE TGN , NTI. 019653 VALOR 18-02-2025 INTERESES USD 80.466,05 CTA. 5970 CUENTA UNICA DEL TESORO DOLARES AMERICANOS LIB. 00099021001"/>
    <m/>
    <m/>
    <m/>
    <m/>
    <n v="80466.05"/>
    <n v="0"/>
    <n v="551997.1"/>
    <n v="0"/>
    <s v="NO_CONCILIADO"/>
  </r>
  <r>
    <x v="0"/>
    <m/>
    <x v="0"/>
    <x v="29"/>
    <m/>
    <s v="NTI"/>
    <n v="19627"/>
    <m/>
    <s v="PAGO A IDA PRÉSTAMO 4068-BO VCTO. 15-02-2025 POR CUENTA DE TGN , NTI. 019627 VALOR 18-02-2025 CAPITAL USD 309.716,74 INTERESES USD 200.618,62 CTA. 5970 CUENTA UNICA DEL TESORO DOLARES AMERICANOS LIB. 00099021001"/>
    <m/>
    <m/>
    <m/>
    <m/>
    <n v="510335.36"/>
    <n v="0"/>
    <n v="3500900.57"/>
    <n v="0"/>
    <s v="NO_CONCILIADO"/>
  </r>
  <r>
    <x v="0"/>
    <m/>
    <x v="0"/>
    <x v="29"/>
    <m/>
    <s v="NTI"/>
    <n v="19623"/>
    <m/>
    <s v="PAGO A IDA PRÉSTAMO 3235-BO VCTO. 15-02-2025 POR CUENTA DE TGN , NTI. 019623 VALOR 18-02-2025 CAPITAL USD 640.154,35 INTERESES USD 202.442,79 CTA. 5970 CUENTA UNICA DEL TESORO DOLARES AMERICANOS LIB. 00099021001"/>
    <m/>
    <m/>
    <m/>
    <m/>
    <n v="842597.14"/>
    <n v="0"/>
    <n v="5780216.3799999999"/>
    <n v="0"/>
    <s v="NO_CONCILIADO"/>
  </r>
  <r>
    <x v="0"/>
    <m/>
    <x v="0"/>
    <x v="30"/>
    <m/>
    <s v="NTI"/>
    <n v="19732"/>
    <m/>
    <s v="PAGO A FONPLATA PRÉSTAMO BOL 24/2014 VCTO. 19-02-2025 POR CUENTA DE TGN , NTI. 019732 VALOR 19-02-2025 CAPITAL USD 556.925,39 INTERESES USD 228.570,02 CTA. 5970 CUENTA UNICA DEL TESORO DOLARES AMERICANOS LIB. 00099021001"/>
    <m/>
    <m/>
    <m/>
    <m/>
    <n v="785495.41"/>
    <n v="0"/>
    <n v="5388498.5099999998"/>
    <n v="0"/>
    <s v="NO_CONCILIADO"/>
  </r>
  <r>
    <x v="1"/>
    <m/>
    <x v="1"/>
    <x v="30"/>
    <m/>
    <s v="RVL"/>
    <n v="26137"/>
    <m/>
    <s v="AJUSTE COMPLEMENTARIO POR REVALORIZACION SALDOS DE ACTIVOS DE RESERVA Y OBLIGACIONES MONEDA EXTRANJERA (DOLARES) Saldo MO = -9537486.48 ;Bs/Mo: 6.86000000000 ;Saldo Bs: -65427157.26"/>
    <m/>
    <m/>
    <m/>
    <m/>
    <n v="0"/>
    <n v="0"/>
    <n v="0.01"/>
    <n v="0"/>
    <s v="NO_CONCILIADO"/>
  </r>
  <r>
    <x v="0"/>
    <m/>
    <x v="0"/>
    <x v="31"/>
    <m/>
    <s v="NTI"/>
    <n v="19711"/>
    <m/>
    <s v="PAGO A JICA PRÉSTAMO BV-P5 VCTO. 20-02-2025 POR CUENTA DE TGN , NTI. 019711 VALOR 20-02-2025 COMISIONES JPY 1.002.240,00 CTA. 5970 CUENTA UNICA DEL TESORO DOLARES AMERICANOS"/>
    <m/>
    <m/>
    <m/>
    <m/>
    <n v="10617.8"/>
    <n v="0"/>
    <n v="72838.11"/>
    <n v="0"/>
    <s v="NO_CONCILIADO"/>
  </r>
  <r>
    <x v="0"/>
    <m/>
    <x v="0"/>
    <x v="31"/>
    <m/>
    <s v="DEV"/>
    <n v="1119857"/>
    <m/>
    <s v="||COBRO DE COMISIONES QUE EFECTUA EL MUFG BANK LTD. POR PAGO DE PRESTAMO BV-P5 VCTO. 20-02-2025 SEGUN MENSAJE SWIFT NRO. 2510 DE LA FECHA Y NOTA MEFP/VTCP/DGCP/UODP/N° 100/2025 DE 18-02-2025 LIB. 00099021001 TGN-RECURSOS ORDINARIOS-DOLARES AMERICANOS (5970)"/>
    <m/>
    <m/>
    <m/>
    <m/>
    <n v="16.510000000000002"/>
    <n v="0"/>
    <n v="113.26"/>
    <n v="0"/>
    <s v="NO_CONCILIADO"/>
  </r>
  <r>
    <x v="0"/>
    <m/>
    <x v="0"/>
    <x v="31"/>
    <m/>
    <s v="DEV"/>
    <n v="1119829"/>
    <m/>
    <s v="||PAGO A EXIMBANK COREA PRESTAMO EDCF NO. BOL-2 VCTO. 20/02/2025 POR CUENTA DEL TGN, SEGUN MENSAJE SWIFT N°2530 DE LA FECHA, AUTORIZACION S/G COD. LIQ. 019654 DE 17/02/2025, VALOR 20/02/2025 CAPITAL KRW713.093.000 INTERESES KRW16.974.650. LIB. 00099021001 TGN-RECURSOS ORDINARIOS-DÓLARES AMERICANOS (5970)"/>
    <m/>
    <m/>
    <m/>
    <m/>
    <n v="20"/>
    <n v="0"/>
    <n v="137.19999999999999"/>
    <n v="0"/>
    <s v="NO_CONCILIADO"/>
  </r>
  <r>
    <x v="0"/>
    <m/>
    <x v="0"/>
    <x v="31"/>
    <m/>
    <s v="NTI"/>
    <n v="1119829"/>
    <m/>
    <s v="||PAGO A EXIMBANK COREA PRESTAMO EDCF NO. BOL-2 VCTO. 20/02/2025 POR CUENTA DEL TGN, SEGUN MENSAJE SWIFT N°2530 DE LA FECHA, AUTORIZACION S/G COD. LIQ. 019654 DE 17/02/2025, VALOR 20/02/2025 CAPITAL KRW713.093.000 INTERESES KRW16.974.650. LIB. 00099021001 TGN-RECURSOS ORDINARIOS-DÓLARES AMERICANOS (5970)"/>
    <m/>
    <m/>
    <m/>
    <m/>
    <n v="512558.83"/>
    <n v="0"/>
    <n v="3516153.57"/>
    <n v="0"/>
    <s v="NO_CONCILIADO"/>
  </r>
  <r>
    <x v="7"/>
    <m/>
    <x v="7"/>
    <x v="31"/>
    <m/>
    <s v="COB"/>
    <n v="1119883"/>
    <m/>
    <s v="'COBRO DE'||ÚTILES DE ESCRITORIO POR EL COMPROBANTE NRO.1119879 DE LA FECHA, S/G.CORREO ELECTRÓNICO DE LA FECHA Y NOTA CITE: RIBB/UAF/SCO N° 009/25 DE FECHA 29/01/2025 (HRE-TGL-1880) ENVIADA POR EL REGISTRO INTERNACIONAL BOLIVIANO DE BUQUES.(SECTOR PÚBLICO) DEBITO DE LA LIBRETA 00020061101 MIN.DEF.-RIBB-INGRESOS VARIOS USD, COBRO DE ÚTILES DE ESCRITORIO."/>
    <m/>
    <m/>
    <m/>
    <m/>
    <n v="8.75"/>
    <n v="0"/>
    <n v="60.03"/>
    <n v="0"/>
    <s v="NO_CONCILIADO"/>
  </r>
  <r>
    <x v="1"/>
    <m/>
    <x v="1"/>
    <x v="31"/>
    <m/>
    <s v="RVL"/>
    <n v="26141"/>
    <m/>
    <s v="AJUSTE COMPLEMENTARIO POR REVALORIZACION SALDOS DE ACTIVOS DE RESERVA Y OBLIGACIONES MONEDA EXTRANJERA (DOLARES) Saldo MO = -9087271.09 ;Bs/Mo: 6.86000000000 ;Saldo Bs: -62338679.67"/>
    <m/>
    <m/>
    <m/>
    <m/>
    <n v="0"/>
    <n v="0"/>
    <n v="0"/>
    <n v="0.01"/>
    <s v="NO_CONCILIADO"/>
  </r>
  <r>
    <x v="0"/>
    <m/>
    <x v="0"/>
    <x v="32"/>
    <m/>
    <s v="NTI"/>
    <n v="19684"/>
    <m/>
    <s v="PAGO A CAF PRÉSTAMO CFA004990 VCTO. 21-02-2025 POR CUENTA DE TGN , NTI. 019684 VALOR 21-02-2025 CAPITAL USD 1.633.928,56 INTERESES USD 222.796,41 CTA. 5970 CUENTA UNICA DEL TESORO DOLARES AMERICANOS LIB. 00099021001"/>
    <m/>
    <m/>
    <m/>
    <m/>
    <n v="1856724.97"/>
    <n v="0"/>
    <n v="12737133.289999999"/>
    <n v="0"/>
    <s v="NO_CONCILIADO"/>
  </r>
  <r>
    <x v="0"/>
    <m/>
    <x v="0"/>
    <x v="32"/>
    <m/>
    <s v="NTI"/>
    <n v="19683"/>
    <m/>
    <s v="PAGO A CAF PRÉSTAMO CFA004987 VCTO. 21-02-2025 POR CUENTA DE TGN , NTI. 019683 VALOR 21-02-2025 CAPITAL USD 5.925.892,86 INTERESES USD 808.032,63 CTA. 5970 CUENTA UNICA DEL TESORO DOLARES AMERICANOS LIB. 00099021001"/>
    <m/>
    <m/>
    <m/>
    <m/>
    <n v="6733925.4900000002"/>
    <n v="0"/>
    <n v="46194728.859999999"/>
    <n v="0"/>
    <s v="NO_CONCILIADO"/>
  </r>
  <r>
    <x v="0"/>
    <m/>
    <x v="0"/>
    <x v="32"/>
    <m/>
    <s v="NTI"/>
    <n v="19685"/>
    <m/>
    <s v="PAGO A CAF PRÉSTAMO CFA004991 VCTO. 21-02-2025 POR CUENTA DE TGN, SEGUN NOTA MEFP/VTCP/DGCP/UODP/No 104/2025 DEL 20-02-2025, VALOR 21-02-2025 CAPITAL USD 516.710,97 CTA. 5970 CUENTA UNICA DEL TESORO DOLARES AMERICANOS LIB. 00099021001"/>
    <m/>
    <m/>
    <m/>
    <m/>
    <n v="516710.97"/>
    <n v="0"/>
    <n v="3544637.25"/>
    <n v="0"/>
    <s v="NO_CONCILIADO"/>
  </r>
  <r>
    <x v="1"/>
    <m/>
    <x v="1"/>
    <x v="32"/>
    <m/>
    <s v="RVL"/>
    <n v="26147"/>
    <m/>
    <s v="AJUSTE COMPLEMENTARIO POR REVALORIZACION SALDOS DE ACTIVOS DE RESERVA Y OBLIGACIONES MONEDA EXTRANJERA (DOLARES) Saldo MO = -260824.11 ;Bs/Mo: 6.86000000000 ;Saldo Bs: -1789253.40"/>
    <m/>
    <m/>
    <m/>
    <m/>
    <n v="0"/>
    <n v="0"/>
    <n v="0.01"/>
    <n v="0"/>
    <s v="NO_CONCILIADO"/>
  </r>
  <r>
    <x v="0"/>
    <m/>
    <x v="0"/>
    <x v="33"/>
    <m/>
    <s v="NTI"/>
    <n v="19680"/>
    <m/>
    <s v="PAGO A FONPLATA PRÉSTAMO BOL 22/2014 VCTO. 24-02-2025 POR CUENTA DE TGN , NTI. 019680 VALOR 24-02-2025 CAPITAL USD 242.582,20 INTERESES USD 72.027,34 CTA. 5970 CUENTA UNICA DEL TESORO DOLARES AMERICANOS LIB. 00099021001"/>
    <m/>
    <m/>
    <m/>
    <m/>
    <n v="314609.53999999998"/>
    <n v="0"/>
    <n v="2158221.44"/>
    <n v="0"/>
    <s v="NO_CONCILIADO"/>
  </r>
  <r>
    <x v="1"/>
    <m/>
    <x v="1"/>
    <x v="33"/>
    <m/>
    <s v="RVL"/>
    <n v="26162"/>
    <m/>
    <s v="AJUSTE COMPLEMENTARIO POR REVALORIZACION SALDOS DE ACTIVOS DE RESERVA Y OBLIGACIONES MONEDA EXTRANJERA (DOLARES) Saldo MO = -24876.90 ;Bs/Mo: 6.86000000000 ;Saldo Bs: -170655.55"/>
    <m/>
    <m/>
    <m/>
    <m/>
    <n v="0"/>
    <n v="0"/>
    <n v="0.02"/>
    <n v="0"/>
    <s v="NO_CONCILIADO"/>
  </r>
  <r>
    <x v="8"/>
    <m/>
    <x v="8"/>
    <x v="34"/>
    <m/>
    <s v="CRV"/>
    <n v="3043870"/>
    <m/>
    <s v="TRANSFERENCIA RECIBIDA DEL EXTERIOR SEGÚN MENSAJES SWIFT Nos. 2766-2767 (REM.EXT.) DE FECHA 25-02-2025 POR DESEMBOLSO DE BID PRÉSTAMO 4403/BL-BO REQ 00024 BO 2025007262 LIBRETA N° 00086047007 MMAYA-UCEP MI RIEGO IMPLEMENTACION PROGRAMA BOLIVIA RESILIENTE"/>
    <m/>
    <m/>
    <m/>
    <m/>
    <n v="0"/>
    <n v="220801"/>
    <n v="0"/>
    <n v="1514694.86"/>
    <s v="NO_CONCILIADO"/>
  </r>
  <r>
    <x v="8"/>
    <m/>
    <x v="8"/>
    <x v="34"/>
    <m/>
    <s v="COB"/>
    <n v="3043870"/>
    <m/>
    <s v="TRANSFERENCIA RECIBIDA DEL EXTERIOR SEGÚN MENSAJES SWIFT Nos. 2766-2767 (REM.EXT.) DE FECHA 25-02-2025 POR DESEMBOLSO DE BID PRÉSTAMO 4403/BL-BO REQ 00024 BO 2025007262 LIBRETA N° 00086047007 MMAYA-UCEP MI RIEGO IMPLEMENTACION PROGRAMA BOLIVIA RESILIENTE REF.: UTILES DE ESCRITORIO"/>
    <m/>
    <m/>
    <m/>
    <m/>
    <n v="8.75"/>
    <n v="0"/>
    <n v="60.03"/>
    <n v="0"/>
    <s v="NO_CONCILIADO"/>
  </r>
  <r>
    <x v="3"/>
    <m/>
    <x v="3"/>
    <x v="34"/>
    <m/>
    <s v="CRV"/>
    <n v="3044161"/>
    <m/>
    <s v="TRANSFERENCIA RECIBIDA DEL EXTERIOR SEGÚN MENSAJES SWIFT Nos. 2774-2773 (REM.EXT.) DE FECHA 25-02-2025 POR DESEMBOLSO DE IDA PRÉSTAMO 5744-BO 43 LIBRETA N° 00291014379 ABC-USD-5744-5745-REHAB.CUMPL.ESTAND.(CRECE) CARR.STA.CRUZ.TR"/>
    <m/>
    <m/>
    <m/>
    <m/>
    <n v="0"/>
    <n v="1566429.31"/>
    <n v="0"/>
    <n v="10745705.07"/>
    <s v="NO_CONCILIADO"/>
  </r>
  <r>
    <x v="1"/>
    <m/>
    <x v="1"/>
    <x v="34"/>
    <m/>
    <s v="RVL"/>
    <n v="26167"/>
    <m/>
    <s v="AJUSTE COMPLEMENTARIO POR REVALORIZACION SALDOS DE ACTIVOS DE RESERVA Y OBLIGACIONES MONEDA EXTRANJERA (DOLARES) Saldo MO = -2069343.24 ;Bs/Mo: 6.86000000000 ;Saldo Bs: -14195694.62"/>
    <m/>
    <m/>
    <m/>
    <m/>
    <n v="0"/>
    <n v="0"/>
    <n v="0"/>
    <n v="0.01"/>
    <s v="NO_CONCILIADO"/>
  </r>
  <r>
    <x v="2"/>
    <m/>
    <x v="2"/>
    <x v="35"/>
    <m/>
    <s v="CRV"/>
    <n v="1120801"/>
    <m/>
    <s v="||TRANSFERENCIA DE FONDOS S/G.CITE: MEFP/VTCP/DGPOT/UPCFTGN/N°163/2025 DE LA FECHA DEL MIN.DE ECONOMIA Y FINANZAS PUBLICAS. (HRE-TSO-249). ABONO A LA LIBRETA N°00513012005 YPFB - OPERACIONES EXTRAORDINARIAS USD."/>
    <m/>
    <m/>
    <m/>
    <m/>
    <n v="0"/>
    <n v="45459669"/>
    <n v="0"/>
    <n v="311853329.33999997"/>
    <s v="NO_CONCILIADO"/>
  </r>
  <r>
    <x v="1"/>
    <m/>
    <x v="1"/>
    <x v="35"/>
    <m/>
    <s v="RVL"/>
    <n v="26171"/>
    <m/>
    <s v="AJUSTE COMPLEMENTARIO POR REVALORIZACION SALDOS DE ACTIVOS DE RESERVA Y OBLIGACIONES MONEDA EXTRANJERA (DOLARES) Saldo MO = -47736556.33 ;Bs/Mo: 6.86000000000 ;Saldo Bs: -327472776.40"/>
    <m/>
    <m/>
    <m/>
    <m/>
    <n v="0"/>
    <n v="0"/>
    <n v="0"/>
    <n v="0.02"/>
    <s v="NO_CONCILIADO"/>
  </r>
  <r>
    <x v="0"/>
    <m/>
    <x v="0"/>
    <x v="36"/>
    <m/>
    <s v="NTI"/>
    <n v="19788"/>
    <m/>
    <s v="PAGO A BID PRÉSTAMO 3091/BL-BO VCTO. 27-02-2025 POR CUENTA DE GOB.AUT.DEPT.PANDO , NTI. 019788 VALOR 27-02-2025 CAPITAL USD 171.101,75 INTERESES USD 153.451,07 COMISIONES USD 1.125,30 CTA. 5970 CUENTA UNICA DEL TESORO DOLARES AMERICANOS LIB. 00099021001"/>
    <m/>
    <m/>
    <m/>
    <m/>
    <n v="325678.12"/>
    <n v="0"/>
    <n v="2234151.9"/>
    <n v="0"/>
    <s v="NO_CONCILIADO"/>
  </r>
  <r>
    <x v="0"/>
    <m/>
    <x v="0"/>
    <x v="36"/>
    <m/>
    <s v="NTI"/>
    <n v="19807"/>
    <m/>
    <s v="PAGO A BID PRÉSTAMO 3091/BL-BO VCTO. 27-02-2025 POR CUENTA DE TGN, SEGUN NOTA MEFP/VTCP/DGCP/UODP/No 114/2025 DE 27-02-2025, NTI. 019807 VALOR 27-02-2025 INTERESES USD 7.399,02 CTA. 5970 CUENTA UNICA DEL TESORO DOLARES AMERICANOS LIB. 00099021001"/>
    <m/>
    <m/>
    <m/>
    <m/>
    <n v="7399.02"/>
    <n v="0"/>
    <n v="50757.279999999999"/>
    <n v="0"/>
    <s v="NO_CONCILIADO"/>
  </r>
  <r>
    <x v="0"/>
    <m/>
    <x v="0"/>
    <x v="36"/>
    <m/>
    <s v="NTI"/>
    <n v="19806"/>
    <m/>
    <s v="PAGO A BID PRÉSTAMO 3091/BL-BO VCTO. 27-02-2025 POR CUENTA DE TGN, SEGUN NOTA MEFP/VTCP/DGCP/UODP/No 114/2025 DE 27-02-2025, NTI. 019806 VALOR 27-02-2025 CAPITAL USD 495.594,58 INTERESES USD 374.401,89 COMISIONES USD 1.186,94 CTA. 5970 CUENTA UNICA DEL TESORO DOLARES AMERICANOS LIB. 00099021001"/>
    <m/>
    <m/>
    <m/>
    <m/>
    <n v="871183.41"/>
    <n v="0"/>
    <n v="5976318.1900000004"/>
    <n v="0"/>
    <s v="NO_CONCILIADO"/>
  </r>
  <r>
    <x v="1"/>
    <m/>
    <x v="1"/>
    <x v="36"/>
    <m/>
    <s v="RVL"/>
    <n v="26177"/>
    <m/>
    <s v="AJUSTE COMPLEMENTARIO POR REVALORIZACION SALDOS DE ACTIVOS DE RESERVA Y OBLIGACIONES MONEDA EXTRANJERA (DOLARES) Saldo MO = -1101389.34 ;Bs/Mo: 6.86000000000 ;Saldo Bs: -7555530.88"/>
    <m/>
    <m/>
    <m/>
    <m/>
    <n v="0"/>
    <n v="0"/>
    <n v="0.01"/>
    <n v="0"/>
    <s v="NO_CONCILIAD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H20" firstHeaderRow="1" firstDataRow="3" firstDataCol="2"/>
  <pivotFields count="16">
    <pivotField axis="axisRow" compact="0" outline="0" showAll="0" defaultSubtotal="0">
      <items count="49">
        <item x="3"/>
        <item x="4"/>
        <item x="2"/>
        <item x="5"/>
        <item m="1" x="15"/>
        <item m="1" x="20"/>
        <item x="14"/>
        <item m="1" x="26"/>
        <item x="6"/>
        <item m="1" x="39"/>
        <item m="1" x="34"/>
        <item m="1" x="21"/>
        <item m="1" x="43"/>
        <item m="1" x="44"/>
        <item x="1"/>
        <item m="1" x="18"/>
        <item m="1" x="22"/>
        <item x="9"/>
        <item m="1" x="45"/>
        <item m="1" x="30"/>
        <item m="1" x="37"/>
        <item x="8"/>
        <item x="11"/>
        <item m="1" x="24"/>
        <item x="13"/>
        <item m="1" x="41"/>
        <item m="1" x="25"/>
        <item m="1" x="46"/>
        <item x="12"/>
        <item m="1" x="29"/>
        <item m="1" x="35"/>
        <item m="1" x="47"/>
        <item m="1" x="48"/>
        <item m="1" x="32"/>
        <item m="1" x="19"/>
        <item m="1" x="42"/>
        <item x="7"/>
        <item m="1" x="40"/>
        <item m="1" x="31"/>
        <item m="1" x="28"/>
        <item m="1" x="27"/>
        <item m="1" x="33"/>
        <item m="1" x="36"/>
        <item m="1" x="17"/>
        <item m="1" x="38"/>
        <item m="1" x="23"/>
        <item m="1" x="16"/>
        <item x="0"/>
        <item x="10"/>
      </items>
    </pivotField>
    <pivotField compact="0" outline="0" showAll="0" defaultSubtotal="0"/>
    <pivotField axis="axisRow" compact="0" outline="0" showAll="0" defaultSubtotal="0">
      <items count="48">
        <item x="2"/>
        <item x="3"/>
        <item x="4"/>
        <item x="5"/>
        <item m="1" x="14"/>
        <item m="1" x="19"/>
        <item x="13"/>
        <item m="1" x="25"/>
        <item x="6"/>
        <item m="1" x="38"/>
        <item m="1" x="33"/>
        <item m="1" x="20"/>
        <item m="1" x="42"/>
        <item m="1" x="43"/>
        <item x="1"/>
        <item m="1" x="17"/>
        <item m="1" x="21"/>
        <item x="9"/>
        <item m="1" x="44"/>
        <item m="1" x="29"/>
        <item m="1" x="36"/>
        <item x="8"/>
        <item x="10"/>
        <item m="1" x="23"/>
        <item x="12"/>
        <item m="1" x="40"/>
        <item m="1" x="24"/>
        <item m="1" x="45"/>
        <item x="11"/>
        <item m="1" x="28"/>
        <item m="1" x="34"/>
        <item m="1" x="46"/>
        <item m="1" x="47"/>
        <item m="1" x="31"/>
        <item m="1" x="18"/>
        <item m="1" x="41"/>
        <item x="7"/>
        <item m="1" x="39"/>
        <item m="1" x="30"/>
        <item m="1" x="27"/>
        <item m="1" x="26"/>
        <item m="1" x="32"/>
        <item m="1" x="35"/>
        <item m="1" x="16"/>
        <item m="1" x="37"/>
        <item m="1" x="22"/>
        <item m="1" x="15"/>
        <item x="0"/>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5">
    <i>
      <x/>
      <x v="1"/>
    </i>
    <i>
      <x v="1"/>
      <x v="2"/>
    </i>
    <i>
      <x v="2"/>
      <x/>
    </i>
    <i>
      <x v="3"/>
      <x v="3"/>
    </i>
    <i>
      <x v="6"/>
      <x v="6"/>
    </i>
    <i>
      <x v="8"/>
      <x v="8"/>
    </i>
    <i>
      <x v="14"/>
      <x v="14"/>
    </i>
    <i>
      <x v="17"/>
      <x v="17"/>
    </i>
    <i>
      <x v="21"/>
      <x v="21"/>
    </i>
    <i>
      <x v="22"/>
      <x v="22"/>
    </i>
    <i>
      <x v="24"/>
      <x v="24"/>
    </i>
    <i>
      <x v="28"/>
      <x v="28"/>
    </i>
    <i>
      <x v="36"/>
      <x v="36"/>
    </i>
    <i>
      <x v="47"/>
      <x v="47"/>
    </i>
    <i>
      <x v="48"/>
      <x/>
    </i>
  </rowItems>
  <colFields count="2">
    <field x="3"/>
    <field x="-2"/>
  </colFields>
  <colItems count="4">
    <i>
      <x v="1"/>
      <x/>
    </i>
    <i r="1" i="1">
      <x v="1"/>
    </i>
    <i>
      <x v="2"/>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0002C7-988C-4E3B-9AD9-86C2252D204D}" name="TablaDinámica1" cacheId="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F105" firstHeaderRow="1" firstDataRow="3" firstDataCol="2"/>
  <pivotFields count="18">
    <pivotField axis="axisRow" compact="0" outline="0" showAll="0" defaultSubtotal="0">
      <items count="165">
        <item x="19"/>
        <item x="5"/>
        <item x="28"/>
        <item x="4"/>
        <item x="31"/>
        <item x="8"/>
        <item x="39"/>
        <item x="17"/>
        <item x="36"/>
        <item x="2"/>
        <item x="9"/>
        <item x="7"/>
        <item x="33"/>
        <item x="32"/>
        <item x="83"/>
        <item x="11"/>
        <item x="67"/>
        <item x="10"/>
        <item x="13"/>
        <item x="66"/>
        <item x="3"/>
        <item x="56"/>
        <item x="91"/>
        <item x="82"/>
        <item x="38"/>
        <item x="14"/>
        <item x="6"/>
        <item x="0"/>
        <item x="46"/>
        <item x="70"/>
        <item m="1" x="121"/>
        <item x="48"/>
        <item x="1"/>
        <item x="50"/>
        <item x="77"/>
        <item x="68"/>
        <item x="59"/>
        <item x="78"/>
        <item m="1" x="116"/>
        <item m="1" x="105"/>
        <item x="79"/>
        <item x="60"/>
        <item x="41"/>
        <item m="1" x="101"/>
        <item x="95"/>
        <item x="34"/>
        <item x="72"/>
        <item m="1" x="104"/>
        <item x="24"/>
        <item x="40"/>
        <item x="63"/>
        <item x="12"/>
        <item x="75"/>
        <item x="54"/>
        <item m="1" x="109"/>
        <item x="55"/>
        <item x="69"/>
        <item x="99"/>
        <item x="98"/>
        <item x="85"/>
        <item m="1" x="131"/>
        <item x="22"/>
        <item m="1" x="106"/>
        <item x="23"/>
        <item x="53"/>
        <item m="1" x="100"/>
        <item x="16"/>
        <item m="1" x="156"/>
        <item x="93"/>
        <item x="80"/>
        <item x="90"/>
        <item m="1" x="118"/>
        <item m="1" x="160"/>
        <item x="21"/>
        <item x="29"/>
        <item x="52"/>
        <item x="64"/>
        <item m="1" x="125"/>
        <item x="15"/>
        <item m="1" x="114"/>
        <item m="1" x="149"/>
        <item x="58"/>
        <item x="97"/>
        <item m="1" x="151"/>
        <item m="1" x="145"/>
        <item m="1" x="110"/>
        <item x="94"/>
        <item m="1" x="122"/>
        <item x="37"/>
        <item m="1" x="102"/>
        <item x="47"/>
        <item x="20"/>
        <item x="51"/>
        <item x="76"/>
        <item m="1" x="103"/>
        <item m="1" x="150"/>
        <item x="87"/>
        <item m="1" x="159"/>
        <item x="61"/>
        <item m="1" x="148"/>
        <item x="86"/>
        <item m="1" x="107"/>
        <item x="65"/>
        <item x="42"/>
        <item m="1" x="133"/>
        <item m="1" x="124"/>
        <item m="1" x="111"/>
        <item x="18"/>
        <item m="1" x="152"/>
        <item x="49"/>
        <item x="89"/>
        <item m="1" x="112"/>
        <item m="1" x="113"/>
        <item x="62"/>
        <item m="1" x="163"/>
        <item m="1" x="164"/>
        <item m="1" x="161"/>
        <item x="43"/>
        <item m="1" x="162"/>
        <item m="1" x="146"/>
        <item m="1" x="117"/>
        <item m="1" x="144"/>
        <item x="27"/>
        <item m="1" x="139"/>
        <item m="1" x="147"/>
        <item x="26"/>
        <item x="92"/>
        <item x="25"/>
        <item m="1" x="128"/>
        <item x="45"/>
        <item m="1" x="157"/>
        <item x="30"/>
        <item m="1" x="142"/>
        <item x="71"/>
        <item m="1" x="126"/>
        <item m="1" x="119"/>
        <item m="1" x="132"/>
        <item m="1" x="158"/>
        <item x="73"/>
        <item m="1" x="140"/>
        <item m="1" x="138"/>
        <item m="1" x="108"/>
        <item m="1" x="115"/>
        <item x="44"/>
        <item x="74"/>
        <item x="57"/>
        <item m="1" x="120"/>
        <item m="1" x="153"/>
        <item m="1" x="123"/>
        <item m="1" x="154"/>
        <item x="35"/>
        <item m="1" x="155"/>
        <item m="1" x="130"/>
        <item m="1" x="129"/>
        <item m="1" x="127"/>
        <item m="1" x="141"/>
        <item m="1" x="134"/>
        <item m="1" x="135"/>
        <item m="1" x="137"/>
        <item m="1" x="143"/>
        <item x="84"/>
        <item m="1" x="136"/>
        <item x="81"/>
        <item x="88"/>
        <item x="96"/>
      </items>
    </pivotField>
    <pivotField compact="0" outline="0" showAll="0" defaultSubtotal="0"/>
    <pivotField axis="axisRow" compact="0" outline="0" showAll="0" defaultSubtotal="0">
      <items count="166">
        <item x="11"/>
        <item x="10"/>
        <item x="56"/>
        <item x="66"/>
        <item x="6"/>
        <item x="7"/>
        <item x="12"/>
        <item x="14"/>
        <item x="3"/>
        <item x="83"/>
        <item x="38"/>
        <item m="1" x="103"/>
        <item x="32"/>
        <item x="4"/>
        <item x="39"/>
        <item x="36"/>
        <item x="8"/>
        <item x="5"/>
        <item x="31"/>
        <item x="9"/>
        <item x="2"/>
        <item x="19"/>
        <item x="0"/>
        <item x="82"/>
        <item x="91"/>
        <item x="33"/>
        <item x="67"/>
        <item x="13"/>
        <item x="46"/>
        <item x="70"/>
        <item x="17"/>
        <item x="28"/>
        <item m="1" x="122"/>
        <item x="48"/>
        <item x="1"/>
        <item x="50"/>
        <item x="77"/>
        <item x="68"/>
        <item x="59"/>
        <item x="78"/>
        <item m="1" x="117"/>
        <item m="1" x="106"/>
        <item x="79"/>
        <item x="60"/>
        <item x="41"/>
        <item m="1" x="101"/>
        <item x="95"/>
        <item x="34"/>
        <item x="72"/>
        <item m="1" x="105"/>
        <item x="24"/>
        <item x="40"/>
        <item x="63"/>
        <item x="75"/>
        <item x="54"/>
        <item m="1" x="110"/>
        <item x="55"/>
        <item x="69"/>
        <item x="99"/>
        <item x="98"/>
        <item x="85"/>
        <item m="1" x="132"/>
        <item x="22"/>
        <item m="1" x="107"/>
        <item x="23"/>
        <item x="53"/>
        <item m="1" x="100"/>
        <item x="16"/>
        <item m="1" x="157"/>
        <item x="93"/>
        <item x="80"/>
        <item x="90"/>
        <item m="1" x="119"/>
        <item m="1" x="161"/>
        <item x="21"/>
        <item x="29"/>
        <item x="52"/>
        <item x="64"/>
        <item m="1" x="126"/>
        <item x="15"/>
        <item m="1" x="115"/>
        <item m="1" x="150"/>
        <item x="58"/>
        <item x="97"/>
        <item m="1" x="152"/>
        <item m="1" x="146"/>
        <item m="1" x="111"/>
        <item x="94"/>
        <item m="1" x="123"/>
        <item x="37"/>
        <item m="1" x="102"/>
        <item x="47"/>
        <item x="20"/>
        <item x="51"/>
        <item x="76"/>
        <item m="1" x="104"/>
        <item m="1" x="151"/>
        <item x="87"/>
        <item m="1" x="160"/>
        <item x="61"/>
        <item m="1" x="149"/>
        <item x="86"/>
        <item m="1" x="108"/>
        <item x="65"/>
        <item x="42"/>
        <item m="1" x="134"/>
        <item m="1" x="125"/>
        <item m="1" x="112"/>
        <item x="18"/>
        <item m="1" x="153"/>
        <item x="49"/>
        <item x="89"/>
        <item m="1" x="113"/>
        <item m="1" x="114"/>
        <item x="62"/>
        <item m="1" x="164"/>
        <item m="1" x="165"/>
        <item m="1" x="162"/>
        <item x="43"/>
        <item m="1" x="163"/>
        <item m="1" x="147"/>
        <item m="1" x="118"/>
        <item m="1" x="145"/>
        <item x="27"/>
        <item m="1" x="140"/>
        <item m="1" x="148"/>
        <item x="26"/>
        <item x="92"/>
        <item x="25"/>
        <item m="1" x="129"/>
        <item x="45"/>
        <item m="1" x="158"/>
        <item x="30"/>
        <item m="1" x="143"/>
        <item x="71"/>
        <item m="1" x="127"/>
        <item m="1" x="120"/>
        <item m="1" x="133"/>
        <item m="1" x="159"/>
        <item x="73"/>
        <item m="1" x="141"/>
        <item m="1" x="139"/>
        <item m="1" x="109"/>
        <item m="1" x="116"/>
        <item x="44"/>
        <item x="74"/>
        <item x="57"/>
        <item m="1" x="121"/>
        <item m="1" x="154"/>
        <item m="1" x="124"/>
        <item m="1" x="155"/>
        <item x="35"/>
        <item m="1" x="156"/>
        <item m="1" x="131"/>
        <item m="1" x="130"/>
        <item m="1" x="128"/>
        <item m="1" x="142"/>
        <item m="1" x="135"/>
        <item m="1" x="136"/>
        <item m="1" x="138"/>
        <item m="1" x="144"/>
        <item x="84"/>
        <item m="1" x="137"/>
        <item x="81"/>
        <item x="88"/>
        <item x="96"/>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00">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1"/>
      <x v="33"/>
    </i>
    <i>
      <x v="32"/>
      <x v="34"/>
    </i>
    <i>
      <x v="33"/>
      <x v="35"/>
    </i>
    <i>
      <x v="34"/>
      <x v="36"/>
    </i>
    <i>
      <x v="35"/>
      <x v="37"/>
    </i>
    <i>
      <x v="36"/>
      <x v="38"/>
    </i>
    <i>
      <x v="37"/>
      <x v="39"/>
    </i>
    <i>
      <x v="40"/>
      <x v="42"/>
    </i>
    <i>
      <x v="41"/>
      <x v="43"/>
    </i>
    <i>
      <x v="42"/>
      <x v="44"/>
    </i>
    <i>
      <x v="44"/>
      <x v="46"/>
    </i>
    <i>
      <x v="45"/>
      <x v="47"/>
    </i>
    <i>
      <x v="46"/>
      <x v="48"/>
    </i>
    <i>
      <x v="48"/>
      <x v="50"/>
    </i>
    <i>
      <x v="49"/>
      <x v="51"/>
    </i>
    <i>
      <x v="50"/>
      <x v="52"/>
    </i>
    <i>
      <x v="51"/>
      <x v="6"/>
    </i>
    <i>
      <x v="52"/>
      <x v="53"/>
    </i>
    <i>
      <x v="53"/>
      <x v="54"/>
    </i>
    <i>
      <x v="55"/>
      <x v="56"/>
    </i>
    <i>
      <x v="56"/>
      <x v="57"/>
    </i>
    <i>
      <x v="57"/>
      <x v="58"/>
    </i>
    <i>
      <x v="58"/>
      <x v="59"/>
    </i>
    <i>
      <x v="59"/>
      <x v="60"/>
    </i>
    <i>
      <x v="61"/>
      <x v="62"/>
    </i>
    <i>
      <x v="63"/>
      <x v="64"/>
    </i>
    <i>
      <x v="64"/>
      <x v="65"/>
    </i>
    <i>
      <x v="66"/>
      <x v="67"/>
    </i>
    <i>
      <x v="68"/>
      <x v="69"/>
    </i>
    <i>
      <x v="69"/>
      <x v="70"/>
    </i>
    <i>
      <x v="70"/>
      <x v="71"/>
    </i>
    <i>
      <x v="73"/>
      <x v="74"/>
    </i>
    <i>
      <x v="74"/>
      <x v="75"/>
    </i>
    <i>
      <x v="75"/>
      <x v="76"/>
    </i>
    <i>
      <x v="76"/>
      <x v="77"/>
    </i>
    <i>
      <x v="78"/>
      <x v="79"/>
    </i>
    <i>
      <x v="81"/>
      <x v="82"/>
    </i>
    <i>
      <x v="82"/>
      <x v="83"/>
    </i>
    <i>
      <x v="86"/>
      <x v="87"/>
    </i>
    <i>
      <x v="88"/>
      <x v="89"/>
    </i>
    <i>
      <x v="90"/>
      <x v="91"/>
    </i>
    <i>
      <x v="91"/>
      <x v="92"/>
    </i>
    <i>
      <x v="92"/>
      <x v="93"/>
    </i>
    <i>
      <x v="93"/>
      <x v="94"/>
    </i>
    <i>
      <x v="96"/>
      <x v="97"/>
    </i>
    <i>
      <x v="98"/>
      <x v="99"/>
    </i>
    <i>
      <x v="100"/>
      <x v="101"/>
    </i>
    <i>
      <x v="102"/>
      <x v="103"/>
    </i>
    <i>
      <x v="103"/>
      <x v="104"/>
    </i>
    <i>
      <x v="107"/>
      <x v="108"/>
    </i>
    <i>
      <x v="109"/>
      <x v="110"/>
    </i>
    <i>
      <x v="110"/>
      <x v="111"/>
    </i>
    <i>
      <x v="113"/>
      <x v="114"/>
    </i>
    <i>
      <x v="117"/>
      <x v="118"/>
    </i>
    <i>
      <x v="122"/>
      <x v="123"/>
    </i>
    <i>
      <x v="125"/>
      <x v="126"/>
    </i>
    <i>
      <x v="126"/>
      <x v="127"/>
    </i>
    <i>
      <x v="127"/>
      <x v="128"/>
    </i>
    <i>
      <x v="129"/>
      <x v="130"/>
    </i>
    <i>
      <x v="131"/>
      <x v="132"/>
    </i>
    <i>
      <x v="133"/>
      <x v="134"/>
    </i>
    <i>
      <x v="138"/>
      <x v="139"/>
    </i>
    <i>
      <x v="143"/>
      <x v="144"/>
    </i>
    <i>
      <x v="144"/>
      <x v="145"/>
    </i>
    <i>
      <x v="145"/>
      <x v="146"/>
    </i>
    <i>
      <x v="150"/>
      <x v="151"/>
    </i>
    <i>
      <x v="160"/>
      <x v="161"/>
    </i>
    <i>
      <x v="162"/>
      <x v="163"/>
    </i>
    <i>
      <x v="163"/>
      <x v="164"/>
    </i>
    <i>
      <x v="164"/>
      <x v="165"/>
    </i>
  </rowItems>
  <colFields count="2">
    <field x="3"/>
    <field x="-2"/>
  </colFields>
  <colItems count="4">
    <i>
      <x v="1"/>
      <x/>
    </i>
    <i r="1" i="1">
      <x v="1"/>
    </i>
    <i>
      <x v="2"/>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3" firstHeaderRow="1" firstDataRow="1" firstDataCol="2"/>
  <pivotFields count="8">
    <pivotField axis="axisRow" compact="0" outline="0" showAll="0" defaultSubtotal="0">
      <items count="94">
        <item x="2"/>
        <item x="7"/>
        <item x="8"/>
        <item x="12"/>
        <item x="16"/>
        <item x="39"/>
        <item x="46"/>
        <item x="0"/>
        <item m="1" x="53"/>
        <item x="5"/>
        <item x="19"/>
        <item x="4"/>
        <item x="15"/>
        <item x="21"/>
        <item x="11"/>
        <item x="20"/>
        <item x="38"/>
        <item x="48"/>
        <item x="22"/>
        <item x="10"/>
        <item m="1" x="85"/>
        <item m="1" x="77"/>
        <item x="18"/>
        <item x="32"/>
        <item m="1" x="64"/>
        <item x="44"/>
        <item x="1"/>
        <item x="6"/>
        <item x="25"/>
        <item x="35"/>
        <item x="41"/>
        <item x="9"/>
        <item x="3"/>
        <item x="47"/>
        <item m="1" x="50"/>
        <item m="1" x="68"/>
        <item x="26"/>
        <item m="1" x="55"/>
        <item m="1" x="73"/>
        <item x="27"/>
        <item x="29"/>
        <item x="28"/>
        <item m="1" x="78"/>
        <item x="34"/>
        <item m="1" x="65"/>
        <item x="17"/>
        <item x="30"/>
        <item x="37"/>
        <item m="1" x="79"/>
        <item x="14"/>
        <item m="1" x="61"/>
        <item m="1" x="56"/>
        <item x="23"/>
        <item x="24"/>
        <item x="31"/>
        <item x="36"/>
        <item m="1" x="60"/>
        <item m="1" x="81"/>
        <item m="1" x="92"/>
        <item m="1" x="58"/>
        <item m="1" x="93"/>
        <item x="45"/>
        <item m="1" x="52"/>
        <item x="33"/>
        <item x="40"/>
        <item m="1" x="67"/>
        <item m="1" x="75"/>
        <item m="1" x="69"/>
        <item m="1" x="76"/>
        <item m="1" x="87"/>
        <item m="1" x="88"/>
        <item m="1" x="90"/>
        <item m="1" x="91"/>
        <item m="1" x="66"/>
        <item m="1" x="70"/>
        <item m="1" x="54"/>
        <item m="1" x="80"/>
        <item m="1" x="82"/>
        <item m="1" x="83"/>
        <item m="1" x="74"/>
        <item m="1" x="84"/>
        <item m="1" x="86"/>
        <item m="1" x="63"/>
        <item m="1" x="89"/>
        <item x="42"/>
        <item m="1" x="57"/>
        <item m="1" x="72"/>
        <item m="1" x="71"/>
        <item m="1" x="59"/>
        <item x="13"/>
        <item x="49"/>
        <item m="1" x="62"/>
        <item m="1" x="51"/>
        <item x="43"/>
      </items>
    </pivotField>
    <pivotField compact="0" outline="0" showAll="0" defaultSubtotal="0"/>
    <pivotField axis="axisRow" compact="0" outline="0" showAll="0" defaultSubtotal="0">
      <items count="94">
        <item x="7"/>
        <item x="8"/>
        <item x="12"/>
        <item x="16"/>
        <item x="39"/>
        <item x="46"/>
        <item x="0"/>
        <item x="2"/>
        <item m="1" x="53"/>
        <item x="5"/>
        <item x="19"/>
        <item x="4"/>
        <item x="15"/>
        <item x="21"/>
        <item x="11"/>
        <item x="20"/>
        <item x="38"/>
        <item x="48"/>
        <item x="22"/>
        <item x="10"/>
        <item m="1" x="85"/>
        <item m="1" x="77"/>
        <item x="18"/>
        <item x="32"/>
        <item m="1" x="64"/>
        <item x="44"/>
        <item x="1"/>
        <item x="6"/>
        <item x="25"/>
        <item x="35"/>
        <item x="41"/>
        <item x="9"/>
        <item x="3"/>
        <item x="47"/>
        <item m="1" x="50"/>
        <item m="1" x="68"/>
        <item x="26"/>
        <item m="1" x="55"/>
        <item m="1" x="73"/>
        <item x="27"/>
        <item x="29"/>
        <item x="28"/>
        <item m="1" x="78"/>
        <item x="34"/>
        <item m="1" x="65"/>
        <item x="17"/>
        <item x="30"/>
        <item x="37"/>
        <item m="1" x="79"/>
        <item x="14"/>
        <item m="1" x="61"/>
        <item m="1" x="56"/>
        <item x="23"/>
        <item x="24"/>
        <item x="31"/>
        <item x="36"/>
        <item m="1" x="60"/>
        <item m="1" x="81"/>
        <item m="1" x="93"/>
        <item m="1" x="58"/>
        <item m="1" x="92"/>
        <item x="45"/>
        <item m="1" x="52"/>
        <item x="33"/>
        <item x="40"/>
        <item m="1" x="67"/>
        <item m="1" x="75"/>
        <item m="1" x="69"/>
        <item m="1" x="76"/>
        <item m="1" x="87"/>
        <item m="1" x="88"/>
        <item m="1" x="90"/>
        <item m="1" x="91"/>
        <item m="1" x="66"/>
        <item m="1" x="70"/>
        <item m="1" x="54"/>
        <item m="1" x="80"/>
        <item m="1" x="82"/>
        <item m="1" x="83"/>
        <item m="1" x="74"/>
        <item m="1" x="84"/>
        <item m="1" x="86"/>
        <item m="1" x="63"/>
        <item m="1" x="89"/>
        <item x="42"/>
        <item m="1" x="57"/>
        <item m="1" x="72"/>
        <item m="1" x="71"/>
        <item m="1" x="59"/>
        <item x="13"/>
        <item x="49"/>
        <item m="1" x="62"/>
        <item m="1" x="51"/>
        <item x="43"/>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0">
    <i>
      <x/>
      <x v="7"/>
    </i>
    <i>
      <x v="1"/>
      <x/>
    </i>
    <i>
      <x v="2"/>
      <x v="1"/>
    </i>
    <i>
      <x v="3"/>
      <x v="2"/>
    </i>
    <i>
      <x v="4"/>
      <x v="3"/>
    </i>
    <i>
      <x v="5"/>
      <x v="4"/>
    </i>
    <i>
      <x v="6"/>
      <x v="5"/>
    </i>
    <i>
      <x v="7"/>
      <x v="6"/>
    </i>
    <i>
      <x v="9"/>
      <x v="9"/>
    </i>
    <i>
      <x v="10"/>
      <x v="10"/>
    </i>
    <i>
      <x v="11"/>
      <x v="11"/>
    </i>
    <i>
      <x v="12"/>
      <x v="12"/>
    </i>
    <i>
      <x v="13"/>
      <x v="13"/>
    </i>
    <i>
      <x v="14"/>
      <x v="14"/>
    </i>
    <i>
      <x v="15"/>
      <x v="15"/>
    </i>
    <i>
      <x v="16"/>
      <x v="16"/>
    </i>
    <i>
      <x v="17"/>
      <x v="17"/>
    </i>
    <i>
      <x v="18"/>
      <x v="18"/>
    </i>
    <i>
      <x v="19"/>
      <x v="19"/>
    </i>
    <i>
      <x v="22"/>
      <x v="22"/>
    </i>
    <i>
      <x v="23"/>
      <x v="23"/>
    </i>
    <i>
      <x v="25"/>
      <x v="25"/>
    </i>
    <i>
      <x v="26"/>
      <x v="26"/>
    </i>
    <i>
      <x v="27"/>
      <x v="27"/>
    </i>
    <i>
      <x v="28"/>
      <x v="28"/>
    </i>
    <i>
      <x v="29"/>
      <x v="29"/>
    </i>
    <i>
      <x v="30"/>
      <x v="30"/>
    </i>
    <i>
      <x v="31"/>
      <x v="31"/>
    </i>
    <i>
      <x v="32"/>
      <x v="32"/>
    </i>
    <i>
      <x v="33"/>
      <x v="33"/>
    </i>
    <i>
      <x v="36"/>
      <x v="36"/>
    </i>
    <i>
      <x v="39"/>
      <x v="39"/>
    </i>
    <i>
      <x v="40"/>
      <x v="40"/>
    </i>
    <i>
      <x v="41"/>
      <x v="41"/>
    </i>
    <i>
      <x v="43"/>
      <x v="43"/>
    </i>
    <i>
      <x v="45"/>
      <x v="45"/>
    </i>
    <i>
      <x v="46"/>
      <x v="46"/>
    </i>
    <i>
      <x v="47"/>
      <x v="47"/>
    </i>
    <i>
      <x v="49"/>
      <x v="49"/>
    </i>
    <i>
      <x v="52"/>
      <x v="52"/>
    </i>
    <i>
      <x v="53"/>
      <x v="53"/>
    </i>
    <i>
      <x v="54"/>
      <x v="54"/>
    </i>
    <i>
      <x v="55"/>
      <x v="55"/>
    </i>
    <i>
      <x v="61"/>
      <x v="61"/>
    </i>
    <i>
      <x v="63"/>
      <x v="63"/>
    </i>
    <i>
      <x v="64"/>
      <x v="64"/>
    </i>
    <i>
      <x v="84"/>
      <x v="84"/>
    </i>
    <i>
      <x v="89"/>
      <x v="89"/>
    </i>
    <i>
      <x v="90"/>
      <x v="90"/>
    </i>
    <i>
      <x v="93"/>
      <x v="93"/>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C276D57-708A-42D9-A601-1607FD0535E8}" name="TablaDinámica3" cacheId="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G14" firstHeaderRow="1" firstDataRow="3" firstDataCol="2"/>
  <pivotFields count="18">
    <pivotField axis="axisRow" compact="0" outline="0" subtotalTop="0" showAll="0" defaultSubtotal="0">
      <items count="34">
        <item x="1"/>
        <item m="1" x="11"/>
        <item x="7"/>
        <item x="0"/>
        <item x="3"/>
        <item x="2"/>
        <item x="8"/>
        <item m="1" x="23"/>
        <item m="1" x="12"/>
        <item m="1" x="10"/>
        <item m="1" x="32"/>
        <item m="1" x="31"/>
        <item m="1" x="13"/>
        <item m="1" x="14"/>
        <item m="1" x="24"/>
        <item m="1" x="33"/>
        <item m="1" x="21"/>
        <item m="1" x="26"/>
        <item m="1" x="29"/>
        <item m="1" x="20"/>
        <item m="1" x="22"/>
        <item m="1" x="30"/>
        <item m="1" x="25"/>
        <item m="1" x="15"/>
        <item m="1" x="16"/>
        <item m="1" x="17"/>
        <item m="1" x="27"/>
        <item m="1" x="28"/>
        <item m="1" x="18"/>
        <item m="1" x="19"/>
        <item x="6"/>
        <item m="1" x="9"/>
        <item x="4"/>
        <item x="5"/>
      </items>
    </pivotField>
    <pivotField compact="0" outline="0" subtotalTop="0" showAll="0" defaultSubtotal="0"/>
    <pivotField axis="axisRow" compact="0" outline="0" subtotalTop="0" showAll="0" defaultSubtotal="0">
      <items count="35">
        <item x="0"/>
        <item x="1"/>
        <item m="1" x="11"/>
        <item x="7"/>
        <item x="3"/>
        <item x="2"/>
        <item x="8"/>
        <item m="1" x="24"/>
        <item m="1" x="12"/>
        <item m="1" x="10"/>
        <item m="1" x="33"/>
        <item m="1" x="32"/>
        <item m="1" x="13"/>
        <item m="1" x="14"/>
        <item m="1" x="25"/>
        <item m="1" x="34"/>
        <item m="1" x="20"/>
        <item m="1" x="22"/>
        <item m="1" x="27"/>
        <item m="1" x="30"/>
        <item m="1" x="21"/>
        <item m="1" x="23"/>
        <item m="1" x="31"/>
        <item m="1" x="26"/>
        <item m="1" x="15"/>
        <item m="1" x="16"/>
        <item m="1" x="17"/>
        <item m="1" x="28"/>
        <item m="1" x="29"/>
        <item m="1" x="18"/>
        <item m="1" x="19"/>
        <item x="6"/>
        <item m="1" x="9"/>
        <item x="4"/>
        <item x="5"/>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9">
    <i>
      <x/>
      <x v="1"/>
    </i>
    <i>
      <x v="2"/>
      <x v="3"/>
    </i>
    <i>
      <x v="3"/>
      <x/>
    </i>
    <i>
      <x v="4"/>
      <x v="4"/>
    </i>
    <i>
      <x v="5"/>
      <x v="5"/>
    </i>
    <i>
      <x v="6"/>
      <x v="6"/>
    </i>
    <i>
      <x v="30"/>
      <x v="31"/>
    </i>
    <i>
      <x v="32"/>
      <x v="33"/>
    </i>
    <i>
      <x v="33"/>
      <x v="34"/>
    </i>
  </rowItems>
  <colFields count="2">
    <field x="3"/>
    <field x="-2"/>
  </colFields>
  <colItems count="4">
    <i>
      <x v="1"/>
      <x/>
    </i>
    <i r="1" i="1">
      <x v="1"/>
    </i>
    <i>
      <x v="2"/>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I12" firstHeaderRow="1" firstDataRow="3" firstDataCol="2"/>
  <pivotFields count="17">
    <pivotField axis="axisRow" compact="0" outline="0" showAll="0" defaultSubtotal="0">
      <items count="26">
        <item x="0"/>
        <item x="1"/>
        <item m="1" x="11"/>
        <item x="5"/>
        <item m="1" x="23"/>
        <item x="6"/>
        <item m="1" x="25"/>
        <item m="1" x="13"/>
        <item m="1" x="7"/>
        <item m="1" x="16"/>
        <item x="4"/>
        <item x="2"/>
        <item m="1" x="12"/>
        <item m="1" x="21"/>
        <item m="1" x="9"/>
        <item m="1" x="17"/>
        <item m="1" x="19"/>
        <item m="1" x="20"/>
        <item m="1" x="10"/>
        <item m="1" x="24"/>
        <item x="3"/>
        <item m="1" x="18"/>
        <item m="1" x="14"/>
        <item m="1" x="22"/>
        <item m="1" x="8"/>
        <item m="1" x="15"/>
      </items>
    </pivotField>
    <pivotField compact="0" outline="0" showAll="0" defaultSubtotal="0"/>
    <pivotField axis="axisRow" compact="0" outline="0" showAll="0" defaultSubtotal="0">
      <items count="26">
        <item x="0"/>
        <item x="1"/>
        <item m="1" x="11"/>
        <item x="5"/>
        <item m="1" x="23"/>
        <item x="6"/>
        <item m="1" x="25"/>
        <item m="1" x="13"/>
        <item m="1" x="7"/>
        <item m="1" x="16"/>
        <item x="4"/>
        <item x="2"/>
        <item m="1" x="12"/>
        <item m="1" x="21"/>
        <item m="1" x="9"/>
        <item m="1" x="17"/>
        <item m="1" x="19"/>
        <item m="1" x="20"/>
        <item m="1" x="10"/>
        <item m="1" x="24"/>
        <item x="3"/>
        <item m="1" x="18"/>
        <item m="1" x="14"/>
        <item m="1" x="22"/>
        <item m="1" x="8"/>
        <item m="1" x="15"/>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7">
    <i>
      <x/>
      <x/>
    </i>
    <i>
      <x v="1"/>
      <x v="1"/>
    </i>
    <i>
      <x v="3"/>
      <x v="3"/>
    </i>
    <i>
      <x v="5"/>
      <x v="5"/>
    </i>
    <i>
      <x v="10"/>
      <x v="10"/>
    </i>
    <i>
      <x v="11"/>
      <x v="11"/>
    </i>
    <i>
      <x v="20"/>
      <x v="20"/>
    </i>
  </rowItems>
  <colFields count="2">
    <field x="3"/>
    <field x="-2"/>
  </colFields>
  <colItems count="4">
    <i>
      <x v="1"/>
      <x/>
    </i>
    <i r="1" i="1">
      <x v="1"/>
    </i>
    <i>
      <x v="2"/>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36"/>
  <sheetViews>
    <sheetView showGridLines="0" topLeftCell="A47" workbookViewId="0">
      <selection activeCell="D60" sqref="D60"/>
    </sheetView>
  </sheetViews>
  <sheetFormatPr baseColWidth="10" defaultColWidth="11.42578125" defaultRowHeight="13.5"/>
  <cols>
    <col min="1" max="1" width="6.5703125" style="278" bestFit="1" customWidth="1"/>
    <col min="2" max="2" width="72.28515625" style="278" bestFit="1" customWidth="1"/>
    <col min="3" max="3" width="24.7109375" style="278" bestFit="1" customWidth="1"/>
    <col min="4" max="4" width="14.5703125" style="278" bestFit="1" customWidth="1"/>
    <col min="5" max="5" width="50.140625" style="278" customWidth="1"/>
    <col min="6" max="16384" width="11.42578125" style="278"/>
  </cols>
  <sheetData>
    <row r="1" spans="1:5" ht="18">
      <c r="A1" s="386" t="s">
        <v>1358</v>
      </c>
      <c r="B1" s="386"/>
      <c r="C1" s="386"/>
      <c r="D1" s="386"/>
      <c r="E1" s="386"/>
    </row>
    <row r="3" spans="1:5" ht="25.5">
      <c r="A3" s="279" t="s">
        <v>34</v>
      </c>
      <c r="B3" s="279" t="s">
        <v>2</v>
      </c>
      <c r="C3" s="279" t="s">
        <v>1316</v>
      </c>
      <c r="D3" s="279" t="s">
        <v>1390</v>
      </c>
      <c r="E3" s="279" t="s">
        <v>1359</v>
      </c>
    </row>
    <row r="4" spans="1:5">
      <c r="A4" s="280">
        <v>6</v>
      </c>
      <c r="B4" s="281" t="s">
        <v>37</v>
      </c>
      <c r="C4" s="374" t="str">
        <f>+VLOOKUP(A4,[2]DISTRIBUCIÓN!$A$8:$F$178,6,FALSE)</f>
        <v>José Rivas</v>
      </c>
      <c r="D4" s="374" t="str">
        <f>+VLOOKUP(C4,[2]Hoja1!$A$1:$C$12,2,FALSE)</f>
        <v>2183333 - 1632</v>
      </c>
      <c r="E4" s="382" t="str">
        <f>+VLOOKUP(C4,[2]Hoja1!$A$1:$C$12,3,FALSE)</f>
        <v>jose.rivas@economiayfinanzas.gob.bo</v>
      </c>
    </row>
    <row r="5" spans="1:5">
      <c r="A5" s="282">
        <v>10</v>
      </c>
      <c r="B5" s="283" t="s">
        <v>38</v>
      </c>
      <c r="C5" s="374" t="str">
        <f>+VLOOKUP(A5,[2]DISTRIBUCIÓN!$A$8:$F$178,6,FALSE)</f>
        <v>Judith Machicado</v>
      </c>
      <c r="D5" s="374" t="str">
        <f>+VLOOKUP(C5,[2]Hoja1!$A$1:$C$12,2,FALSE)</f>
        <v>2183333 - 1648</v>
      </c>
      <c r="E5" s="382" t="str">
        <f>+VLOOKUP(C5,[2]Hoja1!$A$1:$C$12,3,FALSE)</f>
        <v>judith.machicado@economiayfinanzas.gob.bo</v>
      </c>
    </row>
    <row r="6" spans="1:5">
      <c r="A6" s="282">
        <v>15</v>
      </c>
      <c r="B6" s="283" t="s">
        <v>39</v>
      </c>
      <c r="C6" s="374" t="str">
        <f>+VLOOKUP(A6,[2]DISTRIBUCIÓN!$A$8:$F$178,6,FALSE)</f>
        <v>Virginia Callisaya</v>
      </c>
      <c r="D6" s="374" t="str">
        <f>+VLOOKUP(C6,[2]Hoja1!$A$1:$C$12,2,FALSE)</f>
        <v>2183333 - 1645</v>
      </c>
      <c r="E6" s="382" t="str">
        <f>+VLOOKUP(C6,[2]Hoja1!$A$1:$C$12,3,FALSE)</f>
        <v>virginia.callisaya@economiayfinanzas.gob.bo</v>
      </c>
    </row>
    <row r="7" spans="1:5">
      <c r="A7" s="282">
        <v>16</v>
      </c>
      <c r="B7" s="283" t="s">
        <v>40</v>
      </c>
      <c r="C7" s="374" t="str">
        <f>+VLOOKUP(A7,[2]DISTRIBUCIÓN!$A$8:$F$178,6,FALSE)</f>
        <v>Emma Ticonipa</v>
      </c>
      <c r="D7" s="374" t="str">
        <f>+VLOOKUP(C7,[2]Hoja1!$A$1:$C$12,2,FALSE)</f>
        <v>2183333 - 1635</v>
      </c>
      <c r="E7" s="382" t="str">
        <f>+VLOOKUP(C7,[2]Hoja1!$A$1:$C$12,3,FALSE)</f>
        <v>emma.ticonipa@economiayfinanzas.gob.bo</v>
      </c>
    </row>
    <row r="8" spans="1:5">
      <c r="A8" s="282">
        <v>20</v>
      </c>
      <c r="B8" s="283" t="s">
        <v>41</v>
      </c>
      <c r="C8" s="374" t="str">
        <f>+VLOOKUP(A8,[2]DISTRIBUCIÓN!$A$8:$F$178,6,FALSE)</f>
        <v>Rommel Cuba</v>
      </c>
      <c r="D8" s="374" t="str">
        <f>+VLOOKUP(C8,[2]Hoja1!$A$1:$C$12,2,FALSE)</f>
        <v>2183333 - 1649</v>
      </c>
      <c r="E8" s="382" t="str">
        <f>+VLOOKUP(C8,[2]Hoja1!$A$1:$C$12,3,FALSE)</f>
        <v>rommel.cuba@economiayfinanzas.gob.bo</v>
      </c>
    </row>
    <row r="9" spans="1:5">
      <c r="A9" s="282">
        <v>25</v>
      </c>
      <c r="B9" s="283" t="s">
        <v>42</v>
      </c>
      <c r="C9" s="374" t="str">
        <f>+VLOOKUP(A9,[2]DISTRIBUCIÓN!$A$8:$F$178,6,FALSE)</f>
        <v>Elizabeth Nina</v>
      </c>
      <c r="D9" s="374" t="str">
        <f>+VLOOKUP(C9,[2]Hoja1!$A$1:$C$12,2,FALSE)</f>
        <v>2183333 - 1637</v>
      </c>
      <c r="E9" s="382" t="str">
        <f>+VLOOKUP(C9,[2]Hoja1!$A$1:$C$12,3,FALSE)</f>
        <v>elizabeth.nina@economiayfinanzas.gob.bo</v>
      </c>
    </row>
    <row r="10" spans="1:5">
      <c r="A10" s="282">
        <v>30</v>
      </c>
      <c r="B10" s="283" t="s">
        <v>1411</v>
      </c>
      <c r="C10" s="374" t="str">
        <f>+VLOOKUP(A10,[2]DISTRIBUCIÓN!$A$8:$F$178,6,FALSE)</f>
        <v>Jeovana Zabala</v>
      </c>
      <c r="D10" s="374" t="str">
        <f>+VLOOKUP(C10,[2]Hoja1!$A$1:$C$12,2,FALSE)</f>
        <v>2183333 - 1663</v>
      </c>
      <c r="E10" s="382" t="str">
        <f>+VLOOKUP(C10,[2]Hoja1!$A$1:$C$12,3,FALSE)</f>
        <v>jeovana.zabala@economiayfinanzas.gob.bo</v>
      </c>
    </row>
    <row r="11" spans="1:5">
      <c r="A11" s="282">
        <v>35</v>
      </c>
      <c r="B11" s="283" t="s">
        <v>43</v>
      </c>
      <c r="C11" s="374" t="str">
        <f>+VLOOKUP(A11,[2]DISTRIBUCIÓN!$A$8:$F$178,6,FALSE)</f>
        <v>José Rivas</v>
      </c>
      <c r="D11" s="374" t="str">
        <f>+VLOOKUP(C11,[2]Hoja1!$A$1:$C$12,2,FALSE)</f>
        <v>2183333 - 1632</v>
      </c>
      <c r="E11" s="382" t="str">
        <f>+VLOOKUP(C11,[2]Hoja1!$A$1:$C$12,3,FALSE)</f>
        <v>jose.rivas@economiayfinanzas.gob.bo</v>
      </c>
    </row>
    <row r="12" spans="1:5">
      <c r="A12" s="282">
        <v>41</v>
      </c>
      <c r="B12" s="283" t="s">
        <v>44</v>
      </c>
      <c r="C12" s="374" t="str">
        <f>+VLOOKUP(A12,[2]DISTRIBUCIÓN!$A$8:$F$178,6,FALSE)</f>
        <v>Virginia Huanca</v>
      </c>
      <c r="D12" s="374" t="str">
        <f>+VLOOKUP(C12,[2]Hoja1!$A$1:$C$12,2,FALSE)</f>
        <v>2183333 - 1636</v>
      </c>
      <c r="E12" s="382" t="str">
        <f>+VLOOKUP(C12,[2]Hoja1!$A$1:$C$12,3,FALSE)</f>
        <v>virginia.huanca@economiayfinanzas.gob.bo</v>
      </c>
    </row>
    <row r="13" spans="1:5">
      <c r="A13" s="282">
        <v>46</v>
      </c>
      <c r="B13" s="283" t="s">
        <v>1367</v>
      </c>
      <c r="C13" s="374" t="str">
        <f>+VLOOKUP(A13,[2]DISTRIBUCIÓN!$A$8:$F$178,6,FALSE)</f>
        <v>Rommel Cuba</v>
      </c>
      <c r="D13" s="374" t="str">
        <f>+VLOOKUP(C13,[2]Hoja1!$A$1:$C$12,2,FALSE)</f>
        <v>2183333 - 1649</v>
      </c>
      <c r="E13" s="382" t="str">
        <f>+VLOOKUP(C13,[2]Hoja1!$A$1:$C$12,3,FALSE)</f>
        <v>rommel.cuba@economiayfinanzas.gob.bo</v>
      </c>
    </row>
    <row r="14" spans="1:5">
      <c r="A14" s="282">
        <v>47</v>
      </c>
      <c r="B14" s="283" t="s">
        <v>45</v>
      </c>
      <c r="C14" s="374" t="str">
        <f>+VLOOKUP(A14,[2]DISTRIBUCIÓN!$A$8:$F$178,6,FALSE)</f>
        <v>Guadalupe Challco</v>
      </c>
      <c r="D14" s="374" t="str">
        <f>+VLOOKUP(C14,[2]Hoja1!$A$1:$C$12,2,FALSE)</f>
        <v>2183333 - 1640</v>
      </c>
      <c r="E14" s="382" t="str">
        <f>+VLOOKUP(C14,[2]Hoja1!$A$1:$C$12,3,FALSE)</f>
        <v>guadalupe.challco@economiayfinanzas.gob.bo</v>
      </c>
    </row>
    <row r="15" spans="1:5">
      <c r="A15" s="282">
        <v>53</v>
      </c>
      <c r="B15" s="283" t="s">
        <v>1372</v>
      </c>
      <c r="C15" s="374" t="str">
        <f>+VLOOKUP(A15,[2]DISTRIBUCIÓN!$A$8:$F$178,6,FALSE)</f>
        <v>Virginia Callisaya</v>
      </c>
      <c r="D15" s="374" t="str">
        <f>+VLOOKUP(C15,[2]Hoja1!$A$1:$C$12,2,FALSE)</f>
        <v>2183333 - 1645</v>
      </c>
      <c r="E15" s="382" t="str">
        <f>+VLOOKUP(C15,[2]Hoja1!$A$1:$C$12,3,FALSE)</f>
        <v>virginia.callisaya@economiayfinanzas.gob.bo</v>
      </c>
    </row>
    <row r="16" spans="1:5">
      <c r="A16" s="282">
        <v>66</v>
      </c>
      <c r="B16" s="283" t="s">
        <v>46</v>
      </c>
      <c r="C16" s="374" t="str">
        <f>+VLOOKUP(A16,[2]DISTRIBUCIÓN!$A$8:$F$178,6,FALSE)</f>
        <v>Huascar Nova</v>
      </c>
      <c r="D16" s="374" t="str">
        <f>+VLOOKUP(C16,[2]Hoja1!$A$1:$C$12,2,FALSE)</f>
        <v>2183333 - 1651</v>
      </c>
      <c r="E16" s="382" t="str">
        <f>+VLOOKUP(C16,[2]Hoja1!$A$1:$C$12,3,FALSE)</f>
        <v>huascar.nova@economiayfinanzas.gob.bo</v>
      </c>
    </row>
    <row r="17" spans="1:5">
      <c r="A17" s="282">
        <v>70</v>
      </c>
      <c r="B17" s="283" t="s">
        <v>47</v>
      </c>
      <c r="C17" s="374" t="str">
        <f>+VLOOKUP(A17,[2]DISTRIBUCIÓN!$A$8:$F$178,6,FALSE)</f>
        <v>Huascar Nova</v>
      </c>
      <c r="D17" s="374" t="str">
        <f>+VLOOKUP(C17,[2]Hoja1!$A$1:$C$12,2,FALSE)</f>
        <v>2183333 - 1651</v>
      </c>
      <c r="E17" s="382" t="str">
        <f>+VLOOKUP(C17,[2]Hoja1!$A$1:$C$12,3,FALSE)</f>
        <v>huascar.nova@economiayfinanzas.gob.bo</v>
      </c>
    </row>
    <row r="18" spans="1:5">
      <c r="A18" s="282">
        <v>76</v>
      </c>
      <c r="B18" s="283" t="s">
        <v>48</v>
      </c>
      <c r="C18" s="374" t="str">
        <f>+VLOOKUP(A18,[2]DISTRIBUCIÓN!$A$8:$F$178,6,FALSE)</f>
        <v>Jeovana Zabala</v>
      </c>
      <c r="D18" s="374" t="str">
        <f>+VLOOKUP(C18,[2]Hoja1!$A$1:$C$12,2,FALSE)</f>
        <v>2183333 - 1663</v>
      </c>
      <c r="E18" s="382" t="str">
        <f>+VLOOKUP(C18,[2]Hoja1!$A$1:$C$12,3,FALSE)</f>
        <v>jeovana.zabala@economiayfinanzas.gob.bo</v>
      </c>
    </row>
    <row r="19" spans="1:5">
      <c r="A19" s="282">
        <v>78</v>
      </c>
      <c r="B19" s="283" t="s">
        <v>1368</v>
      </c>
      <c r="C19" s="374" t="str">
        <f>+VLOOKUP(A19,[2]DISTRIBUCIÓN!$A$8:$F$178,6,FALSE)</f>
        <v>Belén Espejo</v>
      </c>
      <c r="D19" s="374" t="str">
        <f>+VLOOKUP(C19,[2]Hoja1!$A$1:$C$12,2,FALSE)</f>
        <v>2183333 - 1644</v>
      </c>
      <c r="E19" s="382" t="str">
        <f>+VLOOKUP(C19,[2]Hoja1!$A$1:$C$12,3,FALSE)</f>
        <v>belen.espejo@economiayfinanzas.gob.bo</v>
      </c>
    </row>
    <row r="20" spans="1:5">
      <c r="A20" s="282">
        <v>81</v>
      </c>
      <c r="B20" s="283" t="s">
        <v>49</v>
      </c>
      <c r="C20" s="374" t="str">
        <f>+VLOOKUP(A20,[2]DISTRIBUCIÓN!$A$8:$F$178,6,FALSE)</f>
        <v>Judith Machicado</v>
      </c>
      <c r="D20" s="374" t="str">
        <f>+VLOOKUP(C20,[2]Hoja1!$A$1:$C$12,2,FALSE)</f>
        <v>2183333 - 1648</v>
      </c>
      <c r="E20" s="382" t="str">
        <f>+VLOOKUP(C20,[2]Hoja1!$A$1:$C$12,3,FALSE)</f>
        <v>judith.machicado@economiayfinanzas.gob.bo</v>
      </c>
    </row>
    <row r="21" spans="1:5">
      <c r="A21" s="282">
        <v>86</v>
      </c>
      <c r="B21" s="283" t="s">
        <v>50</v>
      </c>
      <c r="C21" s="374" t="str">
        <f>+VLOOKUP(A21,[2]DISTRIBUCIÓN!$A$8:$F$178,6,FALSE)</f>
        <v>Jorge Vargas</v>
      </c>
      <c r="D21" s="374" t="str">
        <f>+VLOOKUP(C21,[2]Hoja1!$A$1:$C$12,2,FALSE)</f>
        <v>2183333 - 1633</v>
      </c>
      <c r="E21" s="382" t="str">
        <f>+VLOOKUP(C21,[2]Hoja1!$A$1:$C$12,3,FALSE)</f>
        <v>jorge.vargas@economiayfinanzas.gob.bo</v>
      </c>
    </row>
    <row r="22" spans="1:5">
      <c r="A22" s="282">
        <v>95</v>
      </c>
      <c r="B22" s="283" t="s">
        <v>1412</v>
      </c>
      <c r="C22" s="374" t="str">
        <f>+VLOOKUP(A22,[2]DISTRIBUCIÓN!$A$8:$F$178,6,FALSE)</f>
        <v>Rommel Cuba</v>
      </c>
      <c r="D22" s="374" t="str">
        <f>+VLOOKUP(C22,[2]Hoja1!$A$1:$C$12,2,FALSE)</f>
        <v>2183333 - 1649</v>
      </c>
      <c r="E22" s="382" t="str">
        <f>+VLOOKUP(C22,[2]Hoja1!$A$1:$C$12,3,FALSE)</f>
        <v>rommel.cuba@economiayfinanzas.gob.bo</v>
      </c>
    </row>
    <row r="23" spans="1:5">
      <c r="A23" s="347" t="s">
        <v>539</v>
      </c>
      <c r="B23" s="347" t="s">
        <v>590</v>
      </c>
      <c r="C23" s="374" t="str">
        <f>+VLOOKUP(A23,[2]DISTRIBUCIÓN!$A$8:$F$178,6,FALSE)</f>
        <v>Guadalupe Challco</v>
      </c>
      <c r="D23" s="374" t="str">
        <f>+VLOOKUP(C23,[2]Hoja1!$A$1:$C$12,2,FALSE)</f>
        <v>2183333 - 1640</v>
      </c>
      <c r="E23" s="382" t="str">
        <f>+VLOOKUP(C23,[2]Hoja1!$A$1:$C$12,3,FALSE)</f>
        <v>guadalupe.challco@economiayfinanzas.gob.bo</v>
      </c>
    </row>
    <row r="24" spans="1:5">
      <c r="A24" s="347" t="s">
        <v>541</v>
      </c>
      <c r="B24" s="347" t="s">
        <v>590</v>
      </c>
      <c r="C24" s="374" t="str">
        <f>+VLOOKUP(A24,[2]DISTRIBUCIÓN!$A$8:$F$178,6,FALSE)</f>
        <v>Virginia Huanca</v>
      </c>
      <c r="D24" s="374" t="str">
        <f>+VLOOKUP(C24,[2]Hoja1!$A$1:$C$12,2,FALSE)</f>
        <v>2183333 - 1636</v>
      </c>
      <c r="E24" s="382" t="str">
        <f>+VLOOKUP(C24,[2]Hoja1!$A$1:$C$12,3,FALSE)</f>
        <v>virginia.huanca@economiayfinanzas.gob.bo</v>
      </c>
    </row>
    <row r="25" spans="1:5">
      <c r="A25" s="347" t="s">
        <v>542</v>
      </c>
      <c r="B25" s="347" t="s">
        <v>687</v>
      </c>
      <c r="C25" s="374" t="str">
        <f>+VLOOKUP(A25,[2]DISTRIBUCIÓN!$A$8:$F$178,6,FALSE)</f>
        <v>Belén Espejo</v>
      </c>
      <c r="D25" s="374" t="str">
        <f>+VLOOKUP(C25,[2]Hoja1!$A$1:$C$12,2,FALSE)</f>
        <v>2183333 - 1644</v>
      </c>
      <c r="E25" s="382" t="str">
        <f>+VLOOKUP(C25,[2]Hoja1!$A$1:$C$12,3,FALSE)</f>
        <v>belen.espejo@economiayfinanzas.gob.bo</v>
      </c>
    </row>
    <row r="26" spans="1:5">
      <c r="A26" s="347" t="s">
        <v>544</v>
      </c>
      <c r="B26" s="347" t="s">
        <v>1460</v>
      </c>
      <c r="C26" s="374" t="str">
        <f>+VLOOKUP(A26,[2]DISTRIBUCIÓN!$A$8:$F$178,6,FALSE)</f>
        <v>Guadalupe Challco</v>
      </c>
      <c r="D26" s="374" t="str">
        <f>+VLOOKUP(C26,[2]Hoja1!$A$1:$C$12,2,FALSE)</f>
        <v>2183333 - 1640</v>
      </c>
      <c r="E26" s="382" t="str">
        <f>+VLOOKUP(C26,[2]Hoja1!$A$1:$C$12,3,FALSE)</f>
        <v>guadalupe.challco@economiayfinanzas.gob.bo</v>
      </c>
    </row>
    <row r="27" spans="1:5">
      <c r="A27" s="347" t="s">
        <v>546</v>
      </c>
      <c r="B27" s="347" t="s">
        <v>1461</v>
      </c>
      <c r="C27" s="374" t="str">
        <f>+VLOOKUP(A27,[2]DISTRIBUCIÓN!$A$8:$F$178,6,FALSE)</f>
        <v>Guadalupe Challco</v>
      </c>
      <c r="D27" s="374" t="str">
        <f>+VLOOKUP(C27,[2]Hoja1!$A$1:$C$12,2,FALSE)</f>
        <v>2183333 - 1640</v>
      </c>
      <c r="E27" s="382" t="str">
        <f>+VLOOKUP(C27,[2]Hoja1!$A$1:$C$12,3,FALSE)</f>
        <v>guadalupe.challco@economiayfinanzas.gob.bo</v>
      </c>
    </row>
    <row r="28" spans="1:5">
      <c r="A28" s="282">
        <v>108</v>
      </c>
      <c r="B28" s="283" t="s">
        <v>51</v>
      </c>
      <c r="C28" s="374" t="str">
        <f>+VLOOKUP(A28,[2]DISTRIBUCIÓN!$A$8:$F$178,6,FALSE)</f>
        <v>Jorge Vargas</v>
      </c>
      <c r="D28" s="374" t="str">
        <f>+VLOOKUP(C28,[2]Hoja1!$A$1:$C$12,2,FALSE)</f>
        <v>2183333 - 1633</v>
      </c>
      <c r="E28" s="382" t="str">
        <f>+VLOOKUP(C28,[2]Hoja1!$A$1:$C$12,3,FALSE)</f>
        <v>jorge.vargas@economiayfinanzas.gob.bo</v>
      </c>
    </row>
    <row r="29" spans="1:5">
      <c r="A29" s="284">
        <v>109</v>
      </c>
      <c r="B29" s="285" t="s">
        <v>1413</v>
      </c>
      <c r="C29" s="374" t="str">
        <f>+VLOOKUP(A29,[2]DISTRIBUCIÓN!$A$8:$F$178,6,FALSE)</f>
        <v>Jorge Vargas</v>
      </c>
      <c r="D29" s="374" t="str">
        <f>+VLOOKUP(C29,[2]Hoja1!$A$1:$C$12,2,FALSE)</f>
        <v>2183333 - 1633</v>
      </c>
      <c r="E29" s="382" t="str">
        <f>+VLOOKUP(C29,[2]Hoja1!$A$1:$C$12,3,FALSE)</f>
        <v>jorge.vargas@economiayfinanzas.gob.bo</v>
      </c>
    </row>
    <row r="30" spans="1:5">
      <c r="A30" s="282">
        <v>111</v>
      </c>
      <c r="B30" s="283" t="s">
        <v>52</v>
      </c>
      <c r="C30" s="374" t="str">
        <f>+VLOOKUP(A30,[2]DISTRIBUCIÓN!$A$8:$F$178,6,FALSE)</f>
        <v>Virginia Callisaya</v>
      </c>
      <c r="D30" s="374" t="str">
        <f>+VLOOKUP(C30,[2]Hoja1!$A$1:$C$12,2,FALSE)</f>
        <v>2183333 - 1645</v>
      </c>
      <c r="E30" s="382" t="str">
        <f>+VLOOKUP(C30,[2]Hoja1!$A$1:$C$12,3,FALSE)</f>
        <v>virginia.callisaya@economiayfinanzas.gob.bo</v>
      </c>
    </row>
    <row r="31" spans="1:5">
      <c r="A31" s="282">
        <v>117</v>
      </c>
      <c r="B31" s="283" t="s">
        <v>54</v>
      </c>
      <c r="C31" s="374" t="str">
        <f>+VLOOKUP(A31,[2]DISTRIBUCIÓN!$A$8:$F$178,6,FALSE)</f>
        <v>Emma Ticonipa</v>
      </c>
      <c r="D31" s="374" t="str">
        <f>+VLOOKUP(C31,[2]Hoja1!$A$1:$C$12,2,FALSE)</f>
        <v>2183333 - 1635</v>
      </c>
      <c r="E31" s="382" t="str">
        <f>+VLOOKUP(C31,[2]Hoja1!$A$1:$C$12,3,FALSE)</f>
        <v>emma.ticonipa@economiayfinanzas.gob.bo</v>
      </c>
    </row>
    <row r="32" spans="1:5">
      <c r="A32" s="282">
        <v>119</v>
      </c>
      <c r="B32" s="283" t="s">
        <v>1414</v>
      </c>
      <c r="C32" s="374" t="str">
        <f>+VLOOKUP(A32,[2]DISTRIBUCIÓN!$A$8:$F$178,6,FALSE)</f>
        <v>Virginia Callisaya</v>
      </c>
      <c r="D32" s="374" t="str">
        <f>+VLOOKUP(C32,[2]Hoja1!$A$1:$C$12,2,FALSE)</f>
        <v>2183333 - 1645</v>
      </c>
      <c r="E32" s="382" t="str">
        <f>+VLOOKUP(C32,[2]Hoja1!$A$1:$C$12,3,FALSE)</f>
        <v>virginia.callisaya@economiayfinanzas.gob.bo</v>
      </c>
    </row>
    <row r="33" spans="1:5">
      <c r="A33" s="282">
        <v>124</v>
      </c>
      <c r="B33" s="283" t="s">
        <v>56</v>
      </c>
      <c r="C33" s="374" t="str">
        <f>+VLOOKUP(A33,[2]DISTRIBUCIÓN!$A$8:$F$178,6,FALSE)</f>
        <v>Jeovana Zabala</v>
      </c>
      <c r="D33" s="374" t="str">
        <f>+VLOOKUP(C33,[2]Hoja1!$A$1:$C$12,2,FALSE)</f>
        <v>2183333 - 1663</v>
      </c>
      <c r="E33" s="382" t="str">
        <f>+VLOOKUP(C33,[2]Hoja1!$A$1:$C$12,3,FALSE)</f>
        <v>jeovana.zabala@economiayfinanzas.gob.bo</v>
      </c>
    </row>
    <row r="34" spans="1:5">
      <c r="A34" s="282">
        <v>129</v>
      </c>
      <c r="B34" s="283" t="s">
        <v>57</v>
      </c>
      <c r="C34" s="374" t="str">
        <f>+VLOOKUP(A34,[2]DISTRIBUCIÓN!$A$8:$F$178,6,FALSE)</f>
        <v>Elizabeth Nina</v>
      </c>
      <c r="D34" s="374" t="str">
        <f>+VLOOKUP(C34,[2]Hoja1!$A$1:$C$12,2,FALSE)</f>
        <v>2183333 - 1637</v>
      </c>
      <c r="E34" s="382" t="str">
        <f>+VLOOKUP(C34,[2]Hoja1!$A$1:$C$12,3,FALSE)</f>
        <v>elizabeth.nina@economiayfinanzas.gob.bo</v>
      </c>
    </row>
    <row r="35" spans="1:5">
      <c r="A35" s="282">
        <v>130</v>
      </c>
      <c r="B35" s="283" t="s">
        <v>58</v>
      </c>
      <c r="C35" s="374" t="str">
        <f>+VLOOKUP(A35,[2]DISTRIBUCIÓN!$A$8:$F$178,6,FALSE)</f>
        <v>Jorge Vargas</v>
      </c>
      <c r="D35" s="374" t="str">
        <f>+VLOOKUP(C35,[2]Hoja1!$A$1:$C$12,2,FALSE)</f>
        <v>2183333 - 1633</v>
      </c>
      <c r="E35" s="382" t="str">
        <f>+VLOOKUP(C35,[2]Hoja1!$A$1:$C$12,3,FALSE)</f>
        <v>jorge.vargas@economiayfinanzas.gob.bo</v>
      </c>
    </row>
    <row r="36" spans="1:5">
      <c r="A36" s="282">
        <v>132</v>
      </c>
      <c r="B36" s="283" t="s">
        <v>59</v>
      </c>
      <c r="C36" s="374" t="str">
        <f>+VLOOKUP(A36,[2]DISTRIBUCIÓN!$A$8:$F$178,6,FALSE)</f>
        <v>Rommel Cuba</v>
      </c>
      <c r="D36" s="374" t="str">
        <f>+VLOOKUP(C36,[2]Hoja1!$A$1:$C$12,2,FALSE)</f>
        <v>2183333 - 1649</v>
      </c>
      <c r="E36" s="382" t="str">
        <f>+VLOOKUP(C36,[2]Hoja1!$A$1:$C$12,3,FALSE)</f>
        <v>rommel.cuba@economiayfinanzas.gob.bo</v>
      </c>
    </row>
    <row r="37" spans="1:5">
      <c r="A37" s="282">
        <v>133</v>
      </c>
      <c r="B37" s="283" t="s">
        <v>60</v>
      </c>
      <c r="C37" s="374" t="str">
        <f>+VLOOKUP(A37,[2]DISTRIBUCIÓN!$A$8:$F$178,6,FALSE)</f>
        <v>Jorge Vargas</v>
      </c>
      <c r="D37" s="374" t="str">
        <f>+VLOOKUP(C37,[2]Hoja1!$A$1:$C$12,2,FALSE)</f>
        <v>2183333 - 1633</v>
      </c>
      <c r="E37" s="382" t="str">
        <f>+VLOOKUP(C37,[2]Hoja1!$A$1:$C$12,3,FALSE)</f>
        <v>jorge.vargas@economiayfinanzas.gob.bo</v>
      </c>
    </row>
    <row r="38" spans="1:5">
      <c r="A38" s="282">
        <v>134</v>
      </c>
      <c r="B38" s="283" t="s">
        <v>61</v>
      </c>
      <c r="C38" s="374" t="str">
        <f>+VLOOKUP(A38,[2]DISTRIBUCIÓN!$A$8:$F$178,6,FALSE)</f>
        <v>Belén Espejo</v>
      </c>
      <c r="D38" s="374" t="str">
        <f>+VLOOKUP(C38,[2]Hoja1!$A$1:$C$12,2,FALSE)</f>
        <v>2183333 - 1644</v>
      </c>
      <c r="E38" s="382" t="str">
        <f>+VLOOKUP(C38,[2]Hoja1!$A$1:$C$12,3,FALSE)</f>
        <v>belen.espejo@economiayfinanzas.gob.bo</v>
      </c>
    </row>
    <row r="39" spans="1:5">
      <c r="A39" s="282">
        <v>137</v>
      </c>
      <c r="B39" s="283" t="s">
        <v>62</v>
      </c>
      <c r="C39" s="374" t="str">
        <f>+VLOOKUP(A39,[2]DISTRIBUCIÓN!$A$8:$F$178,6,FALSE)</f>
        <v>Huascar Nova</v>
      </c>
      <c r="D39" s="374" t="str">
        <f>+VLOOKUP(C39,[2]Hoja1!$A$1:$C$12,2,FALSE)</f>
        <v>2183333 - 1651</v>
      </c>
      <c r="E39" s="382" t="str">
        <f>+VLOOKUP(C39,[2]Hoja1!$A$1:$C$12,3,FALSE)</f>
        <v>huascar.nova@economiayfinanzas.gob.bo</v>
      </c>
    </row>
    <row r="40" spans="1:5">
      <c r="A40" s="282">
        <v>138</v>
      </c>
      <c r="B40" s="283" t="s">
        <v>63</v>
      </c>
      <c r="C40" s="374" t="s">
        <v>1547</v>
      </c>
      <c r="D40" s="374" t="str">
        <f>+VLOOKUP(C40,[2]Hoja1!$A$1:$C$12,2,FALSE)</f>
        <v>2183333 - 1648</v>
      </c>
      <c r="E40" s="382" t="str">
        <f>+VLOOKUP(C40,[2]Hoja1!$A$1:$C$12,3,FALSE)</f>
        <v>judith.machicado@economiayfinanzas.gob.bo</v>
      </c>
    </row>
    <row r="41" spans="1:5">
      <c r="A41" s="284">
        <v>139</v>
      </c>
      <c r="B41" s="285" t="s">
        <v>64</v>
      </c>
      <c r="C41" s="374" t="s">
        <v>1547</v>
      </c>
      <c r="D41" s="374" t="str">
        <f>+VLOOKUP(C41,[2]Hoja1!$A$1:$C$12,2,FALSE)</f>
        <v>2183333 - 1648</v>
      </c>
      <c r="E41" s="382" t="str">
        <f>+VLOOKUP(C41,[2]Hoja1!$A$1:$C$12,3,FALSE)</f>
        <v>judith.machicado@economiayfinanzas.gob.bo</v>
      </c>
    </row>
    <row r="42" spans="1:5">
      <c r="A42" s="282">
        <v>140</v>
      </c>
      <c r="B42" s="283" t="s">
        <v>1273</v>
      </c>
      <c r="C42" s="374" t="s">
        <v>1547</v>
      </c>
      <c r="D42" s="374" t="str">
        <f>+VLOOKUP(C42,[2]Hoja1!$A$1:$C$12,2,FALSE)</f>
        <v>2183333 - 1648</v>
      </c>
      <c r="E42" s="382" t="str">
        <f>+VLOOKUP(C42,[2]Hoja1!$A$1:$C$12,3,FALSE)</f>
        <v>judith.machicado@economiayfinanzas.gob.bo</v>
      </c>
    </row>
    <row r="43" spans="1:5">
      <c r="A43" s="282">
        <v>141</v>
      </c>
      <c r="B43" s="283" t="s">
        <v>65</v>
      </c>
      <c r="C43" s="374" t="s">
        <v>1547</v>
      </c>
      <c r="D43" s="374" t="str">
        <f>+VLOOKUP(C43,[2]Hoja1!$A$1:$C$12,2,FALSE)</f>
        <v>2183333 - 1648</v>
      </c>
      <c r="E43" s="382" t="str">
        <f>+VLOOKUP(C43,[2]Hoja1!$A$1:$C$12,3,FALSE)</f>
        <v>judith.machicado@economiayfinanzas.gob.bo</v>
      </c>
    </row>
    <row r="44" spans="1:5">
      <c r="A44" s="282">
        <v>142</v>
      </c>
      <c r="B44" s="283" t="s">
        <v>66</v>
      </c>
      <c r="C44" s="374" t="s">
        <v>1547</v>
      </c>
      <c r="D44" s="374" t="str">
        <f>+VLOOKUP(C44,[2]Hoja1!$A$1:$C$12,2,FALSE)</f>
        <v>2183333 - 1648</v>
      </c>
      <c r="E44" s="382" t="str">
        <f>+VLOOKUP(C44,[2]Hoja1!$A$1:$C$12,3,FALSE)</f>
        <v>judith.machicado@economiayfinanzas.gob.bo</v>
      </c>
    </row>
    <row r="45" spans="1:5">
      <c r="A45" s="282">
        <v>143</v>
      </c>
      <c r="B45" s="283" t="s">
        <v>67</v>
      </c>
      <c r="C45" s="374" t="s">
        <v>1547</v>
      </c>
      <c r="D45" s="374" t="str">
        <f>+VLOOKUP(C45,[2]Hoja1!$A$1:$C$12,2,FALSE)</f>
        <v>2183333 - 1648</v>
      </c>
      <c r="E45" s="382" t="str">
        <f>+VLOOKUP(C45,[2]Hoja1!$A$1:$C$12,3,FALSE)</f>
        <v>judith.machicado@economiayfinanzas.gob.bo</v>
      </c>
    </row>
    <row r="46" spans="1:5">
      <c r="A46" s="282">
        <v>144</v>
      </c>
      <c r="B46" s="283" t="s">
        <v>1274</v>
      </c>
      <c r="C46" s="374" t="s">
        <v>1547</v>
      </c>
      <c r="D46" s="374" t="str">
        <f>+VLOOKUP(C46,[2]Hoja1!$A$1:$C$12,2,FALSE)</f>
        <v>2183333 - 1648</v>
      </c>
      <c r="E46" s="382" t="str">
        <f>+VLOOKUP(C46,[2]Hoja1!$A$1:$C$12,3,FALSE)</f>
        <v>judith.machicado@economiayfinanzas.gob.bo</v>
      </c>
    </row>
    <row r="47" spans="1:5">
      <c r="A47" s="282">
        <v>145</v>
      </c>
      <c r="B47" s="283" t="s">
        <v>68</v>
      </c>
      <c r="C47" s="374" t="s">
        <v>1547</v>
      </c>
      <c r="D47" s="374" t="str">
        <f>+VLOOKUP(C47,[2]Hoja1!$A$1:$C$12,2,FALSE)</f>
        <v>2183333 - 1648</v>
      </c>
      <c r="E47" s="382" t="str">
        <f>+VLOOKUP(C47,[2]Hoja1!$A$1:$C$12,3,FALSE)</f>
        <v>judith.machicado@economiayfinanzas.gob.bo</v>
      </c>
    </row>
    <row r="48" spans="1:5">
      <c r="A48" s="282">
        <v>146</v>
      </c>
      <c r="B48" s="283" t="s">
        <v>69</v>
      </c>
      <c r="C48" s="374" t="s">
        <v>1547</v>
      </c>
      <c r="D48" s="374" t="str">
        <f>+VLOOKUP(C48,[2]Hoja1!$A$1:$C$12,2,FALSE)</f>
        <v>2183333 - 1648</v>
      </c>
      <c r="E48" s="382" t="str">
        <f>+VLOOKUP(C48,[2]Hoja1!$A$1:$C$12,3,FALSE)</f>
        <v>judith.machicado@economiayfinanzas.gob.bo</v>
      </c>
    </row>
    <row r="49" spans="1:5">
      <c r="A49" s="282">
        <v>147</v>
      </c>
      <c r="B49" s="283" t="s">
        <v>1237</v>
      </c>
      <c r="C49" s="374" t="s">
        <v>1547</v>
      </c>
      <c r="D49" s="374" t="str">
        <f>+VLOOKUP(C49,[2]Hoja1!$A$1:$C$12,2,FALSE)</f>
        <v>2183333 - 1648</v>
      </c>
      <c r="E49" s="382" t="str">
        <f>+VLOOKUP(C49,[2]Hoja1!$A$1:$C$12,3,FALSE)</f>
        <v>judith.machicado@economiayfinanzas.gob.bo</v>
      </c>
    </row>
    <row r="50" spans="1:5">
      <c r="A50" s="282">
        <v>148</v>
      </c>
      <c r="B50" s="283" t="s">
        <v>70</v>
      </c>
      <c r="C50" s="374" t="s">
        <v>1547</v>
      </c>
      <c r="D50" s="374" t="str">
        <f>+VLOOKUP(C50,[2]Hoja1!$A$1:$C$12,2,FALSE)</f>
        <v>2183333 - 1648</v>
      </c>
      <c r="E50" s="382" t="str">
        <f>+VLOOKUP(C50,[2]Hoja1!$A$1:$C$12,3,FALSE)</f>
        <v>judith.machicado@economiayfinanzas.gob.bo</v>
      </c>
    </row>
    <row r="51" spans="1:5">
      <c r="A51" s="282">
        <v>150</v>
      </c>
      <c r="B51" s="283" t="s">
        <v>71</v>
      </c>
      <c r="C51" s="374" t="str">
        <f>+VLOOKUP(A51,[2]DISTRIBUCIÓN!$A$8:$F$178,6,FALSE)</f>
        <v>Judith Machicado</v>
      </c>
      <c r="D51" s="374" t="str">
        <f>+VLOOKUP(C51,[2]Hoja1!$A$1:$C$12,2,FALSE)</f>
        <v>2183333 - 1648</v>
      </c>
      <c r="E51" s="382" t="str">
        <f>+VLOOKUP(C51,[2]Hoja1!$A$1:$C$12,3,FALSE)</f>
        <v>judith.machicado@economiayfinanzas.gob.bo</v>
      </c>
    </row>
    <row r="52" spans="1:5">
      <c r="A52" s="282">
        <v>152</v>
      </c>
      <c r="B52" s="283" t="s">
        <v>1415</v>
      </c>
      <c r="C52" s="374" t="str">
        <f>+VLOOKUP(A52,[2]DISTRIBUCIÓN!$A$8:$F$178,6,FALSE)</f>
        <v>Virginia Callisaya</v>
      </c>
      <c r="D52" s="374" t="str">
        <f>+VLOOKUP(C52,[2]Hoja1!$A$1:$C$12,2,FALSE)</f>
        <v>2183333 - 1645</v>
      </c>
      <c r="E52" s="382" t="str">
        <f>+VLOOKUP(C52,[2]Hoja1!$A$1:$C$12,3,FALSE)</f>
        <v>virginia.callisaya@economiayfinanzas.gob.bo</v>
      </c>
    </row>
    <row r="53" spans="1:5">
      <c r="A53" s="282">
        <v>153</v>
      </c>
      <c r="B53" s="283" t="s">
        <v>1416</v>
      </c>
      <c r="C53" s="374" t="str">
        <f>+VLOOKUP(A53,[2]DISTRIBUCIÓN!$A$8:$F$178,6,FALSE)</f>
        <v>Virginia Callisaya</v>
      </c>
      <c r="D53" s="374" t="str">
        <f>+VLOOKUP(C53,[2]Hoja1!$A$1:$C$12,2,FALSE)</f>
        <v>2183333 - 1645</v>
      </c>
      <c r="E53" s="382" t="str">
        <f>+VLOOKUP(C53,[2]Hoja1!$A$1:$C$12,3,FALSE)</f>
        <v>virginia.callisaya@economiayfinanzas.gob.bo</v>
      </c>
    </row>
    <row r="54" spans="1:5">
      <c r="A54" s="282">
        <v>154</v>
      </c>
      <c r="B54" s="283" t="s">
        <v>74</v>
      </c>
      <c r="C54" s="374" t="str">
        <f>+VLOOKUP(A54,[2]DISTRIBUCIÓN!$A$8:$F$178,6,FALSE)</f>
        <v>Huascar Nova</v>
      </c>
      <c r="D54" s="374" t="str">
        <f>+VLOOKUP(C54,[2]Hoja1!$A$1:$C$12,2,FALSE)</f>
        <v>2183333 - 1651</v>
      </c>
      <c r="E54" s="382" t="str">
        <f>+VLOOKUP(C54,[2]Hoja1!$A$1:$C$12,3,FALSE)</f>
        <v>huascar.nova@economiayfinanzas.gob.bo</v>
      </c>
    </row>
    <row r="55" spans="1:5">
      <c r="A55" s="282">
        <v>155</v>
      </c>
      <c r="B55" s="283" t="s">
        <v>75</v>
      </c>
      <c r="C55" s="374" t="str">
        <f>+VLOOKUP(A55,[2]DISTRIBUCIÓN!$A$8:$F$178,6,FALSE)</f>
        <v>Elizabeth Nina</v>
      </c>
      <c r="D55" s="374" t="str">
        <f>+VLOOKUP(C55,[2]Hoja1!$A$1:$C$12,2,FALSE)</f>
        <v>2183333 - 1637</v>
      </c>
      <c r="E55" s="382" t="str">
        <f>+VLOOKUP(C55,[2]Hoja1!$A$1:$C$12,3,FALSE)</f>
        <v>elizabeth.nina@economiayfinanzas.gob.bo</v>
      </c>
    </row>
    <row r="56" spans="1:5">
      <c r="A56" s="282">
        <v>156</v>
      </c>
      <c r="B56" s="283" t="s">
        <v>76</v>
      </c>
      <c r="C56" s="374" t="str">
        <f>+VLOOKUP(A56,[2]DISTRIBUCIÓN!$A$8:$F$178,6,FALSE)</f>
        <v>Jorge Vargas</v>
      </c>
      <c r="D56" s="374" t="str">
        <f>+VLOOKUP(C56,[2]Hoja1!$A$1:$C$12,2,FALSE)</f>
        <v>2183333 - 1633</v>
      </c>
      <c r="E56" s="382" t="str">
        <f>+VLOOKUP(C56,[2]Hoja1!$A$1:$C$12,3,FALSE)</f>
        <v>jorge.vargas@economiayfinanzas.gob.bo</v>
      </c>
    </row>
    <row r="57" spans="1:5">
      <c r="A57" s="282">
        <v>159</v>
      </c>
      <c r="B57" s="283" t="s">
        <v>1417</v>
      </c>
      <c r="C57" s="374" t="str">
        <f>+VLOOKUP(A57,[2]DISTRIBUCIÓN!$A$8:$F$178,6,FALSE)</f>
        <v>Huascar Nova</v>
      </c>
      <c r="D57" s="374" t="str">
        <f>+VLOOKUP(C57,[2]Hoja1!$A$1:$C$12,2,FALSE)</f>
        <v>2183333 - 1651</v>
      </c>
      <c r="E57" s="382" t="str">
        <f>+VLOOKUP(C57,[2]Hoja1!$A$1:$C$12,3,FALSE)</f>
        <v>huascar.nova@economiayfinanzas.gob.bo</v>
      </c>
    </row>
    <row r="58" spans="1:5">
      <c r="A58" s="282">
        <v>163</v>
      </c>
      <c r="B58" s="283" t="s">
        <v>78</v>
      </c>
      <c r="C58" s="374" t="str">
        <f>+VLOOKUP(A58,[2]DISTRIBUCIÓN!$A$8:$F$178,6,FALSE)</f>
        <v>Elizabeth Nina</v>
      </c>
      <c r="D58" s="374" t="str">
        <f>+VLOOKUP(C58,[2]Hoja1!$A$1:$C$12,2,FALSE)</f>
        <v>2183333 - 1637</v>
      </c>
      <c r="E58" s="382" t="str">
        <f>+VLOOKUP(C58,[2]Hoja1!$A$1:$C$12,3,FALSE)</f>
        <v>elizabeth.nina@economiayfinanzas.gob.bo</v>
      </c>
    </row>
    <row r="59" spans="1:5">
      <c r="A59" s="282">
        <v>169</v>
      </c>
      <c r="B59" s="283" t="s">
        <v>79</v>
      </c>
      <c r="C59" s="374" t="str">
        <f>+VLOOKUP(A59,[2]DISTRIBUCIÓN!$A$8:$F$178,6,FALSE)</f>
        <v>Emma Ticonipa</v>
      </c>
      <c r="D59" s="374" t="str">
        <f>+VLOOKUP(C59,[2]Hoja1!$A$1:$C$12,2,FALSE)</f>
        <v>2183333 - 1635</v>
      </c>
      <c r="E59" s="382" t="str">
        <f>+VLOOKUP(C59,[2]Hoja1!$A$1:$C$12,3,FALSE)</f>
        <v>emma.ticonipa@economiayfinanzas.gob.bo</v>
      </c>
    </row>
    <row r="60" spans="1:5">
      <c r="A60" s="284">
        <v>170</v>
      </c>
      <c r="B60" s="285" t="s">
        <v>80</v>
      </c>
      <c r="C60" s="374" t="str">
        <f>+VLOOKUP(A60,[2]DISTRIBUCIÓN!$A$8:$F$178,6,FALSE)</f>
        <v>Judith Machicado</v>
      </c>
      <c r="D60" s="374" t="str">
        <f>+VLOOKUP(C60,[2]Hoja1!$A$1:$C$12,2,FALSE)</f>
        <v>2183333 - 1648</v>
      </c>
      <c r="E60" s="382" t="str">
        <f>+VLOOKUP(C60,[2]Hoja1!$A$1:$C$12,3,FALSE)</f>
        <v>judith.machicado@economiayfinanzas.gob.bo</v>
      </c>
    </row>
    <row r="61" spans="1:5">
      <c r="A61" s="284">
        <v>190</v>
      </c>
      <c r="B61" s="285" t="s">
        <v>1418</v>
      </c>
      <c r="C61" s="374" t="str">
        <f>+VLOOKUP(A61,[2]DISTRIBUCIÓN!$A$8:$F$178,6,FALSE)</f>
        <v>Huascar Nova</v>
      </c>
      <c r="D61" s="374" t="str">
        <f>+VLOOKUP(C61,[2]Hoja1!$A$1:$C$12,2,FALSE)</f>
        <v>2183333 - 1651</v>
      </c>
      <c r="E61" s="382" t="str">
        <f>+VLOOKUP(C61,[2]Hoja1!$A$1:$C$12,3,FALSE)</f>
        <v>huascar.nova@economiayfinanzas.gob.bo</v>
      </c>
    </row>
    <row r="62" spans="1:5">
      <c r="A62" s="282">
        <v>192</v>
      </c>
      <c r="B62" s="283" t="s">
        <v>1419</v>
      </c>
      <c r="C62" s="374" t="str">
        <f>+VLOOKUP(A62,[2]DISTRIBUCIÓN!$A$8:$F$178,6,FALSE)</f>
        <v>Virginia Huanca</v>
      </c>
      <c r="D62" s="374" t="str">
        <f>+VLOOKUP(C62,[2]Hoja1!$A$1:$C$12,2,FALSE)</f>
        <v>2183333 - 1636</v>
      </c>
      <c r="E62" s="382" t="str">
        <f>+VLOOKUP(C62,[2]Hoja1!$A$1:$C$12,3,FALSE)</f>
        <v>virginia.huanca@economiayfinanzas.gob.bo</v>
      </c>
    </row>
    <row r="63" spans="1:5">
      <c r="A63" s="282">
        <v>197</v>
      </c>
      <c r="B63" s="283" t="s">
        <v>1420</v>
      </c>
      <c r="C63" s="374" t="str">
        <f>+VLOOKUP(A63,[2]DISTRIBUCIÓN!$A$8:$F$178,6,FALSE)</f>
        <v>Virginia Callisaya</v>
      </c>
      <c r="D63" s="374" t="str">
        <f>+VLOOKUP(C63,[2]Hoja1!$A$1:$C$12,2,FALSE)</f>
        <v>2183333 - 1645</v>
      </c>
      <c r="E63" s="382" t="str">
        <f>+VLOOKUP(C63,[2]Hoja1!$A$1:$C$12,3,FALSE)</f>
        <v>virginia.callisaya@economiayfinanzas.gob.bo</v>
      </c>
    </row>
    <row r="64" spans="1:5">
      <c r="A64" s="282">
        <v>200</v>
      </c>
      <c r="B64" s="283" t="s">
        <v>84</v>
      </c>
      <c r="C64" s="374" t="str">
        <f>+VLOOKUP(A64,[2]DISTRIBUCIÓN!$A$8:$F$178,6,FALSE)</f>
        <v>Guadalupe Challco</v>
      </c>
      <c r="D64" s="374" t="str">
        <f>+VLOOKUP(C64,[2]Hoja1!$A$1:$C$12,2,FALSE)</f>
        <v>2183333 - 1640</v>
      </c>
      <c r="E64" s="382" t="str">
        <f>+VLOOKUP(C64,[2]Hoja1!$A$1:$C$12,3,FALSE)</f>
        <v>guadalupe.challco@economiayfinanzas.gob.bo</v>
      </c>
    </row>
    <row r="65" spans="1:5">
      <c r="A65" s="282">
        <v>203</v>
      </c>
      <c r="B65" s="283" t="s">
        <v>86</v>
      </c>
      <c r="C65" s="374" t="str">
        <f>+VLOOKUP(A65,[2]DISTRIBUCIÓN!$A$8:$F$178,6,FALSE)</f>
        <v>Elizabeth Nina</v>
      </c>
      <c r="D65" s="374" t="str">
        <f>+VLOOKUP(C65,[2]Hoja1!$A$1:$C$12,2,FALSE)</f>
        <v>2183333 - 1637</v>
      </c>
      <c r="E65" s="382" t="str">
        <f>+VLOOKUP(C65,[2]Hoja1!$A$1:$C$12,3,FALSE)</f>
        <v>elizabeth.nina@economiayfinanzas.gob.bo</v>
      </c>
    </row>
    <row r="66" spans="1:5">
      <c r="A66" s="282">
        <v>206</v>
      </c>
      <c r="B66" s="283" t="s">
        <v>87</v>
      </c>
      <c r="C66" s="374" t="str">
        <f>+VLOOKUP(A66,[2]DISTRIBUCIÓN!$A$8:$F$178,6,FALSE)</f>
        <v>Virginia Callisaya</v>
      </c>
      <c r="D66" s="374" t="str">
        <f>+VLOOKUP(C66,[2]Hoja1!$A$1:$C$12,2,FALSE)</f>
        <v>2183333 - 1645</v>
      </c>
      <c r="E66" s="382" t="str">
        <f>+VLOOKUP(C66,[2]Hoja1!$A$1:$C$12,3,FALSE)</f>
        <v>virginia.callisaya@economiayfinanzas.gob.bo</v>
      </c>
    </row>
    <row r="67" spans="1:5">
      <c r="A67" s="282">
        <v>210</v>
      </c>
      <c r="B67" s="283" t="s">
        <v>89</v>
      </c>
      <c r="C67" s="374" t="str">
        <f>+VLOOKUP(A67,[2]DISTRIBUCIÓN!$A$8:$F$178,6,FALSE)</f>
        <v>Jorge Vargas</v>
      </c>
      <c r="D67" s="374" t="str">
        <f>+VLOOKUP(C67,[2]Hoja1!$A$1:$C$12,2,FALSE)</f>
        <v>2183333 - 1633</v>
      </c>
      <c r="E67" s="382" t="str">
        <f>+VLOOKUP(C67,[2]Hoja1!$A$1:$C$12,3,FALSE)</f>
        <v>jorge.vargas@economiayfinanzas.gob.bo</v>
      </c>
    </row>
    <row r="68" spans="1:5">
      <c r="A68" s="282">
        <v>212</v>
      </c>
      <c r="B68" s="283" t="s">
        <v>90</v>
      </c>
      <c r="C68" s="374" t="str">
        <f>+VLOOKUP(A68,[2]DISTRIBUCIÓN!$A$8:$F$178,6,FALSE)</f>
        <v>Judith Machicado</v>
      </c>
      <c r="D68" s="374" t="str">
        <f>+VLOOKUP(C68,[2]Hoja1!$A$1:$C$12,2,FALSE)</f>
        <v>2183333 - 1648</v>
      </c>
      <c r="E68" s="382" t="str">
        <f>+VLOOKUP(C68,[2]Hoja1!$A$1:$C$12,3,FALSE)</f>
        <v>judith.machicado@economiayfinanzas.gob.bo</v>
      </c>
    </row>
    <row r="69" spans="1:5">
      <c r="A69" s="282">
        <v>213</v>
      </c>
      <c r="B69" s="283" t="s">
        <v>91</v>
      </c>
      <c r="C69" s="374" t="str">
        <f>+VLOOKUP(A69,[2]DISTRIBUCIÓN!$A$8:$F$178,6,FALSE)</f>
        <v>Elizabeth Nina</v>
      </c>
      <c r="D69" s="374" t="str">
        <f>+VLOOKUP(C69,[2]Hoja1!$A$1:$C$12,2,FALSE)</f>
        <v>2183333 - 1637</v>
      </c>
      <c r="E69" s="382" t="str">
        <f>+VLOOKUP(C69,[2]Hoja1!$A$1:$C$12,3,FALSE)</f>
        <v>elizabeth.nina@economiayfinanzas.gob.bo</v>
      </c>
    </row>
    <row r="70" spans="1:5">
      <c r="A70" s="282">
        <v>221</v>
      </c>
      <c r="B70" s="283" t="s">
        <v>1421</v>
      </c>
      <c r="C70" s="374" t="str">
        <f>+VLOOKUP(A70,[2]DISTRIBUCIÓN!$A$8:$F$178,6,FALSE)</f>
        <v>Virginia Huanca</v>
      </c>
      <c r="D70" s="374" t="str">
        <f>+VLOOKUP(C70,[2]Hoja1!$A$1:$C$12,2,FALSE)</f>
        <v>2183333 - 1636</v>
      </c>
      <c r="E70" s="382" t="str">
        <f>+VLOOKUP(C70,[2]Hoja1!$A$1:$C$12,3,FALSE)</f>
        <v>virginia.huanca@economiayfinanzas.gob.bo</v>
      </c>
    </row>
    <row r="71" spans="1:5">
      <c r="A71" s="282">
        <v>222</v>
      </c>
      <c r="B71" s="283" t="s">
        <v>93</v>
      </c>
      <c r="C71" s="374" t="str">
        <f>+VLOOKUP(A71,[2]DISTRIBUCIÓN!$A$8:$F$178,6,FALSE)</f>
        <v>Elizabeth Nina</v>
      </c>
      <c r="D71" s="374" t="str">
        <f>+VLOOKUP(C71,[2]Hoja1!$A$1:$C$12,2,FALSE)</f>
        <v>2183333 - 1637</v>
      </c>
      <c r="E71" s="382" t="str">
        <f>+VLOOKUP(C71,[2]Hoja1!$A$1:$C$12,3,FALSE)</f>
        <v>elizabeth.nina@economiayfinanzas.gob.bo</v>
      </c>
    </row>
    <row r="72" spans="1:5">
      <c r="A72" s="282">
        <v>223</v>
      </c>
      <c r="B72" s="283" t="s">
        <v>94</v>
      </c>
      <c r="C72" s="374" t="str">
        <f>+VLOOKUP(A72,[2]DISTRIBUCIÓN!$A$8:$F$178,6,FALSE)</f>
        <v>Judith Machicado</v>
      </c>
      <c r="D72" s="374" t="str">
        <f>+VLOOKUP(C72,[2]Hoja1!$A$1:$C$12,2,FALSE)</f>
        <v>2183333 - 1648</v>
      </c>
      <c r="E72" s="382" t="str">
        <f>+VLOOKUP(C72,[2]Hoja1!$A$1:$C$12,3,FALSE)</f>
        <v>judith.machicado@economiayfinanzas.gob.bo</v>
      </c>
    </row>
    <row r="73" spans="1:5">
      <c r="A73" s="282">
        <v>224</v>
      </c>
      <c r="B73" s="283" t="s">
        <v>95</v>
      </c>
      <c r="C73" s="374" t="str">
        <f>+VLOOKUP(A73,[2]DISTRIBUCIÓN!$A$8:$F$178,6,FALSE)</f>
        <v>Huascar Nova</v>
      </c>
      <c r="D73" s="374" t="str">
        <f>+VLOOKUP(C73,[2]Hoja1!$A$1:$C$12,2,FALSE)</f>
        <v>2183333 - 1651</v>
      </c>
      <c r="E73" s="382" t="str">
        <f>+VLOOKUP(C73,[2]Hoja1!$A$1:$C$12,3,FALSE)</f>
        <v>huascar.nova@economiayfinanzas.gob.bo</v>
      </c>
    </row>
    <row r="74" spans="1:5">
      <c r="A74" s="282">
        <v>225</v>
      </c>
      <c r="B74" s="283" t="s">
        <v>1422</v>
      </c>
      <c r="C74" s="374" t="str">
        <f>+VLOOKUP(A74,[2]DISTRIBUCIÓN!$A$8:$F$178,6,FALSE)</f>
        <v>Elizabeth Nina</v>
      </c>
      <c r="D74" s="374" t="str">
        <f>+VLOOKUP(C74,[2]Hoja1!$A$1:$C$12,2,FALSE)</f>
        <v>2183333 - 1637</v>
      </c>
      <c r="E74" s="382" t="str">
        <f>+VLOOKUP(C74,[2]Hoja1!$A$1:$C$12,3,FALSE)</f>
        <v>elizabeth.nina@economiayfinanzas.gob.bo</v>
      </c>
    </row>
    <row r="75" spans="1:5">
      <c r="A75" s="282">
        <v>226</v>
      </c>
      <c r="B75" s="283" t="s">
        <v>97</v>
      </c>
      <c r="C75" s="374" t="str">
        <f>+VLOOKUP(A75,[2]DISTRIBUCIÓN!$A$8:$F$178,6,FALSE)</f>
        <v>Virginia Huanca</v>
      </c>
      <c r="D75" s="374" t="str">
        <f>+VLOOKUP(C75,[2]Hoja1!$A$1:$C$12,2,FALSE)</f>
        <v>2183333 - 1636</v>
      </c>
      <c r="E75" s="382" t="str">
        <f>+VLOOKUP(C75,[2]Hoja1!$A$1:$C$12,3,FALSE)</f>
        <v>virginia.huanca@economiayfinanzas.gob.bo</v>
      </c>
    </row>
    <row r="76" spans="1:5">
      <c r="A76" s="282">
        <v>227</v>
      </c>
      <c r="B76" s="283" t="s">
        <v>98</v>
      </c>
      <c r="C76" s="374" t="str">
        <f>+VLOOKUP(A76,[2]DISTRIBUCIÓN!$A$8:$F$178,6,FALSE)</f>
        <v>Virginia Huanca</v>
      </c>
      <c r="D76" s="374" t="str">
        <f>+VLOOKUP(C76,[2]Hoja1!$A$1:$C$12,2,FALSE)</f>
        <v>2183333 - 1636</v>
      </c>
      <c r="E76" s="382" t="str">
        <f>+VLOOKUP(C76,[2]Hoja1!$A$1:$C$12,3,FALSE)</f>
        <v>virginia.huanca@economiayfinanzas.gob.bo</v>
      </c>
    </row>
    <row r="77" spans="1:5">
      <c r="A77" s="282">
        <v>234</v>
      </c>
      <c r="B77" s="283" t="s">
        <v>1423</v>
      </c>
      <c r="C77" s="374" t="str">
        <f>+VLOOKUP(A77,[2]DISTRIBUCIÓN!$A$8:$F$178,6,FALSE)</f>
        <v>Virginia Callisaya</v>
      </c>
      <c r="D77" s="374" t="str">
        <f>+VLOOKUP(C77,[2]Hoja1!$A$1:$C$12,2,FALSE)</f>
        <v>2183333 - 1645</v>
      </c>
      <c r="E77" s="382" t="str">
        <f>+VLOOKUP(C77,[2]Hoja1!$A$1:$C$12,3,FALSE)</f>
        <v>virginia.callisaya@economiayfinanzas.gob.bo</v>
      </c>
    </row>
    <row r="78" spans="1:5">
      <c r="A78" s="282">
        <v>243</v>
      </c>
      <c r="B78" s="283" t="s">
        <v>99</v>
      </c>
      <c r="C78" s="374" t="str">
        <f>+VLOOKUP(A78,[2]DISTRIBUCIÓN!$A$8:$F$178,6,FALSE)</f>
        <v>Elizabeth Nina</v>
      </c>
      <c r="D78" s="374" t="str">
        <f>+VLOOKUP(C78,[2]Hoja1!$A$1:$C$12,2,FALSE)</f>
        <v>2183333 - 1637</v>
      </c>
      <c r="E78" s="382" t="str">
        <f>+VLOOKUP(C78,[2]Hoja1!$A$1:$C$12,3,FALSE)</f>
        <v>elizabeth.nina@economiayfinanzas.gob.bo</v>
      </c>
    </row>
    <row r="79" spans="1:5">
      <c r="A79" s="282">
        <v>244</v>
      </c>
      <c r="B79" s="283" t="s">
        <v>100</v>
      </c>
      <c r="C79" s="374" t="str">
        <f>+VLOOKUP(A79,[2]DISTRIBUCIÓN!$A$8:$F$178,6,FALSE)</f>
        <v>José Rivas</v>
      </c>
      <c r="D79" s="374" t="str">
        <f>+VLOOKUP(C79,[2]Hoja1!$A$1:$C$12,2,FALSE)</f>
        <v>2183333 - 1632</v>
      </c>
      <c r="E79" s="382" t="str">
        <f>+VLOOKUP(C79,[2]Hoja1!$A$1:$C$12,3,FALSE)</f>
        <v>jose.rivas@economiayfinanzas.gob.bo</v>
      </c>
    </row>
    <row r="80" spans="1:5">
      <c r="A80" s="282">
        <v>245</v>
      </c>
      <c r="B80" s="283" t="s">
        <v>101</v>
      </c>
      <c r="C80" s="374" t="str">
        <f>+VLOOKUP(A80,[2]DISTRIBUCIÓN!$A$8:$F$178,6,FALSE)</f>
        <v>Huascar Nova</v>
      </c>
      <c r="D80" s="374" t="str">
        <f>+VLOOKUP(C80,[2]Hoja1!$A$1:$C$12,2,FALSE)</f>
        <v>2183333 - 1651</v>
      </c>
      <c r="E80" s="382" t="str">
        <f>+VLOOKUP(C80,[2]Hoja1!$A$1:$C$12,3,FALSE)</f>
        <v>huascar.nova@economiayfinanzas.gob.bo</v>
      </c>
    </row>
    <row r="81" spans="1:5">
      <c r="A81" s="282">
        <v>249</v>
      </c>
      <c r="B81" s="283" t="s">
        <v>1424</v>
      </c>
      <c r="C81" s="374" t="str">
        <f>+VLOOKUP(A81,[2]DISTRIBUCIÓN!$A$8:$F$178,6,FALSE)</f>
        <v>Jeovana Zabala</v>
      </c>
      <c r="D81" s="374" t="str">
        <f>+VLOOKUP(C81,[2]Hoja1!$A$1:$C$12,2,FALSE)</f>
        <v>2183333 - 1663</v>
      </c>
      <c r="E81" s="382" t="str">
        <f>+VLOOKUP(C81,[2]Hoja1!$A$1:$C$12,3,FALSE)</f>
        <v>jeovana.zabala@economiayfinanzas.gob.bo</v>
      </c>
    </row>
    <row r="82" spans="1:5">
      <c r="A82" s="284">
        <v>251</v>
      </c>
      <c r="B82" s="285" t="s">
        <v>103</v>
      </c>
      <c r="C82" s="374" t="str">
        <f>+VLOOKUP(A82,[2]DISTRIBUCIÓN!$A$8:$F$178,6,FALSE)</f>
        <v>Jorge Vargas</v>
      </c>
      <c r="D82" s="374" t="str">
        <f>+VLOOKUP(C82,[2]Hoja1!$A$1:$C$12,2,FALSE)</f>
        <v>2183333 - 1633</v>
      </c>
      <c r="E82" s="382" t="str">
        <f>+VLOOKUP(C82,[2]Hoja1!$A$1:$C$12,3,FALSE)</f>
        <v>jorge.vargas@economiayfinanzas.gob.bo</v>
      </c>
    </row>
    <row r="83" spans="1:5">
      <c r="A83" s="282">
        <v>253</v>
      </c>
      <c r="B83" s="283" t="s">
        <v>104</v>
      </c>
      <c r="C83" s="374" t="str">
        <f>+VLOOKUP(A83,[2]DISTRIBUCIÓN!$A$8:$F$178,6,FALSE)</f>
        <v>Belén Espejo</v>
      </c>
      <c r="D83" s="374" t="str">
        <f>+VLOOKUP(C83,[2]Hoja1!$A$1:$C$12,2,FALSE)</f>
        <v>2183333 - 1644</v>
      </c>
      <c r="E83" s="382" t="str">
        <f>+VLOOKUP(C83,[2]Hoja1!$A$1:$C$12,3,FALSE)</f>
        <v>belen.espejo@economiayfinanzas.gob.bo</v>
      </c>
    </row>
    <row r="84" spans="1:5">
      <c r="A84" s="282">
        <v>254</v>
      </c>
      <c r="B84" s="283" t="s">
        <v>105</v>
      </c>
      <c r="C84" s="374" t="str">
        <f>+VLOOKUP(A84,[2]DISTRIBUCIÓN!$A$8:$F$178,6,FALSE)</f>
        <v>Belén Espejo</v>
      </c>
      <c r="D84" s="374" t="str">
        <f>+VLOOKUP(C84,[2]Hoja1!$A$1:$C$12,2,FALSE)</f>
        <v>2183333 - 1644</v>
      </c>
      <c r="E84" s="382" t="str">
        <f>+VLOOKUP(C84,[2]Hoja1!$A$1:$C$12,3,FALSE)</f>
        <v>belen.espejo@economiayfinanzas.gob.bo</v>
      </c>
    </row>
    <row r="85" spans="1:5">
      <c r="A85" s="282">
        <v>265</v>
      </c>
      <c r="B85" s="283" t="s">
        <v>106</v>
      </c>
      <c r="C85" s="374" t="str">
        <f>+VLOOKUP(A85,[2]DISTRIBUCIÓN!$A$8:$F$178,6,FALSE)</f>
        <v>Jeovana Zabala</v>
      </c>
      <c r="D85" s="374" t="str">
        <f>+VLOOKUP(C85,[2]Hoja1!$A$1:$C$12,2,FALSE)</f>
        <v>2183333 - 1663</v>
      </c>
      <c r="E85" s="382" t="str">
        <f>+VLOOKUP(C85,[2]Hoja1!$A$1:$C$12,3,FALSE)</f>
        <v>jeovana.zabala@economiayfinanzas.gob.bo</v>
      </c>
    </row>
    <row r="86" spans="1:5">
      <c r="A86" s="282">
        <v>266</v>
      </c>
      <c r="B86" s="283" t="s">
        <v>1264</v>
      </c>
      <c r="C86" s="374" t="str">
        <f>+VLOOKUP(A86,[2]DISTRIBUCIÓN!$A$8:$F$178,6,FALSE)</f>
        <v>Jeovana Zabala</v>
      </c>
      <c r="D86" s="374" t="str">
        <f>+VLOOKUP(C86,[2]Hoja1!$A$1:$C$12,2,FALSE)</f>
        <v>2183333 - 1663</v>
      </c>
      <c r="E86" s="382" t="str">
        <f>+VLOOKUP(C86,[2]Hoja1!$A$1:$C$12,3,FALSE)</f>
        <v>jeovana.zabala@economiayfinanzas.gob.bo</v>
      </c>
    </row>
    <row r="87" spans="1:5">
      <c r="A87" s="282">
        <v>267</v>
      </c>
      <c r="B87" s="283" t="s">
        <v>107</v>
      </c>
      <c r="C87" s="374" t="str">
        <f>+VLOOKUP(A87,[2]DISTRIBUCIÓN!$A$8:$F$178,6,FALSE)</f>
        <v>Jeovana Zabala</v>
      </c>
      <c r="D87" s="374" t="str">
        <f>+VLOOKUP(C87,[2]Hoja1!$A$1:$C$12,2,FALSE)</f>
        <v>2183333 - 1663</v>
      </c>
      <c r="E87" s="382" t="str">
        <f>+VLOOKUP(C87,[2]Hoja1!$A$1:$C$12,3,FALSE)</f>
        <v>jeovana.zabala@economiayfinanzas.gob.bo</v>
      </c>
    </row>
    <row r="88" spans="1:5">
      <c r="A88" s="282">
        <v>268</v>
      </c>
      <c r="B88" s="283" t="s">
        <v>108</v>
      </c>
      <c r="C88" s="374" t="str">
        <f>+VLOOKUP(A88,[2]DISTRIBUCIÓN!$A$8:$F$178,6,FALSE)</f>
        <v>Jeovana Zabala</v>
      </c>
      <c r="D88" s="374" t="str">
        <f>+VLOOKUP(C88,[2]Hoja1!$A$1:$C$12,2,FALSE)</f>
        <v>2183333 - 1663</v>
      </c>
      <c r="E88" s="382" t="str">
        <f>+VLOOKUP(C88,[2]Hoja1!$A$1:$C$12,3,FALSE)</f>
        <v>jeovana.zabala@economiayfinanzas.gob.bo</v>
      </c>
    </row>
    <row r="89" spans="1:5">
      <c r="A89" s="282">
        <v>269</v>
      </c>
      <c r="B89" s="283" t="s">
        <v>109</v>
      </c>
      <c r="C89" s="374" t="str">
        <f>+VLOOKUP(A89,[2]DISTRIBUCIÓN!$A$8:$F$178,6,FALSE)</f>
        <v>Jeovana Zabala</v>
      </c>
      <c r="D89" s="374" t="str">
        <f>+VLOOKUP(C89,[2]Hoja1!$A$1:$C$12,2,FALSE)</f>
        <v>2183333 - 1663</v>
      </c>
      <c r="E89" s="382" t="str">
        <f>+VLOOKUP(C89,[2]Hoja1!$A$1:$C$12,3,FALSE)</f>
        <v>jeovana.zabala@economiayfinanzas.gob.bo</v>
      </c>
    </row>
    <row r="90" spans="1:5">
      <c r="A90" s="282">
        <v>270</v>
      </c>
      <c r="B90" s="283" t="s">
        <v>110</v>
      </c>
      <c r="C90" s="374" t="str">
        <f>+VLOOKUP(A90,[2]DISTRIBUCIÓN!$A$8:$F$178,6,FALSE)</f>
        <v>Jeovana Zabala</v>
      </c>
      <c r="D90" s="374" t="str">
        <f>+VLOOKUP(C90,[2]Hoja1!$A$1:$C$12,2,FALSE)</f>
        <v>2183333 - 1663</v>
      </c>
      <c r="E90" s="382" t="str">
        <f>+VLOOKUP(C90,[2]Hoja1!$A$1:$C$12,3,FALSE)</f>
        <v>jeovana.zabala@economiayfinanzas.gob.bo</v>
      </c>
    </row>
    <row r="91" spans="1:5">
      <c r="A91" s="282">
        <v>271</v>
      </c>
      <c r="B91" s="283" t="s">
        <v>111</v>
      </c>
      <c r="C91" s="374" t="str">
        <f>+VLOOKUP(A91,[2]DISTRIBUCIÓN!$A$8:$F$178,6,FALSE)</f>
        <v>Jeovana Zabala</v>
      </c>
      <c r="D91" s="374" t="str">
        <f>+VLOOKUP(C91,[2]Hoja1!$A$1:$C$12,2,FALSE)</f>
        <v>2183333 - 1663</v>
      </c>
      <c r="E91" s="382" t="str">
        <f>+VLOOKUP(C91,[2]Hoja1!$A$1:$C$12,3,FALSE)</f>
        <v>jeovana.zabala@economiayfinanzas.gob.bo</v>
      </c>
    </row>
    <row r="92" spans="1:5">
      <c r="A92" s="282">
        <v>272</v>
      </c>
      <c r="B92" s="283" t="s">
        <v>112</v>
      </c>
      <c r="C92" s="374" t="str">
        <f>+VLOOKUP(A92,[2]DISTRIBUCIÓN!$A$8:$F$178,6,FALSE)</f>
        <v>Jeovana Zabala</v>
      </c>
      <c r="D92" s="374" t="str">
        <f>+VLOOKUP(C92,[2]Hoja1!$A$1:$C$12,2,FALSE)</f>
        <v>2183333 - 1663</v>
      </c>
      <c r="E92" s="382" t="str">
        <f>+VLOOKUP(C92,[2]Hoja1!$A$1:$C$12,3,FALSE)</f>
        <v>jeovana.zabala@economiayfinanzas.gob.bo</v>
      </c>
    </row>
    <row r="93" spans="1:5">
      <c r="A93" s="282">
        <v>273</v>
      </c>
      <c r="B93" s="283" t="s">
        <v>113</v>
      </c>
      <c r="C93" s="374" t="str">
        <f>+VLOOKUP(A93,[2]DISTRIBUCIÓN!$A$8:$F$178,6,FALSE)</f>
        <v>Jeovana Zabala</v>
      </c>
      <c r="D93" s="374" t="str">
        <f>+VLOOKUP(C93,[2]Hoja1!$A$1:$C$12,2,FALSE)</f>
        <v>2183333 - 1663</v>
      </c>
      <c r="E93" s="382" t="str">
        <f>+VLOOKUP(C93,[2]Hoja1!$A$1:$C$12,3,FALSE)</f>
        <v>jeovana.zabala@economiayfinanzas.gob.bo</v>
      </c>
    </row>
    <row r="94" spans="1:5">
      <c r="A94" s="282">
        <v>281</v>
      </c>
      <c r="B94" s="283" t="s">
        <v>1425</v>
      </c>
      <c r="C94" s="374" t="str">
        <f>+VLOOKUP(A94,[2]DISTRIBUCIÓN!$A$8:$F$178,6,FALSE)</f>
        <v>Jeovana Zabala</v>
      </c>
      <c r="D94" s="374" t="str">
        <f>+VLOOKUP(C94,[2]Hoja1!$A$1:$C$12,2,FALSE)</f>
        <v>2183333 - 1663</v>
      </c>
      <c r="E94" s="382" t="str">
        <f>+VLOOKUP(C94,[2]Hoja1!$A$1:$C$12,3,FALSE)</f>
        <v>jeovana.zabala@economiayfinanzas.gob.bo</v>
      </c>
    </row>
    <row r="95" spans="1:5">
      <c r="A95" s="282">
        <v>283</v>
      </c>
      <c r="B95" s="283" t="s">
        <v>115</v>
      </c>
      <c r="C95" s="374" t="str">
        <f>+VLOOKUP(A95,[2]DISTRIBUCIÓN!$A$8:$F$178,6,FALSE)</f>
        <v>Emma Ticonipa</v>
      </c>
      <c r="D95" s="374" t="str">
        <f>+VLOOKUP(C95,[2]Hoja1!$A$1:$C$12,2,FALSE)</f>
        <v>2183333 - 1635</v>
      </c>
      <c r="E95" s="382" t="str">
        <f>+VLOOKUP(C95,[2]Hoja1!$A$1:$C$12,3,FALSE)</f>
        <v>emma.ticonipa@economiayfinanzas.gob.bo</v>
      </c>
    </row>
    <row r="96" spans="1:5">
      <c r="A96" s="282">
        <v>287</v>
      </c>
      <c r="B96" s="283" t="s">
        <v>1426</v>
      </c>
      <c r="C96" s="374" t="str">
        <f>+VLOOKUP(A96,[2]DISTRIBUCIÓN!$A$8:$F$178,6,FALSE)</f>
        <v>José Rivas</v>
      </c>
      <c r="D96" s="374" t="str">
        <f>+VLOOKUP(C96,[2]Hoja1!$A$1:$C$12,2,FALSE)</f>
        <v>2183333 - 1632</v>
      </c>
      <c r="E96" s="382" t="str">
        <f>+VLOOKUP(C96,[2]Hoja1!$A$1:$C$12,3,FALSE)</f>
        <v>jose.rivas@economiayfinanzas.gob.bo</v>
      </c>
    </row>
    <row r="97" spans="1:5">
      <c r="A97" s="282">
        <v>288</v>
      </c>
      <c r="B97" s="283" t="s">
        <v>117</v>
      </c>
      <c r="C97" s="374" t="str">
        <f>+VLOOKUP(A97,[2]DISTRIBUCIÓN!$A$8:$F$178,6,FALSE)</f>
        <v>Virginia Callisaya</v>
      </c>
      <c r="D97" s="374" t="str">
        <f>+VLOOKUP(C97,[2]Hoja1!$A$1:$C$12,2,FALSE)</f>
        <v>2183333 - 1645</v>
      </c>
      <c r="E97" s="382" t="str">
        <f>+VLOOKUP(C97,[2]Hoja1!$A$1:$C$12,3,FALSE)</f>
        <v>virginia.callisaya@economiayfinanzas.gob.bo</v>
      </c>
    </row>
    <row r="98" spans="1:5">
      <c r="A98" s="282">
        <v>290</v>
      </c>
      <c r="B98" s="283" t="s">
        <v>118</v>
      </c>
      <c r="C98" s="374" t="str">
        <f>+VLOOKUP(A98,[2]DISTRIBUCIÓN!$A$8:$F$178,6,FALSE)</f>
        <v>Emma Ticonipa</v>
      </c>
      <c r="D98" s="374" t="str">
        <f>+VLOOKUP(C98,[2]Hoja1!$A$1:$C$12,2,FALSE)</f>
        <v>2183333 - 1635</v>
      </c>
      <c r="E98" s="382" t="str">
        <f>+VLOOKUP(C98,[2]Hoja1!$A$1:$C$12,3,FALSE)</f>
        <v>emma.ticonipa@economiayfinanzas.gob.bo</v>
      </c>
    </row>
    <row r="99" spans="1:5">
      <c r="A99" s="282">
        <v>291</v>
      </c>
      <c r="B99" s="283" t="s">
        <v>119</v>
      </c>
      <c r="C99" s="374" t="str">
        <f>+VLOOKUP(A99,[2]DISTRIBUCIÓN!$A$8:$F$178,6,FALSE)</f>
        <v>Emma Ticonipa</v>
      </c>
      <c r="D99" s="374" t="str">
        <f>+VLOOKUP(C99,[2]Hoja1!$A$1:$C$12,2,FALSE)</f>
        <v>2183333 - 1635</v>
      </c>
      <c r="E99" s="382" t="str">
        <f>+VLOOKUP(C99,[2]Hoja1!$A$1:$C$12,3,FALSE)</f>
        <v>emma.ticonipa@economiayfinanzas.gob.bo</v>
      </c>
    </row>
    <row r="100" spans="1:5">
      <c r="A100" s="282">
        <v>292</v>
      </c>
      <c r="B100" s="283" t="s">
        <v>120</v>
      </c>
      <c r="C100" s="374" t="str">
        <f>+VLOOKUP(A100,[2]DISTRIBUCIÓN!$A$8:$F$178,6,FALSE)</f>
        <v>Judith Machicado</v>
      </c>
      <c r="D100" s="374" t="str">
        <f>+VLOOKUP(C100,[2]Hoja1!$A$1:$C$12,2,FALSE)</f>
        <v>2183333 - 1648</v>
      </c>
      <c r="E100" s="382" t="str">
        <f>+VLOOKUP(C100,[2]Hoja1!$A$1:$C$12,3,FALSE)</f>
        <v>judith.machicado@economiayfinanzas.gob.bo</v>
      </c>
    </row>
    <row r="101" spans="1:5">
      <c r="A101" s="282">
        <v>293</v>
      </c>
      <c r="B101" s="283" t="s">
        <v>1427</v>
      </c>
      <c r="C101" s="374" t="str">
        <f>+VLOOKUP(A101,[2]DISTRIBUCIÓN!$A$8:$F$178,6,FALSE)</f>
        <v>Emma Ticonipa</v>
      </c>
      <c r="D101" s="374" t="str">
        <f>+VLOOKUP(C101,[2]Hoja1!$A$1:$C$12,2,FALSE)</f>
        <v>2183333 - 1635</v>
      </c>
      <c r="E101" s="382" t="str">
        <f>+VLOOKUP(C101,[2]Hoja1!$A$1:$C$12,3,FALSE)</f>
        <v>emma.ticonipa@economiayfinanzas.gob.bo</v>
      </c>
    </row>
    <row r="102" spans="1:5">
      <c r="A102" s="282">
        <v>294</v>
      </c>
      <c r="B102" s="283" t="s">
        <v>1428</v>
      </c>
      <c r="C102" s="374" t="str">
        <f>+VLOOKUP(A102,[2]DISTRIBUCIÓN!$A$8:$F$178,6,FALSE)</f>
        <v>José Rivas</v>
      </c>
      <c r="D102" s="374" t="str">
        <f>+VLOOKUP(C102,[2]Hoja1!$A$1:$C$12,2,FALSE)</f>
        <v>2183333 - 1632</v>
      </c>
      <c r="E102" s="382" t="str">
        <f>+VLOOKUP(C102,[2]Hoja1!$A$1:$C$12,3,FALSE)</f>
        <v>jose.rivas@economiayfinanzas.gob.bo</v>
      </c>
    </row>
    <row r="103" spans="1:5">
      <c r="A103" s="282">
        <v>295</v>
      </c>
      <c r="B103" s="283" t="s">
        <v>1429</v>
      </c>
      <c r="C103" s="374" t="str">
        <f>+VLOOKUP(A103,[2]DISTRIBUCIÓN!$A$8:$F$178,6,FALSE)</f>
        <v>Rommel Cuba</v>
      </c>
      <c r="D103" s="374" t="str">
        <f>+VLOOKUP(C103,[2]Hoja1!$A$1:$C$12,2,FALSE)</f>
        <v>2183333 - 1649</v>
      </c>
      <c r="E103" s="382" t="str">
        <f>+VLOOKUP(C103,[2]Hoja1!$A$1:$C$12,3,FALSE)</f>
        <v>rommel.cuba@economiayfinanzas.gob.bo</v>
      </c>
    </row>
    <row r="104" spans="1:5">
      <c r="A104" s="282">
        <v>296</v>
      </c>
      <c r="B104" s="283" t="s">
        <v>1430</v>
      </c>
      <c r="C104" s="374" t="str">
        <f>+VLOOKUP(A104,[2]DISTRIBUCIÓN!$A$8:$F$178,6,FALSE)</f>
        <v>Belén Espejo</v>
      </c>
      <c r="D104" s="374" t="str">
        <f>+VLOOKUP(C104,[2]Hoja1!$A$1:$C$12,2,FALSE)</f>
        <v>2183333 - 1644</v>
      </c>
      <c r="E104" s="382" t="str">
        <f>+VLOOKUP(C104,[2]Hoja1!$A$1:$C$12,3,FALSE)</f>
        <v>belen.espejo@economiayfinanzas.gob.bo</v>
      </c>
    </row>
    <row r="105" spans="1:5">
      <c r="A105" s="282">
        <v>298</v>
      </c>
      <c r="B105" s="283" t="s">
        <v>125</v>
      </c>
      <c r="C105" s="374" t="str">
        <f>+VLOOKUP(A105,[2]DISTRIBUCIÓN!$A$8:$F$178,6,FALSE)</f>
        <v>Guadalupe Challco</v>
      </c>
      <c r="D105" s="374" t="str">
        <f>+VLOOKUP(C105,[2]Hoja1!$A$1:$C$12,2,FALSE)</f>
        <v>2183333 - 1640</v>
      </c>
      <c r="E105" s="382" t="str">
        <f>+VLOOKUP(C105,[2]Hoja1!$A$1:$C$12,3,FALSE)</f>
        <v>guadalupe.challco@economiayfinanzas.gob.bo</v>
      </c>
    </row>
    <row r="106" spans="1:5">
      <c r="A106" s="282">
        <v>299</v>
      </c>
      <c r="B106" s="283" t="s">
        <v>126</v>
      </c>
      <c r="C106" s="374" t="str">
        <f>+VLOOKUP(A106,[2]DISTRIBUCIÓN!$A$8:$F$178,6,FALSE)</f>
        <v>Guadalupe Challco</v>
      </c>
      <c r="D106" s="374" t="str">
        <f>+VLOOKUP(C106,[2]Hoja1!$A$1:$C$12,2,FALSE)</f>
        <v>2183333 - 1640</v>
      </c>
      <c r="E106" s="382" t="str">
        <f>+VLOOKUP(C106,[2]Hoja1!$A$1:$C$12,3,FALSE)</f>
        <v>guadalupe.challco@economiayfinanzas.gob.bo</v>
      </c>
    </row>
    <row r="107" spans="1:5">
      <c r="A107" s="282">
        <v>300</v>
      </c>
      <c r="B107" s="283" t="s">
        <v>127</v>
      </c>
      <c r="C107" s="374" t="str">
        <f>+VLOOKUP(A107,[2]DISTRIBUCIÓN!$A$8:$F$178,6,FALSE)</f>
        <v>Guadalupe Challco</v>
      </c>
      <c r="D107" s="374" t="str">
        <f>+VLOOKUP(C107,[2]Hoja1!$A$1:$C$12,2,FALSE)</f>
        <v>2183333 - 1640</v>
      </c>
      <c r="E107" s="382" t="str">
        <f>+VLOOKUP(C107,[2]Hoja1!$A$1:$C$12,3,FALSE)</f>
        <v>guadalupe.challco@economiayfinanzas.gob.bo</v>
      </c>
    </row>
    <row r="108" spans="1:5">
      <c r="A108" s="282">
        <v>301</v>
      </c>
      <c r="B108" s="283" t="s">
        <v>128</v>
      </c>
      <c r="C108" s="374" t="str">
        <f>+VLOOKUP(A108,[2]DISTRIBUCIÓN!$A$8:$F$178,6,FALSE)</f>
        <v>Guadalupe Challco</v>
      </c>
      <c r="D108" s="374" t="str">
        <f>+VLOOKUP(C108,[2]Hoja1!$A$1:$C$12,2,FALSE)</f>
        <v>2183333 - 1640</v>
      </c>
      <c r="E108" s="382" t="str">
        <f>+VLOOKUP(C108,[2]Hoja1!$A$1:$C$12,3,FALSE)</f>
        <v>guadalupe.challco@economiayfinanzas.gob.bo</v>
      </c>
    </row>
    <row r="109" spans="1:5">
      <c r="A109" s="282">
        <v>302</v>
      </c>
      <c r="B109" s="283" t="s">
        <v>129</v>
      </c>
      <c r="C109" s="374" t="str">
        <f>+VLOOKUP(A109,[2]DISTRIBUCIÓN!$A$8:$F$178,6,FALSE)</f>
        <v>Guadalupe Challco</v>
      </c>
      <c r="D109" s="374" t="str">
        <f>+VLOOKUP(C109,[2]Hoja1!$A$1:$C$12,2,FALSE)</f>
        <v>2183333 - 1640</v>
      </c>
      <c r="E109" s="382" t="str">
        <f>+VLOOKUP(C109,[2]Hoja1!$A$1:$C$12,3,FALSE)</f>
        <v>guadalupe.challco@economiayfinanzas.gob.bo</v>
      </c>
    </row>
    <row r="110" spans="1:5">
      <c r="A110" s="282">
        <v>303</v>
      </c>
      <c r="B110" s="283" t="s">
        <v>130</v>
      </c>
      <c r="C110" s="374" t="str">
        <f>+VLOOKUP(A110,[2]DISTRIBUCIÓN!$A$8:$F$178,6,FALSE)</f>
        <v>Guadalupe Challco</v>
      </c>
      <c r="D110" s="374" t="str">
        <f>+VLOOKUP(C110,[2]Hoja1!$A$1:$C$12,2,FALSE)</f>
        <v>2183333 - 1640</v>
      </c>
      <c r="E110" s="382" t="str">
        <f>+VLOOKUP(C110,[2]Hoja1!$A$1:$C$12,3,FALSE)</f>
        <v>guadalupe.challco@economiayfinanzas.gob.bo</v>
      </c>
    </row>
    <row r="111" spans="1:5">
      <c r="A111" s="284">
        <v>309</v>
      </c>
      <c r="B111" s="285" t="s">
        <v>1431</v>
      </c>
      <c r="C111" s="374" t="str">
        <f>+VLOOKUP(A111,[2]DISTRIBUCIÓN!$A$8:$F$178,6,FALSE)</f>
        <v>Elizabeth Nina</v>
      </c>
      <c r="D111" s="374" t="str">
        <f>+VLOOKUP(C111,[2]Hoja1!$A$1:$C$12,2,FALSE)</f>
        <v>2183333 - 1637</v>
      </c>
      <c r="E111" s="382" t="str">
        <f>+VLOOKUP(C111,[2]Hoja1!$A$1:$C$12,3,FALSE)</f>
        <v>elizabeth.nina@economiayfinanzas.gob.bo</v>
      </c>
    </row>
    <row r="112" spans="1:5">
      <c r="A112" s="282">
        <v>310</v>
      </c>
      <c r="B112" s="283" t="s">
        <v>1432</v>
      </c>
      <c r="C112" s="374" t="str">
        <f>+VLOOKUP(A112,[2]DISTRIBUCIÓN!$A$8:$F$178,6,FALSE)</f>
        <v>Huascar Nova</v>
      </c>
      <c r="D112" s="374" t="str">
        <f>+VLOOKUP(C112,[2]Hoja1!$A$1:$C$12,2,FALSE)</f>
        <v>2183333 - 1651</v>
      </c>
      <c r="E112" s="382" t="str">
        <f>+VLOOKUP(C112,[2]Hoja1!$A$1:$C$12,3,FALSE)</f>
        <v>huascar.nova@economiayfinanzas.gob.bo</v>
      </c>
    </row>
    <row r="113" spans="1:5">
      <c r="A113" s="282">
        <v>311</v>
      </c>
      <c r="B113" s="283" t="s">
        <v>132</v>
      </c>
      <c r="C113" s="374" t="str">
        <f>+VLOOKUP(A113,[2]DISTRIBUCIÓN!$A$8:$F$178,6,FALSE)</f>
        <v>Guadalupe Challco</v>
      </c>
      <c r="D113" s="374" t="str">
        <f>+VLOOKUP(C113,[2]Hoja1!$A$1:$C$12,2,FALSE)</f>
        <v>2183333 - 1640</v>
      </c>
      <c r="E113" s="382" t="str">
        <f>+VLOOKUP(C113,[2]Hoja1!$A$1:$C$12,3,FALSE)</f>
        <v>guadalupe.challco@economiayfinanzas.gob.bo</v>
      </c>
    </row>
    <row r="114" spans="1:5">
      <c r="A114" s="282">
        <v>312</v>
      </c>
      <c r="B114" s="283" t="s">
        <v>1433</v>
      </c>
      <c r="C114" s="374" t="str">
        <f>+VLOOKUP(A114,[2]DISTRIBUCIÓN!$A$8:$F$178,6,FALSE)</f>
        <v>Virginia Huanca</v>
      </c>
      <c r="D114" s="374" t="str">
        <f>+VLOOKUP(C114,[2]Hoja1!$A$1:$C$12,2,FALSE)</f>
        <v>2183333 - 1636</v>
      </c>
      <c r="E114" s="382" t="str">
        <f>+VLOOKUP(C114,[2]Hoja1!$A$1:$C$12,3,FALSE)</f>
        <v>virginia.huanca@economiayfinanzas.gob.bo</v>
      </c>
    </row>
    <row r="115" spans="1:5">
      <c r="A115" s="284">
        <v>313</v>
      </c>
      <c r="B115" s="285" t="s">
        <v>1434</v>
      </c>
      <c r="C115" s="374" t="str">
        <f>+VLOOKUP(A115,[2]DISTRIBUCIÓN!$A$8:$F$178,6,FALSE)</f>
        <v>Huascar Nova</v>
      </c>
      <c r="D115" s="374" t="str">
        <f>+VLOOKUP(C115,[2]Hoja1!$A$1:$C$12,2,FALSE)</f>
        <v>2183333 - 1651</v>
      </c>
      <c r="E115" s="382" t="str">
        <f>+VLOOKUP(C115,[2]Hoja1!$A$1:$C$12,3,FALSE)</f>
        <v>huascar.nova@economiayfinanzas.gob.bo</v>
      </c>
    </row>
    <row r="116" spans="1:5">
      <c r="A116" s="282">
        <v>314</v>
      </c>
      <c r="B116" s="283" t="s">
        <v>1435</v>
      </c>
      <c r="C116" s="374" t="str">
        <f>+VLOOKUP(A116,[2]DISTRIBUCIÓN!$A$8:$F$178,6,FALSE)</f>
        <v>Huascar Nova</v>
      </c>
      <c r="D116" s="374" t="str">
        <f>+VLOOKUP(C116,[2]Hoja1!$A$1:$C$12,2,FALSE)</f>
        <v>2183333 - 1651</v>
      </c>
      <c r="E116" s="382" t="str">
        <f>+VLOOKUP(C116,[2]Hoja1!$A$1:$C$12,3,FALSE)</f>
        <v>huascar.nova@economiayfinanzas.gob.bo</v>
      </c>
    </row>
    <row r="117" spans="1:5">
      <c r="A117" s="282">
        <v>315</v>
      </c>
      <c r="B117" s="283" t="s">
        <v>1436</v>
      </c>
      <c r="C117" s="374" t="str">
        <f>+VLOOKUP(A117,[2]DISTRIBUCIÓN!$A$8:$F$178,6,FALSE)</f>
        <v>Virginia Huanca</v>
      </c>
      <c r="D117" s="374" t="str">
        <f>+VLOOKUP(C117,[2]Hoja1!$A$1:$C$12,2,FALSE)</f>
        <v>2183333 - 1636</v>
      </c>
      <c r="E117" s="382" t="str">
        <f>+VLOOKUP(C117,[2]Hoja1!$A$1:$C$12,3,FALSE)</f>
        <v>virginia.huanca@economiayfinanzas.gob.bo</v>
      </c>
    </row>
    <row r="118" spans="1:5">
      <c r="A118" s="282">
        <v>324</v>
      </c>
      <c r="B118" s="283" t="s">
        <v>135</v>
      </c>
      <c r="C118" s="374" t="str">
        <f>+VLOOKUP(A118,[2]DISTRIBUCIÓN!$A$8:$F$178,6,FALSE)</f>
        <v>Jeovana Zabala</v>
      </c>
      <c r="D118" s="374" t="str">
        <f>+VLOOKUP(C118,[2]Hoja1!$A$1:$C$12,2,FALSE)</f>
        <v>2183333 - 1663</v>
      </c>
      <c r="E118" s="382" t="str">
        <f>+VLOOKUP(C118,[2]Hoja1!$A$1:$C$12,3,FALSE)</f>
        <v>jeovana.zabala@economiayfinanzas.gob.bo</v>
      </c>
    </row>
    <row r="119" spans="1:5">
      <c r="A119" s="282">
        <v>340</v>
      </c>
      <c r="B119" s="283" t="s">
        <v>136</v>
      </c>
      <c r="C119" s="374" t="str">
        <f>+VLOOKUP(A119,[2]DISTRIBUCIÓN!$A$8:$F$178,6,FALSE)</f>
        <v>Judith Machicado</v>
      </c>
      <c r="D119" s="374" t="str">
        <f>+VLOOKUP(C119,[2]Hoja1!$A$1:$C$12,2,FALSE)</f>
        <v>2183333 - 1648</v>
      </c>
      <c r="E119" s="382" t="str">
        <f>+VLOOKUP(C119,[2]Hoja1!$A$1:$C$12,3,FALSE)</f>
        <v>judith.machicado@economiayfinanzas.gob.bo</v>
      </c>
    </row>
    <row r="120" spans="1:5">
      <c r="A120" s="282">
        <v>342</v>
      </c>
      <c r="B120" s="283" t="s">
        <v>137</v>
      </c>
      <c r="C120" s="374" t="str">
        <f>+VLOOKUP(A120,[2]DISTRIBUCIÓN!$A$8:$F$178,6,FALSE)</f>
        <v>José Rivas</v>
      </c>
      <c r="D120" s="374" t="str">
        <f>+VLOOKUP(C120,[2]Hoja1!$A$1:$C$12,2,FALSE)</f>
        <v>2183333 - 1632</v>
      </c>
      <c r="E120" s="382" t="str">
        <f>+VLOOKUP(C120,[2]Hoja1!$A$1:$C$12,3,FALSE)</f>
        <v>jose.rivas@economiayfinanzas.gob.bo</v>
      </c>
    </row>
    <row r="121" spans="1:5">
      <c r="A121" s="282">
        <v>343</v>
      </c>
      <c r="B121" s="283" t="s">
        <v>138</v>
      </c>
      <c r="C121" s="374" t="str">
        <f>+VLOOKUP(A121,[2]DISTRIBUCIÓN!$A$8:$F$178,6,FALSE)</f>
        <v>Emma Ticonipa</v>
      </c>
      <c r="D121" s="374" t="str">
        <f>+VLOOKUP(C121,[2]Hoja1!$A$1:$C$12,2,FALSE)</f>
        <v>2183333 - 1635</v>
      </c>
      <c r="E121" s="382" t="str">
        <f>+VLOOKUP(C121,[2]Hoja1!$A$1:$C$12,3,FALSE)</f>
        <v>emma.ticonipa@economiayfinanzas.gob.bo</v>
      </c>
    </row>
    <row r="122" spans="1:5">
      <c r="A122" s="282">
        <v>344</v>
      </c>
      <c r="B122" s="283" t="s">
        <v>1437</v>
      </c>
      <c r="C122" s="374" t="str">
        <f>+VLOOKUP(A122,[2]DISTRIBUCIÓN!$A$8:$F$178,6,FALSE)</f>
        <v>Belén Espejo</v>
      </c>
      <c r="D122" s="374" t="str">
        <f>+VLOOKUP(C122,[2]Hoja1!$A$1:$C$12,2,FALSE)</f>
        <v>2183333 - 1644</v>
      </c>
      <c r="E122" s="382" t="str">
        <f>+VLOOKUP(C122,[2]Hoja1!$A$1:$C$12,3,FALSE)</f>
        <v>belen.espejo@economiayfinanzas.gob.bo</v>
      </c>
    </row>
    <row r="123" spans="1:5">
      <c r="A123" s="282">
        <v>345</v>
      </c>
      <c r="B123" s="283" t="s">
        <v>140</v>
      </c>
      <c r="C123" s="374" t="str">
        <f>+VLOOKUP(A123,[2]DISTRIBUCIÓN!$A$8:$F$178,6,FALSE)</f>
        <v>Belén Espejo</v>
      </c>
      <c r="D123" s="374" t="str">
        <f>+VLOOKUP(C123,[2]Hoja1!$A$1:$C$12,2,FALSE)</f>
        <v>2183333 - 1644</v>
      </c>
      <c r="E123" s="382" t="str">
        <f>+VLOOKUP(C123,[2]Hoja1!$A$1:$C$12,3,FALSE)</f>
        <v>belen.espejo@economiayfinanzas.gob.bo</v>
      </c>
    </row>
    <row r="124" spans="1:5">
      <c r="A124" s="282">
        <v>346</v>
      </c>
      <c r="B124" s="283" t="s">
        <v>141</v>
      </c>
      <c r="C124" s="374" t="str">
        <f>+VLOOKUP(A124,[2]DISTRIBUCIÓN!$A$8:$F$178,6,FALSE)</f>
        <v>Huascar Nova</v>
      </c>
      <c r="D124" s="374" t="str">
        <f>+VLOOKUP(C124,[2]Hoja1!$A$1:$C$12,2,FALSE)</f>
        <v>2183333 - 1651</v>
      </c>
      <c r="E124" s="382" t="str">
        <f>+VLOOKUP(C124,[2]Hoja1!$A$1:$C$12,3,FALSE)</f>
        <v>huascar.nova@economiayfinanzas.gob.bo</v>
      </c>
    </row>
    <row r="125" spans="1:5">
      <c r="A125" s="282">
        <v>347</v>
      </c>
      <c r="B125" s="283" t="s">
        <v>142</v>
      </c>
      <c r="C125" s="374" t="str">
        <f>+VLOOKUP(A125,[2]DISTRIBUCIÓN!$A$8:$F$178,6,FALSE)</f>
        <v>Jorge Vargas</v>
      </c>
      <c r="D125" s="374" t="str">
        <f>+VLOOKUP(C125,[2]Hoja1!$A$1:$C$12,2,FALSE)</f>
        <v>2183333 - 1633</v>
      </c>
      <c r="E125" s="382" t="str">
        <f>+VLOOKUP(C125,[2]Hoja1!$A$1:$C$12,3,FALSE)</f>
        <v>jorge.vargas@economiayfinanzas.gob.bo</v>
      </c>
    </row>
    <row r="126" spans="1:5">
      <c r="A126" s="282">
        <v>348</v>
      </c>
      <c r="B126" s="283" t="s">
        <v>143</v>
      </c>
      <c r="C126" s="374" t="str">
        <f>+VLOOKUP(A126,[2]DISTRIBUCIÓN!$A$8:$F$178,6,FALSE)</f>
        <v>Elizabeth Nina</v>
      </c>
      <c r="D126" s="374" t="str">
        <f>+VLOOKUP(C126,[2]Hoja1!$A$1:$C$12,2,FALSE)</f>
        <v>2183333 - 1637</v>
      </c>
      <c r="E126" s="382" t="str">
        <f>+VLOOKUP(C126,[2]Hoja1!$A$1:$C$12,3,FALSE)</f>
        <v>elizabeth.nina@economiayfinanzas.gob.bo</v>
      </c>
    </row>
    <row r="127" spans="1:5">
      <c r="A127" s="282">
        <v>349</v>
      </c>
      <c r="B127" s="283" t="s">
        <v>1438</v>
      </c>
      <c r="C127" s="374" t="str">
        <f>+VLOOKUP(A127,[2]DISTRIBUCIÓN!$A$8:$F$178,6,FALSE)</f>
        <v>José Rivas</v>
      </c>
      <c r="D127" s="374" t="str">
        <f>+VLOOKUP(C127,[2]Hoja1!$A$1:$C$12,2,FALSE)</f>
        <v>2183333 - 1632</v>
      </c>
      <c r="E127" s="382" t="str">
        <f>+VLOOKUP(C127,[2]Hoja1!$A$1:$C$12,3,FALSE)</f>
        <v>jose.rivas@economiayfinanzas.gob.bo</v>
      </c>
    </row>
    <row r="128" spans="1:5">
      <c r="A128" s="282">
        <v>371</v>
      </c>
      <c r="B128" s="283" t="s">
        <v>145</v>
      </c>
      <c r="C128" s="374" t="str">
        <f>+VLOOKUP(A128,[2]DISTRIBUCIÓN!$A$8:$F$178,6,FALSE)</f>
        <v>Rommel Cuba</v>
      </c>
      <c r="D128" s="374" t="str">
        <f>+VLOOKUP(C128,[2]Hoja1!$A$1:$C$12,2,FALSE)</f>
        <v>2183333 - 1649</v>
      </c>
      <c r="E128" s="382" t="str">
        <f>+VLOOKUP(C128,[2]Hoja1!$A$1:$C$12,3,FALSE)</f>
        <v>rommel.cuba@economiayfinanzas.gob.bo</v>
      </c>
    </row>
    <row r="129" spans="1:5">
      <c r="A129" s="282">
        <v>373</v>
      </c>
      <c r="B129" s="283" t="s">
        <v>1439</v>
      </c>
      <c r="C129" s="374" t="str">
        <f>+VLOOKUP(A129,[2]DISTRIBUCIÓN!$A$8:$F$178,6,FALSE)</f>
        <v>Rommel Cuba</v>
      </c>
      <c r="D129" s="374" t="str">
        <f>+VLOOKUP(C129,[2]Hoja1!$A$1:$C$12,2,FALSE)</f>
        <v>2183333 - 1649</v>
      </c>
      <c r="E129" s="382" t="str">
        <f>+VLOOKUP(C129,[2]Hoja1!$A$1:$C$12,3,FALSE)</f>
        <v>rommel.cuba@economiayfinanzas.gob.bo</v>
      </c>
    </row>
    <row r="130" spans="1:5">
      <c r="A130" s="282">
        <v>374</v>
      </c>
      <c r="B130" s="283" t="s">
        <v>606</v>
      </c>
      <c r="C130" s="374" t="str">
        <f>+VLOOKUP(A130,[2]DISTRIBUCIÓN!$A$8:$F$178,6,FALSE)</f>
        <v>Virginia Callisaya</v>
      </c>
      <c r="D130" s="374" t="str">
        <f>+VLOOKUP(C130,[2]Hoja1!$A$1:$C$12,2,FALSE)</f>
        <v>2183333 - 1645</v>
      </c>
      <c r="E130" s="382" t="str">
        <f>+VLOOKUP(C130,[2]Hoja1!$A$1:$C$12,3,FALSE)</f>
        <v>virginia.callisaya@economiayfinanzas.gob.bo</v>
      </c>
    </row>
    <row r="131" spans="1:5">
      <c r="A131" s="282">
        <v>376</v>
      </c>
      <c r="B131" s="283" t="s">
        <v>607</v>
      </c>
      <c r="C131" s="374" t="str">
        <f>+VLOOKUP(A131,[2]DISTRIBUCIÓN!$A$8:$F$178,6,FALSE)</f>
        <v>Belén Espejo</v>
      </c>
      <c r="D131" s="374" t="str">
        <f>+VLOOKUP(C131,[2]Hoja1!$A$1:$C$12,2,FALSE)</f>
        <v>2183333 - 1644</v>
      </c>
      <c r="E131" s="382" t="str">
        <f>+VLOOKUP(C131,[2]Hoja1!$A$1:$C$12,3,FALSE)</f>
        <v>belen.espejo@economiayfinanzas.gob.bo</v>
      </c>
    </row>
    <row r="132" spans="1:5">
      <c r="A132" s="282">
        <v>378</v>
      </c>
      <c r="B132" s="283" t="s">
        <v>608</v>
      </c>
      <c r="C132" s="374" t="str">
        <f>+VLOOKUP(A132,[2]DISTRIBUCIÓN!$A$8:$F$178,6,FALSE)</f>
        <v>Rommel Cuba</v>
      </c>
      <c r="D132" s="374" t="str">
        <f>+VLOOKUP(C132,[2]Hoja1!$A$1:$C$12,2,FALSE)</f>
        <v>2183333 - 1649</v>
      </c>
      <c r="E132" s="382" t="str">
        <f>+VLOOKUP(C132,[2]Hoja1!$A$1:$C$12,3,FALSE)</f>
        <v>rommel.cuba@economiayfinanzas.gob.bo</v>
      </c>
    </row>
    <row r="133" spans="1:5">
      <c r="A133" s="282">
        <v>379</v>
      </c>
      <c r="B133" s="283" t="s">
        <v>1240</v>
      </c>
      <c r="C133" s="374" t="str">
        <f>+VLOOKUP(A133,[2]DISTRIBUCIÓN!$A$8:$F$178,6,FALSE)</f>
        <v>Jeovana Zabala</v>
      </c>
      <c r="D133" s="374" t="str">
        <f>+VLOOKUP(C133,[2]Hoja1!$A$1:$C$12,2,FALSE)</f>
        <v>2183333 - 1663</v>
      </c>
      <c r="E133" s="382" t="str">
        <f>+VLOOKUP(C133,[2]Hoja1!$A$1:$C$12,3,FALSE)</f>
        <v>jeovana.zabala@economiayfinanzas.gob.bo</v>
      </c>
    </row>
    <row r="134" spans="1:5">
      <c r="A134" s="282">
        <v>382</v>
      </c>
      <c r="B134" s="283" t="s">
        <v>1241</v>
      </c>
      <c r="C134" s="374" t="str">
        <f>+VLOOKUP(A134,[2]DISTRIBUCIÓN!$A$8:$F$178,6,FALSE)</f>
        <v>Rommel Cuba</v>
      </c>
      <c r="D134" s="374" t="str">
        <f>+VLOOKUP(C134,[2]Hoja1!$A$1:$C$12,2,FALSE)</f>
        <v>2183333 - 1649</v>
      </c>
      <c r="E134" s="382" t="str">
        <f>+VLOOKUP(C134,[2]Hoja1!$A$1:$C$12,3,FALSE)</f>
        <v>rommel.cuba@economiayfinanzas.gob.bo</v>
      </c>
    </row>
    <row r="135" spans="1:5">
      <c r="A135" s="282">
        <v>383</v>
      </c>
      <c r="B135" s="283" t="s">
        <v>1242</v>
      </c>
      <c r="C135" s="374" t="str">
        <f>+VLOOKUP(A135,[2]DISTRIBUCIÓN!$A$8:$F$178,6,FALSE)</f>
        <v>Elizabeth Nina</v>
      </c>
      <c r="D135" s="374" t="str">
        <f>+VLOOKUP(C135,[2]Hoja1!$A$1:$C$12,2,FALSE)</f>
        <v>2183333 - 1637</v>
      </c>
      <c r="E135" s="382" t="str">
        <f>+VLOOKUP(C135,[2]Hoja1!$A$1:$C$12,3,FALSE)</f>
        <v>elizabeth.nina@economiayfinanzas.gob.bo</v>
      </c>
    </row>
    <row r="136" spans="1:5">
      <c r="A136" s="282">
        <v>385</v>
      </c>
      <c r="B136" s="283" t="s">
        <v>688</v>
      </c>
      <c r="C136" s="374" t="str">
        <f>+VLOOKUP(A136,[2]DISTRIBUCIÓN!$A$8:$F$178,6,FALSE)</f>
        <v>Jorge Vargas</v>
      </c>
      <c r="D136" s="374" t="str">
        <f>+VLOOKUP(C136,[2]Hoja1!$A$1:$C$12,2,FALSE)</f>
        <v>2183333 - 1633</v>
      </c>
      <c r="E136" s="382" t="str">
        <f>+VLOOKUP(C136,[2]Hoja1!$A$1:$C$12,3,FALSE)</f>
        <v>jorge.vargas@economiayfinanzas.gob.bo</v>
      </c>
    </row>
    <row r="137" spans="1:5">
      <c r="A137" s="282">
        <v>386</v>
      </c>
      <c r="B137" s="283" t="s">
        <v>1440</v>
      </c>
      <c r="C137" s="374" t="str">
        <f>+VLOOKUP(A137,[2]DISTRIBUCIÓN!$A$8:$F$178,6,FALSE)</f>
        <v>Belén Espejo</v>
      </c>
      <c r="D137" s="374" t="str">
        <f>+VLOOKUP(C137,[2]Hoja1!$A$1:$C$12,2,FALSE)</f>
        <v>2183333 - 1644</v>
      </c>
      <c r="E137" s="382" t="str">
        <f>+VLOOKUP(C137,[2]Hoja1!$A$1:$C$12,3,FALSE)</f>
        <v>belen.espejo@economiayfinanzas.gob.bo</v>
      </c>
    </row>
    <row r="138" spans="1:5">
      <c r="A138" s="282">
        <v>387</v>
      </c>
      <c r="B138" s="283" t="s">
        <v>1263</v>
      </c>
      <c r="C138" s="374" t="str">
        <f>+VLOOKUP(A138,[2]DISTRIBUCIÓN!$A$8:$F$178,6,FALSE)</f>
        <v>Huascar Nova</v>
      </c>
      <c r="D138" s="374" t="str">
        <f>+VLOOKUP(C138,[2]Hoja1!$A$1:$C$12,2,FALSE)</f>
        <v>2183333 - 1651</v>
      </c>
      <c r="E138" s="382" t="str">
        <f>+VLOOKUP(C138,[2]Hoja1!$A$1:$C$12,3,FALSE)</f>
        <v>huascar.nova@economiayfinanzas.gob.bo</v>
      </c>
    </row>
    <row r="139" spans="1:5">
      <c r="A139" s="282">
        <v>388</v>
      </c>
      <c r="B139" s="283" t="s">
        <v>1410</v>
      </c>
      <c r="C139" s="374" t="str">
        <f>+VLOOKUP(A139,[2]DISTRIBUCIÓN!$A$8:$F$178,6,FALSE)</f>
        <v>Jorge Vargas</v>
      </c>
      <c r="D139" s="374" t="str">
        <f>+VLOOKUP(C139,[2]Hoja1!$A$1:$C$12,2,FALSE)</f>
        <v>2183333 - 1633</v>
      </c>
      <c r="E139" s="382" t="str">
        <f>+VLOOKUP(C139,[2]Hoja1!$A$1:$C$12,3,FALSE)</f>
        <v>jorge.vargas@economiayfinanzas.gob.bo</v>
      </c>
    </row>
    <row r="140" spans="1:5">
      <c r="A140" s="284">
        <v>389</v>
      </c>
      <c r="B140" s="285" t="s">
        <v>1441</v>
      </c>
      <c r="C140" s="374" t="str">
        <f>+VLOOKUP(A140,[2]DISTRIBUCIÓN!$A$8:$F$178,6,FALSE)</f>
        <v>Belén Espejo</v>
      </c>
      <c r="D140" s="374" t="str">
        <f>+VLOOKUP(C140,[2]Hoja1!$A$1:$C$12,2,FALSE)</f>
        <v>2183333 - 1644</v>
      </c>
      <c r="E140" s="382" t="str">
        <f>+VLOOKUP(C140,[2]Hoja1!$A$1:$C$12,3,FALSE)</f>
        <v>belen.espejo@economiayfinanzas.gob.bo</v>
      </c>
    </row>
    <row r="141" spans="1:5">
      <c r="A141" s="282">
        <v>422</v>
      </c>
      <c r="B141" s="283" t="s">
        <v>149</v>
      </c>
      <c r="C141" s="374" t="str">
        <f>+VLOOKUP(A141,[2]DISTRIBUCIÓN!$A$8:$F$178,6,FALSE)</f>
        <v>José Rivas</v>
      </c>
      <c r="D141" s="374" t="str">
        <f>+VLOOKUP(C141,[2]Hoja1!$A$1:$C$12,2,FALSE)</f>
        <v>2183333 - 1632</v>
      </c>
      <c r="E141" s="382" t="str">
        <f>+VLOOKUP(C141,[2]Hoja1!$A$1:$C$12,3,FALSE)</f>
        <v>jose.rivas@economiayfinanzas.gob.bo</v>
      </c>
    </row>
    <row r="142" spans="1:5">
      <c r="A142" s="282">
        <v>423</v>
      </c>
      <c r="B142" s="283" t="s">
        <v>1442</v>
      </c>
      <c r="C142" s="374" t="str">
        <f>+VLOOKUP(A142,[2]DISTRIBUCIÓN!$A$8:$F$178,6,FALSE)</f>
        <v>José Rivas</v>
      </c>
      <c r="D142" s="374" t="str">
        <f>+VLOOKUP(C142,[2]Hoja1!$A$1:$C$12,2,FALSE)</f>
        <v>2183333 - 1632</v>
      </c>
      <c r="E142" s="382" t="str">
        <f>+VLOOKUP(C142,[2]Hoja1!$A$1:$C$12,3,FALSE)</f>
        <v>jose.rivas@economiayfinanzas.gob.bo</v>
      </c>
    </row>
    <row r="143" spans="1:5">
      <c r="A143" s="282">
        <v>513</v>
      </c>
      <c r="B143" s="283" t="s">
        <v>160</v>
      </c>
      <c r="C143" s="374" t="str">
        <f>+VLOOKUP(A143,[2]DISTRIBUCIÓN!$A$8:$F$178,6,FALSE)</f>
        <v>Virginia Huanca</v>
      </c>
      <c r="D143" s="374" t="str">
        <f>+VLOOKUP(C143,[2]Hoja1!$A$1:$C$12,2,FALSE)</f>
        <v>2183333 - 1636</v>
      </c>
      <c r="E143" s="382" t="str">
        <f>+VLOOKUP(C143,[2]Hoja1!$A$1:$C$12,3,FALSE)</f>
        <v>virginia.huanca@economiayfinanzas.gob.bo</v>
      </c>
    </row>
    <row r="144" spans="1:5">
      <c r="A144" s="282">
        <v>514</v>
      </c>
      <c r="B144" s="283" t="s">
        <v>161</v>
      </c>
      <c r="C144" s="374" t="str">
        <f>+VLOOKUP(A144,[2]DISTRIBUCIÓN!$A$8:$F$178,6,FALSE)</f>
        <v>Elizabeth Nina</v>
      </c>
      <c r="D144" s="374" t="str">
        <f>+VLOOKUP(C144,[2]Hoja1!$A$1:$C$12,2,FALSE)</f>
        <v>2183333 - 1637</v>
      </c>
      <c r="E144" s="382" t="str">
        <f>+VLOOKUP(C144,[2]Hoja1!$A$1:$C$12,3,FALSE)</f>
        <v>elizabeth.nina@economiayfinanzas.gob.bo</v>
      </c>
    </row>
    <row r="145" spans="1:5">
      <c r="A145" s="282">
        <v>520</v>
      </c>
      <c r="B145" s="283" t="s">
        <v>1278</v>
      </c>
      <c r="C145" s="374" t="str">
        <f>+VLOOKUP(A145,[2]DISTRIBUCIÓN!$A$8:$F$178,6,FALSE)</f>
        <v>Virginia Huanca</v>
      </c>
      <c r="D145" s="374" t="str">
        <f>+VLOOKUP(C145,[2]Hoja1!$A$1:$C$12,2,FALSE)</f>
        <v>2183333 - 1636</v>
      </c>
      <c r="E145" s="382" t="str">
        <f>+VLOOKUP(C145,[2]Hoja1!$A$1:$C$12,3,FALSE)</f>
        <v>virginia.huanca@economiayfinanzas.gob.bo</v>
      </c>
    </row>
    <row r="146" spans="1:5">
      <c r="A146" s="282">
        <v>522</v>
      </c>
      <c r="B146" s="283" t="s">
        <v>163</v>
      </c>
      <c r="C146" s="374" t="str">
        <f>+VLOOKUP(A146,[2]DISTRIBUCIÓN!$A$8:$F$178,6,FALSE)</f>
        <v>Virginia Huanca</v>
      </c>
      <c r="D146" s="374" t="str">
        <f>+VLOOKUP(C146,[2]Hoja1!$A$1:$C$12,2,FALSE)</f>
        <v>2183333 - 1636</v>
      </c>
      <c r="E146" s="382" t="str">
        <f>+VLOOKUP(C146,[2]Hoja1!$A$1:$C$12,3,FALSE)</f>
        <v>virginia.huanca@economiayfinanzas.gob.bo</v>
      </c>
    </row>
    <row r="147" spans="1:5">
      <c r="A147" s="282">
        <v>525</v>
      </c>
      <c r="B147" s="283" t="s">
        <v>1443</v>
      </c>
      <c r="C147" s="374" t="str">
        <f>+VLOOKUP(A147,[2]DISTRIBUCIÓN!$A$8:$F$178,6,FALSE)</f>
        <v>Jorge Vargas</v>
      </c>
      <c r="D147" s="374" t="str">
        <f>+VLOOKUP(C147,[2]Hoja1!$A$1:$C$12,2,FALSE)</f>
        <v>2183333 - 1633</v>
      </c>
      <c r="E147" s="382" t="str">
        <f>+VLOOKUP(C147,[2]Hoja1!$A$1:$C$12,3,FALSE)</f>
        <v>jorge.vargas@economiayfinanzas.gob.bo</v>
      </c>
    </row>
    <row r="148" spans="1:5">
      <c r="A148" s="282">
        <v>526</v>
      </c>
      <c r="B148" s="283" t="s">
        <v>1444</v>
      </c>
      <c r="C148" s="374" t="str">
        <f>+VLOOKUP(A148,[2]DISTRIBUCIÓN!$A$8:$F$178,6,FALSE)</f>
        <v>Virginia Callisaya</v>
      </c>
      <c r="D148" s="374" t="str">
        <f>+VLOOKUP(C148,[2]Hoja1!$A$1:$C$12,2,FALSE)</f>
        <v>2183333 - 1645</v>
      </c>
      <c r="E148" s="382" t="str">
        <f>+VLOOKUP(C148,[2]Hoja1!$A$1:$C$12,3,FALSE)</f>
        <v>virginia.callisaya@economiayfinanzas.gob.bo</v>
      </c>
    </row>
    <row r="149" spans="1:5">
      <c r="A149" s="282">
        <v>548</v>
      </c>
      <c r="B149" s="283" t="s">
        <v>1445</v>
      </c>
      <c r="C149" s="374" t="str">
        <f>+VLOOKUP(A149,[2]DISTRIBUCIÓN!$A$8:$F$178,6,FALSE)</f>
        <v>José Rivas</v>
      </c>
      <c r="D149" s="374" t="str">
        <f>+VLOOKUP(C149,[2]Hoja1!$A$1:$C$12,2,FALSE)</f>
        <v>2183333 - 1632</v>
      </c>
      <c r="E149" s="382" t="str">
        <f>+VLOOKUP(C149,[2]Hoja1!$A$1:$C$12,3,FALSE)</f>
        <v>jose.rivas@economiayfinanzas.gob.bo</v>
      </c>
    </row>
    <row r="150" spans="1:5">
      <c r="A150" s="284">
        <v>551</v>
      </c>
      <c r="B150" s="285" t="s">
        <v>165</v>
      </c>
      <c r="C150" s="374" t="str">
        <f>+VLOOKUP(A150,[2]DISTRIBUCIÓN!$A$8:$F$178,6,FALSE)</f>
        <v>Jorge Vargas</v>
      </c>
      <c r="D150" s="374" t="str">
        <f>+VLOOKUP(C150,[2]Hoja1!$A$1:$C$12,2,FALSE)</f>
        <v>2183333 - 1633</v>
      </c>
      <c r="E150" s="382" t="str">
        <f>+VLOOKUP(C150,[2]Hoja1!$A$1:$C$12,3,FALSE)</f>
        <v>jorge.vargas@economiayfinanzas.gob.bo</v>
      </c>
    </row>
    <row r="151" spans="1:5">
      <c r="A151" s="282">
        <v>572</v>
      </c>
      <c r="B151" s="283" t="s">
        <v>166</v>
      </c>
      <c r="C151" s="374" t="str">
        <f>+VLOOKUP(A151,[2]DISTRIBUCIÓN!$A$8:$F$178,6,FALSE)</f>
        <v>Virginia Callisaya</v>
      </c>
      <c r="D151" s="374" t="str">
        <f>+VLOOKUP(C151,[2]Hoja1!$A$1:$C$12,2,FALSE)</f>
        <v>2183333 - 1645</v>
      </c>
      <c r="E151" s="382" t="str">
        <f>+VLOOKUP(C151,[2]Hoja1!$A$1:$C$12,3,FALSE)</f>
        <v>virginia.callisaya@economiayfinanzas.gob.bo</v>
      </c>
    </row>
    <row r="152" spans="1:5">
      <c r="A152" s="282">
        <v>573</v>
      </c>
      <c r="B152" s="283" t="s">
        <v>1446</v>
      </c>
      <c r="C152" s="374" t="str">
        <f>+VLOOKUP(A152,[2]DISTRIBUCIÓN!$A$8:$F$178,6,FALSE)</f>
        <v>Huascar Nova</v>
      </c>
      <c r="D152" s="374" t="str">
        <f>+VLOOKUP(C152,[2]Hoja1!$A$1:$C$12,2,FALSE)</f>
        <v>2183333 - 1651</v>
      </c>
      <c r="E152" s="382" t="str">
        <f>+VLOOKUP(C152,[2]Hoja1!$A$1:$C$12,3,FALSE)</f>
        <v>huascar.nova@economiayfinanzas.gob.bo</v>
      </c>
    </row>
    <row r="153" spans="1:5">
      <c r="A153" s="282">
        <v>576</v>
      </c>
      <c r="B153" s="283" t="s">
        <v>1447</v>
      </c>
      <c r="C153" s="374" t="str">
        <f>+VLOOKUP(A153,[2]DISTRIBUCIÓN!$A$8:$F$178,6,FALSE)</f>
        <v>Rommel Cuba</v>
      </c>
      <c r="D153" s="374" t="str">
        <f>+VLOOKUP(C153,[2]Hoja1!$A$1:$C$12,2,FALSE)</f>
        <v>2183333 - 1649</v>
      </c>
      <c r="E153" s="382" t="str">
        <f>+VLOOKUP(C153,[2]Hoja1!$A$1:$C$12,3,FALSE)</f>
        <v>rommel.cuba@economiayfinanzas.gob.bo</v>
      </c>
    </row>
    <row r="154" spans="1:5">
      <c r="A154" s="282">
        <v>578</v>
      </c>
      <c r="B154" s="283" t="s">
        <v>168</v>
      </c>
      <c r="C154" s="374" t="str">
        <f>+VLOOKUP(A154,[2]DISTRIBUCIÓN!$A$8:$F$178,6,FALSE)</f>
        <v>José Rivas</v>
      </c>
      <c r="D154" s="374" t="str">
        <f>+VLOOKUP(C154,[2]Hoja1!$A$1:$C$12,2,FALSE)</f>
        <v>2183333 - 1632</v>
      </c>
      <c r="E154" s="382" t="str">
        <f>+VLOOKUP(C154,[2]Hoja1!$A$1:$C$12,3,FALSE)</f>
        <v>jose.rivas@economiayfinanzas.gob.bo</v>
      </c>
    </row>
    <row r="155" spans="1:5">
      <c r="A155" s="282">
        <v>580</v>
      </c>
      <c r="B155" s="283" t="s">
        <v>169</v>
      </c>
      <c r="C155" s="374" t="str">
        <f>+VLOOKUP(A155,[2]DISTRIBUCIÓN!$A$8:$F$178,6,FALSE)</f>
        <v>Elizabeth Nina</v>
      </c>
      <c r="D155" s="374" t="str">
        <f>+VLOOKUP(C155,[2]Hoja1!$A$1:$C$12,2,FALSE)</f>
        <v>2183333 - 1637</v>
      </c>
      <c r="E155" s="382" t="str">
        <f>+VLOOKUP(C155,[2]Hoja1!$A$1:$C$12,3,FALSE)</f>
        <v>elizabeth.nina@economiayfinanzas.gob.bo</v>
      </c>
    </row>
    <row r="156" spans="1:5">
      <c r="A156" s="282">
        <v>584</v>
      </c>
      <c r="B156" s="283" t="s">
        <v>1448</v>
      </c>
      <c r="C156" s="374" t="str">
        <f>+VLOOKUP(A156,[2]DISTRIBUCIÓN!$A$8:$F$178,6,FALSE)</f>
        <v>Judith Machicado</v>
      </c>
      <c r="D156" s="374" t="str">
        <f>+VLOOKUP(C156,[2]Hoja1!$A$1:$C$12,2,FALSE)</f>
        <v>2183333 - 1648</v>
      </c>
      <c r="E156" s="382" t="str">
        <f>+VLOOKUP(C156,[2]Hoja1!$A$1:$C$12,3,FALSE)</f>
        <v>judith.machicado@economiayfinanzas.gob.bo</v>
      </c>
    </row>
    <row r="157" spans="1:5">
      <c r="A157" s="284">
        <v>585</v>
      </c>
      <c r="B157" s="285" t="s">
        <v>1449</v>
      </c>
      <c r="C157" s="374" t="str">
        <f>+VLOOKUP(A157,[2]DISTRIBUCIÓN!$A$8:$F$178,6,FALSE)</f>
        <v>Jorge Vargas</v>
      </c>
      <c r="D157" s="374" t="str">
        <f>+VLOOKUP(C157,[2]Hoja1!$A$1:$C$12,2,FALSE)</f>
        <v>2183333 - 1633</v>
      </c>
      <c r="E157" s="382" t="str">
        <f>+VLOOKUP(C157,[2]Hoja1!$A$1:$C$12,3,FALSE)</f>
        <v>jorge.vargas@economiayfinanzas.gob.bo</v>
      </c>
    </row>
    <row r="158" spans="1:5">
      <c r="A158" s="284">
        <v>586</v>
      </c>
      <c r="B158" s="285" t="s">
        <v>172</v>
      </c>
      <c r="C158" s="374" t="str">
        <f>+VLOOKUP(A158,[2]DISTRIBUCIÓN!$A$8:$F$178,6,FALSE)</f>
        <v>Huascar Nova</v>
      </c>
      <c r="D158" s="374" t="str">
        <f>+VLOOKUP(C158,[2]Hoja1!$A$1:$C$12,2,FALSE)</f>
        <v>2183333 - 1651</v>
      </c>
      <c r="E158" s="382" t="str">
        <f>+VLOOKUP(C158,[2]Hoja1!$A$1:$C$12,3,FALSE)</f>
        <v>huascar.nova@economiayfinanzas.gob.bo</v>
      </c>
    </row>
    <row r="159" spans="1:5">
      <c r="A159" s="282">
        <v>587</v>
      </c>
      <c r="B159" s="286" t="s">
        <v>1450</v>
      </c>
      <c r="C159" s="374" t="str">
        <f>+VLOOKUP(A159,[2]DISTRIBUCIÓN!$A$8:$F$178,6,FALSE)</f>
        <v>Elizabeth Nina</v>
      </c>
      <c r="D159" s="374" t="str">
        <f>+VLOOKUP(C159,[2]Hoja1!$A$1:$C$12,2,FALSE)</f>
        <v>2183333 - 1637</v>
      </c>
      <c r="E159" s="382" t="str">
        <f>+VLOOKUP(C159,[2]Hoja1!$A$1:$C$12,3,FALSE)</f>
        <v>elizabeth.nina@economiayfinanzas.gob.bo</v>
      </c>
    </row>
    <row r="160" spans="1:5">
      <c r="A160" s="282">
        <v>590</v>
      </c>
      <c r="B160" s="283" t="s">
        <v>1280</v>
      </c>
      <c r="C160" s="374" t="str">
        <f>+VLOOKUP(A160,[2]DISTRIBUCIÓN!$A$8:$F$178,6,FALSE)</f>
        <v>Jeovana Zabala</v>
      </c>
      <c r="D160" s="374" t="str">
        <f>+VLOOKUP(C160,[2]Hoja1!$A$1:$C$12,2,FALSE)</f>
        <v>2183333 - 1663</v>
      </c>
      <c r="E160" s="382" t="str">
        <f>+VLOOKUP(C160,[2]Hoja1!$A$1:$C$12,3,FALSE)</f>
        <v>jeovana.zabala@economiayfinanzas.gob.bo</v>
      </c>
    </row>
    <row r="161" spans="1:5">
      <c r="A161" s="282">
        <v>591</v>
      </c>
      <c r="B161" s="283" t="s">
        <v>1451</v>
      </c>
      <c r="C161" s="374" t="str">
        <f>+VLOOKUP(A161,[2]DISTRIBUCIÓN!$A$8:$F$178,6,FALSE)</f>
        <v>Judith Machicado</v>
      </c>
      <c r="D161" s="374" t="str">
        <f>+VLOOKUP(C161,[2]Hoja1!$A$1:$C$12,2,FALSE)</f>
        <v>2183333 - 1648</v>
      </c>
      <c r="E161" s="382" t="str">
        <f>+VLOOKUP(C161,[2]Hoja1!$A$1:$C$12,3,FALSE)</f>
        <v>judith.machicado@economiayfinanzas.gob.bo</v>
      </c>
    </row>
    <row r="162" spans="1:5">
      <c r="A162" s="282">
        <v>593</v>
      </c>
      <c r="B162" s="283" t="s">
        <v>1281</v>
      </c>
      <c r="C162" s="374" t="str">
        <f>+VLOOKUP(A162,[2]DISTRIBUCIÓN!$A$8:$F$178,6,FALSE)</f>
        <v>Jorge Vargas</v>
      </c>
      <c r="D162" s="374" t="str">
        <f>+VLOOKUP(C162,[2]Hoja1!$A$1:$C$12,2,FALSE)</f>
        <v>2183333 - 1633</v>
      </c>
      <c r="E162" s="382" t="str">
        <f>+VLOOKUP(C162,[2]Hoja1!$A$1:$C$12,3,FALSE)</f>
        <v>jorge.vargas@economiayfinanzas.gob.bo</v>
      </c>
    </row>
    <row r="163" spans="1:5">
      <c r="A163" s="282">
        <v>594</v>
      </c>
      <c r="B163" s="283" t="s">
        <v>88</v>
      </c>
      <c r="C163" s="374" t="str">
        <f>+VLOOKUP(A163,[2]DISTRIBUCIÓN!$A$8:$F$178,6,FALSE)</f>
        <v>Virginia Huanca</v>
      </c>
      <c r="D163" s="374" t="str">
        <f>+VLOOKUP(C163,[2]Hoja1!$A$1:$C$12,2,FALSE)</f>
        <v>2183333 - 1636</v>
      </c>
      <c r="E163" s="382" t="str">
        <f>+VLOOKUP(C163,[2]Hoja1!$A$1:$C$12,3,FALSE)</f>
        <v>virginia.huanca@economiayfinanzas.gob.bo</v>
      </c>
    </row>
    <row r="164" spans="1:5">
      <c r="A164" s="282">
        <v>595</v>
      </c>
      <c r="B164" s="283" t="s">
        <v>609</v>
      </c>
      <c r="C164" s="374" t="str">
        <f>+VLOOKUP(A164,[2]DISTRIBUCIÓN!$A$8:$F$178,6,FALSE)</f>
        <v>Virginia Huanca</v>
      </c>
      <c r="D164" s="374" t="str">
        <f>+VLOOKUP(C164,[2]Hoja1!$A$1:$C$12,2,FALSE)</f>
        <v>2183333 - 1636</v>
      </c>
      <c r="E164" s="382" t="str">
        <f>+VLOOKUP(C164,[2]Hoja1!$A$1:$C$12,3,FALSE)</f>
        <v>virginia.huanca@economiayfinanzas.gob.bo</v>
      </c>
    </row>
    <row r="165" spans="1:5">
      <c r="A165" s="282">
        <v>596</v>
      </c>
      <c r="B165" s="283" t="s">
        <v>1452</v>
      </c>
      <c r="C165" s="374" t="str">
        <f>+VLOOKUP(A165,[2]DISTRIBUCIÓN!$A$8:$F$178,6,FALSE)</f>
        <v>Guadalupe Challco</v>
      </c>
      <c r="D165" s="374" t="str">
        <f>+VLOOKUP(C165,[2]Hoja1!$A$1:$C$12,2,FALSE)</f>
        <v>2183333 - 1640</v>
      </c>
      <c r="E165" s="382" t="str">
        <f>+VLOOKUP(C165,[2]Hoja1!$A$1:$C$12,3,FALSE)</f>
        <v>guadalupe.challco@economiayfinanzas.gob.bo</v>
      </c>
    </row>
    <row r="166" spans="1:5">
      <c r="A166" s="282">
        <v>597</v>
      </c>
      <c r="B166" s="283" t="s">
        <v>673</v>
      </c>
      <c r="C166" s="374" t="str">
        <f>+VLOOKUP(A166,[2]DISTRIBUCIÓN!$A$8:$F$178,6,FALSE)</f>
        <v>José Rivas</v>
      </c>
      <c r="D166" s="374" t="str">
        <f>+VLOOKUP(C166,[2]Hoja1!$A$1:$C$12,2,FALSE)</f>
        <v>2183333 - 1632</v>
      </c>
      <c r="E166" s="382" t="str">
        <f>+VLOOKUP(C166,[2]Hoja1!$A$1:$C$12,3,FALSE)</f>
        <v>jose.rivas@economiayfinanzas.gob.bo</v>
      </c>
    </row>
    <row r="167" spans="1:5">
      <c r="A167" s="282">
        <v>598</v>
      </c>
      <c r="B167" s="287" t="s">
        <v>668</v>
      </c>
      <c r="C167" s="374" t="str">
        <f>+VLOOKUP(A167,[2]DISTRIBUCIÓN!$A$8:$F$178,6,FALSE)</f>
        <v>Belén Espejo</v>
      </c>
      <c r="D167" s="374" t="str">
        <f>+VLOOKUP(C167,[2]Hoja1!$A$1:$C$12,2,FALSE)</f>
        <v>2183333 - 1644</v>
      </c>
      <c r="E167" s="382" t="str">
        <f>+VLOOKUP(C167,[2]Hoja1!$A$1:$C$12,3,FALSE)</f>
        <v>belen.espejo@economiayfinanzas.gob.bo</v>
      </c>
    </row>
    <row r="168" spans="1:5">
      <c r="A168" s="282">
        <v>599</v>
      </c>
      <c r="B168" s="283" t="s">
        <v>1245</v>
      </c>
      <c r="C168" s="374" t="str">
        <f>+VLOOKUP(A168,[2]DISTRIBUCIÓN!$A$8:$F$178,6,FALSE)</f>
        <v>Belén Espejo</v>
      </c>
      <c r="D168" s="374" t="str">
        <f>+VLOOKUP(C168,[2]Hoja1!$A$1:$C$12,2,FALSE)</f>
        <v>2183333 - 1644</v>
      </c>
      <c r="E168" s="382" t="str">
        <f>+VLOOKUP(C168,[2]Hoja1!$A$1:$C$12,3,FALSE)</f>
        <v>belen.espejo@economiayfinanzas.gob.bo</v>
      </c>
    </row>
    <row r="169" spans="1:5">
      <c r="A169" s="282">
        <v>600</v>
      </c>
      <c r="B169" s="283" t="s">
        <v>1282</v>
      </c>
      <c r="C169" s="374" t="str">
        <f>+VLOOKUP(A169,[2]DISTRIBUCIÓN!$A$8:$F$178,6,FALSE)</f>
        <v>Rommel Cuba</v>
      </c>
      <c r="D169" s="374" t="str">
        <f>+VLOOKUP(C169,[2]Hoja1!$A$1:$C$12,2,FALSE)</f>
        <v>2183333 - 1649</v>
      </c>
      <c r="E169" s="382" t="str">
        <f>+VLOOKUP(C169,[2]Hoja1!$A$1:$C$12,3,FALSE)</f>
        <v>rommel.cuba@economiayfinanzas.gob.bo</v>
      </c>
    </row>
    <row r="170" spans="1:5">
      <c r="A170" s="282">
        <v>601</v>
      </c>
      <c r="B170" s="283" t="s">
        <v>1453</v>
      </c>
      <c r="C170" s="374" t="str">
        <f>+VLOOKUP(A170,[2]DISTRIBUCIÓN!$A$8:$F$178,6,FALSE)</f>
        <v>Elizabeth Nina</v>
      </c>
      <c r="D170" s="374" t="str">
        <f>+VLOOKUP(C170,[2]Hoja1!$A$1:$C$12,2,FALSE)</f>
        <v>2183333 - 1637</v>
      </c>
      <c r="E170" s="382" t="str">
        <f>+VLOOKUP(C170,[2]Hoja1!$A$1:$C$12,3,FALSE)</f>
        <v>elizabeth.nina@economiayfinanzas.gob.bo</v>
      </c>
    </row>
    <row r="171" spans="1:5">
      <c r="A171" s="282">
        <v>633</v>
      </c>
      <c r="B171" s="283" t="s">
        <v>173</v>
      </c>
      <c r="C171" s="374" t="str">
        <f>+VLOOKUP(A171,[2]DISTRIBUCIÓN!$A$8:$F$178,6,FALSE)</f>
        <v>Judith Machicado</v>
      </c>
      <c r="D171" s="374" t="str">
        <f>+VLOOKUP(C171,[2]Hoja1!$A$1:$C$12,2,FALSE)</f>
        <v>2183333 - 1648</v>
      </c>
      <c r="E171" s="382" t="str">
        <f>+VLOOKUP(C171,[2]Hoja1!$A$1:$C$12,3,FALSE)</f>
        <v>judith.machicado@economiayfinanzas.gob.bo</v>
      </c>
    </row>
    <row r="172" spans="1:5">
      <c r="A172" s="282">
        <v>650</v>
      </c>
      <c r="B172" s="283" t="s">
        <v>175</v>
      </c>
      <c r="C172" s="374" t="str">
        <f>+VLOOKUP(A172,[2]DISTRIBUCIÓN!$A$8:$F$178,6,FALSE)</f>
        <v>Emma Ticonipa</v>
      </c>
      <c r="D172" s="374" t="str">
        <f>+VLOOKUP(C172,[2]Hoja1!$A$1:$C$12,2,FALSE)</f>
        <v>2183333 - 1635</v>
      </c>
      <c r="E172" s="382" t="str">
        <f>+VLOOKUP(C172,[2]Hoja1!$A$1:$C$12,3,FALSE)</f>
        <v>emma.ticonipa@economiayfinanzas.gob.bo</v>
      </c>
    </row>
    <row r="173" spans="1:5">
      <c r="A173" s="282">
        <v>660</v>
      </c>
      <c r="B173" s="283" t="s">
        <v>1454</v>
      </c>
      <c r="C173" s="374" t="str">
        <f>+VLOOKUP(A173,[2]DISTRIBUCIÓN!$A$8:$F$178,6,FALSE)</f>
        <v>Virginia Huanca</v>
      </c>
      <c r="D173" s="374" t="str">
        <f>+VLOOKUP(C173,[2]Hoja1!$A$1:$C$12,2,FALSE)</f>
        <v>2183333 - 1636</v>
      </c>
      <c r="E173" s="382" t="str">
        <f>+VLOOKUP(C173,[2]Hoja1!$A$1:$C$12,3,FALSE)</f>
        <v>virginia.huanca@economiayfinanzas.gob.bo</v>
      </c>
    </row>
    <row r="174" spans="1:5">
      <c r="A174" s="282">
        <v>661</v>
      </c>
      <c r="B174" s="283" t="s">
        <v>177</v>
      </c>
      <c r="C174" s="374" t="str">
        <f>+VLOOKUP(A174,[2]DISTRIBUCIÓN!$A$8:$F$178,6,FALSE)</f>
        <v>Jeovana Zabala</v>
      </c>
      <c r="D174" s="374" t="str">
        <f>+VLOOKUP(C174,[2]Hoja1!$A$1:$C$12,2,FALSE)</f>
        <v>2183333 - 1663</v>
      </c>
      <c r="E174" s="382" t="str">
        <f>+VLOOKUP(C174,[2]Hoja1!$A$1:$C$12,3,FALSE)</f>
        <v>jeovana.zabala@economiayfinanzas.gob.bo</v>
      </c>
    </row>
    <row r="175" spans="1:5">
      <c r="A175" s="282">
        <v>670</v>
      </c>
      <c r="B175" s="283" t="s">
        <v>178</v>
      </c>
      <c r="C175" s="374" t="str">
        <f>+VLOOKUP(A175,[2]DISTRIBUCIÓN!$A$8:$F$178,6,FALSE)</f>
        <v>Elizabeth Nina</v>
      </c>
      <c r="D175" s="374" t="str">
        <f>+VLOOKUP(C175,[2]Hoja1!$A$1:$C$12,2,FALSE)</f>
        <v>2183333 - 1637</v>
      </c>
      <c r="E175" s="382" t="str">
        <f>+VLOOKUP(C175,[2]Hoja1!$A$1:$C$12,3,FALSE)</f>
        <v>elizabeth.nina@economiayfinanzas.gob.bo</v>
      </c>
    </row>
    <row r="176" spans="1:5">
      <c r="A176" s="282">
        <v>680</v>
      </c>
      <c r="B176" s="283" t="s">
        <v>1455</v>
      </c>
      <c r="C176" s="374" t="str">
        <f>+VLOOKUP(A176,[2]DISTRIBUCIÓN!$A$8:$F$178,6,FALSE)</f>
        <v>Belén Espejo</v>
      </c>
      <c r="D176" s="374" t="str">
        <f>+VLOOKUP(C176,[2]Hoja1!$A$1:$C$12,2,FALSE)</f>
        <v>2183333 - 1644</v>
      </c>
      <c r="E176" s="382" t="str">
        <f>+VLOOKUP(C176,[2]Hoja1!$A$1:$C$12,3,FALSE)</f>
        <v>belen.espejo@economiayfinanzas.gob.bo</v>
      </c>
    </row>
    <row r="177" spans="1:5">
      <c r="A177" s="282">
        <v>681</v>
      </c>
      <c r="B177" s="283" t="s">
        <v>1456</v>
      </c>
      <c r="C177" s="374" t="str">
        <f>+VLOOKUP(A177,[2]DISTRIBUCIÓN!$A$8:$F$178,6,FALSE)</f>
        <v>Elizabeth Nina</v>
      </c>
      <c r="D177" s="374" t="str">
        <f>+VLOOKUP(C177,[2]Hoja1!$A$1:$C$12,2,FALSE)</f>
        <v>2183333 - 1637</v>
      </c>
      <c r="E177" s="382" t="str">
        <f>+VLOOKUP(C177,[2]Hoja1!$A$1:$C$12,3,FALSE)</f>
        <v>elizabeth.nina@economiayfinanzas.gob.bo</v>
      </c>
    </row>
    <row r="178" spans="1:5">
      <c r="A178" s="282">
        <v>682</v>
      </c>
      <c r="B178" s="283" t="s">
        <v>1457</v>
      </c>
      <c r="C178" s="374" t="str">
        <f>+VLOOKUP(A178,[2]DISTRIBUCIÓN!$A$8:$F$178,6,FALSE)</f>
        <v>Jeovana Zabala</v>
      </c>
      <c r="D178" s="374" t="str">
        <f>+VLOOKUP(C178,[2]Hoja1!$A$1:$C$12,2,FALSE)</f>
        <v>2183333 - 1663</v>
      </c>
      <c r="E178" s="382" t="str">
        <f>+VLOOKUP(C178,[2]Hoja1!$A$1:$C$12,3,FALSE)</f>
        <v>jeovana.zabala@economiayfinanzas.gob.bo</v>
      </c>
    </row>
    <row r="179" spans="1:5">
      <c r="A179" s="282">
        <v>683</v>
      </c>
      <c r="B179" s="283" t="s">
        <v>1458</v>
      </c>
      <c r="C179" s="374" t="str">
        <f>+VLOOKUP(A179,[2]DISTRIBUCIÓN!$A$8:$F$178,6,FALSE)</f>
        <v>Elizabeth Nina</v>
      </c>
      <c r="D179" s="374" t="str">
        <f>+VLOOKUP(C179,[2]Hoja1!$A$1:$C$12,2,FALSE)</f>
        <v>2183333 - 1637</v>
      </c>
      <c r="E179" s="382" t="str">
        <f>+VLOOKUP(C179,[2]Hoja1!$A$1:$C$12,3,FALSE)</f>
        <v>elizabeth.nina@economiayfinanzas.gob.bo</v>
      </c>
    </row>
    <row r="180" spans="1:5">
      <c r="A180" s="282">
        <v>802</v>
      </c>
      <c r="B180" s="283" t="s">
        <v>184</v>
      </c>
      <c r="C180" s="374" t="str">
        <f>+VLOOKUP(A180,[2]DISTRIBUCIÓN!$A$8:$F$178,6,FALSE)</f>
        <v>Judith Machicado</v>
      </c>
      <c r="D180" s="374" t="str">
        <f>+VLOOKUP(C180,[2]Hoja1!$A$1:$C$12,2,FALSE)</f>
        <v>2183333 - 1648</v>
      </c>
      <c r="E180" s="382" t="str">
        <f>+VLOOKUP(C180,[2]Hoja1!$A$1:$C$12,3,FALSE)</f>
        <v>judith.machicado@economiayfinanzas.gob.bo</v>
      </c>
    </row>
    <row r="181" spans="1:5">
      <c r="A181" s="282">
        <v>862</v>
      </c>
      <c r="B181" s="283" t="s">
        <v>187</v>
      </c>
      <c r="C181" s="374" t="str">
        <f>+VLOOKUP(A181,[2]DISTRIBUCIÓN!$A$8:$F$178,6,FALSE)</f>
        <v>Elizabeth Nina</v>
      </c>
      <c r="D181" s="374" t="str">
        <f>+VLOOKUP(C181,[2]Hoja1!$A$1:$C$12,2,FALSE)</f>
        <v>2183333 - 1637</v>
      </c>
      <c r="E181" s="382" t="str">
        <f>+VLOOKUP(C181,[2]Hoja1!$A$1:$C$12,3,FALSE)</f>
        <v>elizabeth.nina@economiayfinanzas.gob.bo</v>
      </c>
    </row>
    <row r="182" spans="1:5">
      <c r="A182" s="282">
        <v>865</v>
      </c>
      <c r="B182" s="283" t="s">
        <v>1459</v>
      </c>
      <c r="C182" s="374" t="str">
        <f>+VLOOKUP(A182,[2]DISTRIBUCIÓN!$A$8:$F$178,6,FALSE)</f>
        <v>Judith Machicado</v>
      </c>
      <c r="D182" s="374" t="str">
        <f>+VLOOKUP(C182,[2]Hoja1!$A$1:$C$12,2,FALSE)</f>
        <v>2183333 - 1648</v>
      </c>
      <c r="E182" s="382" t="str">
        <f>+VLOOKUP(C182,[2]Hoja1!$A$1:$C$12,3,FALSE)</f>
        <v>judith.machicado@economiayfinanzas.gob.bo</v>
      </c>
    </row>
    <row r="183" spans="1:5">
      <c r="A183" s="282">
        <v>867</v>
      </c>
      <c r="B183" s="283" t="s">
        <v>189</v>
      </c>
      <c r="C183" s="374" t="str">
        <f>+VLOOKUP(A183,[2]DISTRIBUCIÓN!$A$8:$F$178,6,FALSE)</f>
        <v>Judith Machicado</v>
      </c>
      <c r="D183" s="374" t="str">
        <f>+VLOOKUP(C183,[2]Hoja1!$A$1:$C$12,2,FALSE)</f>
        <v>2183333 - 1648</v>
      </c>
      <c r="E183" s="382" t="str">
        <f>+VLOOKUP(C183,[2]Hoja1!$A$1:$C$12,3,FALSE)</f>
        <v>judith.machicado@economiayfinanzas.gob.bo</v>
      </c>
    </row>
    <row r="184" spans="1:5">
      <c r="A184" s="282">
        <v>901</v>
      </c>
      <c r="B184" s="283" t="s">
        <v>190</v>
      </c>
      <c r="C184" s="374" t="str">
        <f>+VLOOKUP($A184,[3]DISTRIBUCIÓN!$A$8:$G$540,5,FALSE)</f>
        <v>Belén Espejo</v>
      </c>
      <c r="D184" s="374" t="str">
        <f>+VLOOKUP(C184,[2]Hoja1!$A$1:$C$12,2,FALSE)</f>
        <v>2183333 - 1644</v>
      </c>
      <c r="E184" s="382" t="str">
        <f>+VLOOKUP(C184,[2]Hoja1!$A$1:$C$12,3,FALSE)</f>
        <v>belen.espejo@economiayfinanzas.gob.bo</v>
      </c>
    </row>
    <row r="185" spans="1:5">
      <c r="A185" s="282">
        <v>902</v>
      </c>
      <c r="B185" s="283" t="s">
        <v>191</v>
      </c>
      <c r="C185" s="374" t="str">
        <f>+VLOOKUP($A185,[3]DISTRIBUCIÓN!$A$8:$G$540,5,FALSE)</f>
        <v>Belén Espejo</v>
      </c>
      <c r="D185" s="374" t="str">
        <f>+VLOOKUP(C185,[2]Hoja1!$A$1:$C$12,2,FALSE)</f>
        <v>2183333 - 1644</v>
      </c>
      <c r="E185" s="382" t="str">
        <f>+VLOOKUP(C185,[2]Hoja1!$A$1:$C$12,3,FALSE)</f>
        <v>belen.espejo@economiayfinanzas.gob.bo</v>
      </c>
    </row>
    <row r="186" spans="1:5">
      <c r="A186" s="282">
        <v>903</v>
      </c>
      <c r="B186" s="283" t="s">
        <v>192</v>
      </c>
      <c r="C186" s="374" t="str">
        <f>+VLOOKUP($A186,[3]DISTRIBUCIÓN!$A$8:$G$540,5,FALSE)</f>
        <v>Belén Espejo</v>
      </c>
      <c r="D186" s="374" t="str">
        <f>+VLOOKUP(C186,[2]Hoja1!$A$1:$C$12,2,FALSE)</f>
        <v>2183333 - 1644</v>
      </c>
      <c r="E186" s="382" t="str">
        <f>+VLOOKUP(C186,[2]Hoja1!$A$1:$C$12,3,FALSE)</f>
        <v>belen.espejo@economiayfinanzas.gob.bo</v>
      </c>
    </row>
    <row r="187" spans="1:5">
      <c r="A187" s="282">
        <v>904</v>
      </c>
      <c r="B187" s="283" t="s">
        <v>193</v>
      </c>
      <c r="C187" s="374" t="str">
        <f>+VLOOKUP($A187,[3]DISTRIBUCIÓN!$A$8:$G$540,5,FALSE)</f>
        <v>Belén Espejo</v>
      </c>
      <c r="D187" s="374" t="str">
        <f>+VLOOKUP(C187,[2]Hoja1!$A$1:$C$12,2,FALSE)</f>
        <v>2183333 - 1644</v>
      </c>
      <c r="E187" s="382" t="str">
        <f>+VLOOKUP(C187,[2]Hoja1!$A$1:$C$12,3,FALSE)</f>
        <v>belen.espejo@economiayfinanzas.gob.bo</v>
      </c>
    </row>
    <row r="188" spans="1:5">
      <c r="A188" s="282">
        <v>905</v>
      </c>
      <c r="B188" s="283" t="s">
        <v>194</v>
      </c>
      <c r="C188" s="374" t="str">
        <f>+VLOOKUP($A188,[3]DISTRIBUCIÓN!$A$8:$G$540,5,FALSE)</f>
        <v>Belén Espejo</v>
      </c>
      <c r="D188" s="374" t="str">
        <f>+VLOOKUP(C188,[2]Hoja1!$A$1:$C$12,2,FALSE)</f>
        <v>2183333 - 1644</v>
      </c>
      <c r="E188" s="382" t="str">
        <f>+VLOOKUP(C188,[2]Hoja1!$A$1:$C$12,3,FALSE)</f>
        <v>belen.espejo@economiayfinanzas.gob.bo</v>
      </c>
    </row>
    <row r="189" spans="1:5">
      <c r="A189" s="282">
        <v>906</v>
      </c>
      <c r="B189" s="283" t="s">
        <v>195</v>
      </c>
      <c r="C189" s="374" t="str">
        <f>+VLOOKUP($A189,[3]DISTRIBUCIÓN!$A$8:$G$540,5,FALSE)</f>
        <v>Belén Espejo</v>
      </c>
      <c r="D189" s="374" t="str">
        <f>+VLOOKUP(C189,[2]Hoja1!$A$1:$C$12,2,FALSE)</f>
        <v>2183333 - 1644</v>
      </c>
      <c r="E189" s="382" t="str">
        <f>+VLOOKUP(C189,[2]Hoja1!$A$1:$C$12,3,FALSE)</f>
        <v>belen.espejo@economiayfinanzas.gob.bo</v>
      </c>
    </row>
    <row r="190" spans="1:5">
      <c r="A190" s="282">
        <v>907</v>
      </c>
      <c r="B190" s="283" t="s">
        <v>196</v>
      </c>
      <c r="C190" s="374" t="str">
        <f>+VLOOKUP($A190,[3]DISTRIBUCIÓN!$A$8:$G$540,5,FALSE)</f>
        <v>Belén Espejo</v>
      </c>
      <c r="D190" s="374" t="str">
        <f>+VLOOKUP(C190,[2]Hoja1!$A$1:$C$12,2,FALSE)</f>
        <v>2183333 - 1644</v>
      </c>
      <c r="E190" s="382" t="str">
        <f>+VLOOKUP(C190,[2]Hoja1!$A$1:$C$12,3,FALSE)</f>
        <v>belen.espejo@economiayfinanzas.gob.bo</v>
      </c>
    </row>
    <row r="191" spans="1:5">
      <c r="A191" s="282">
        <v>908</v>
      </c>
      <c r="B191" s="283" t="s">
        <v>197</v>
      </c>
      <c r="C191" s="374" t="str">
        <f>+VLOOKUP($A191,[3]DISTRIBUCIÓN!$A$8:$G$540,5,FALSE)</f>
        <v>Belén Espejo</v>
      </c>
      <c r="D191" s="374" t="str">
        <f>+VLOOKUP(C191,[2]Hoja1!$A$1:$C$12,2,FALSE)</f>
        <v>2183333 - 1644</v>
      </c>
      <c r="E191" s="382" t="str">
        <f>+VLOOKUP(C191,[2]Hoja1!$A$1:$C$12,3,FALSE)</f>
        <v>belen.espejo@economiayfinanzas.gob.bo</v>
      </c>
    </row>
    <row r="192" spans="1:5">
      <c r="A192" s="282">
        <v>909</v>
      </c>
      <c r="B192" s="283" t="s">
        <v>198</v>
      </c>
      <c r="C192" s="374" t="str">
        <f>+VLOOKUP($A192,[3]DISTRIBUCIÓN!$A$8:$G$540,5,FALSE)</f>
        <v>Belén Espejo</v>
      </c>
      <c r="D192" s="374" t="str">
        <f>+VLOOKUP(C192,[2]Hoja1!$A$1:$C$12,2,FALSE)</f>
        <v>2183333 - 1644</v>
      </c>
      <c r="E192" s="382" t="str">
        <f>+VLOOKUP(C192,[2]Hoja1!$A$1:$C$12,3,FALSE)</f>
        <v>belen.espejo@economiayfinanzas.gob.bo</v>
      </c>
    </row>
    <row r="193" spans="1:5">
      <c r="A193" s="282">
        <v>1101</v>
      </c>
      <c r="B193" s="283" t="s">
        <v>200</v>
      </c>
      <c r="C193" s="374" t="str">
        <f>+VLOOKUP($A193,[3]DISTRIBUCIÓN!$A$8:$G$540,5,FALSE)</f>
        <v>Emma Ticonipa</v>
      </c>
      <c r="D193" s="374" t="str">
        <f>+VLOOKUP(C193,[2]Hoja1!$A$1:$C$12,2,FALSE)</f>
        <v>2183333 - 1635</v>
      </c>
      <c r="E193" s="382" t="str">
        <f>+VLOOKUP(C193,[2]Hoja1!$A$1:$C$12,3,FALSE)</f>
        <v>emma.ticonipa@economiayfinanzas.gob.bo</v>
      </c>
    </row>
    <row r="194" spans="1:5">
      <c r="A194" s="282">
        <v>1102</v>
      </c>
      <c r="B194" s="283" t="s">
        <v>201</v>
      </c>
      <c r="C194" s="374" t="str">
        <f>+VLOOKUP($A194,[3]DISTRIBUCIÓN!$A$8:$G$540,5,FALSE)</f>
        <v>Emma Ticonipa</v>
      </c>
      <c r="D194" s="374" t="str">
        <f>+VLOOKUP(C194,[2]Hoja1!$A$1:$C$12,2,FALSE)</f>
        <v>2183333 - 1635</v>
      </c>
      <c r="E194" s="382" t="str">
        <f>+VLOOKUP(C194,[2]Hoja1!$A$1:$C$12,3,FALSE)</f>
        <v>emma.ticonipa@economiayfinanzas.gob.bo</v>
      </c>
    </row>
    <row r="195" spans="1:5">
      <c r="A195" s="282">
        <v>1103</v>
      </c>
      <c r="B195" s="283" t="s">
        <v>202</v>
      </c>
      <c r="C195" s="374" t="str">
        <f>+VLOOKUP($A195,[3]DISTRIBUCIÓN!$A$8:$G$540,5,FALSE)</f>
        <v>Emma Ticonipa</v>
      </c>
      <c r="D195" s="374" t="str">
        <f>+VLOOKUP(C195,[2]Hoja1!$A$1:$C$12,2,FALSE)</f>
        <v>2183333 - 1635</v>
      </c>
      <c r="E195" s="382" t="str">
        <f>+VLOOKUP(C195,[2]Hoja1!$A$1:$C$12,3,FALSE)</f>
        <v>emma.ticonipa@economiayfinanzas.gob.bo</v>
      </c>
    </row>
    <row r="196" spans="1:5">
      <c r="A196" s="282">
        <v>1104</v>
      </c>
      <c r="B196" s="283" t="s">
        <v>203</v>
      </c>
      <c r="C196" s="374" t="str">
        <f>+VLOOKUP($A196,[3]DISTRIBUCIÓN!$A$8:$G$540,5,FALSE)</f>
        <v>Emma Ticonipa</v>
      </c>
      <c r="D196" s="374" t="str">
        <f>+VLOOKUP(C196,[2]Hoja1!$A$1:$C$12,2,FALSE)</f>
        <v>2183333 - 1635</v>
      </c>
      <c r="E196" s="382" t="str">
        <f>+VLOOKUP(C196,[2]Hoja1!$A$1:$C$12,3,FALSE)</f>
        <v>emma.ticonipa@economiayfinanzas.gob.bo</v>
      </c>
    </row>
    <row r="197" spans="1:5">
      <c r="A197" s="282">
        <v>1105</v>
      </c>
      <c r="B197" s="283" t="s">
        <v>204</v>
      </c>
      <c r="C197" s="374" t="str">
        <f>+VLOOKUP($A197,[3]DISTRIBUCIÓN!$A$8:$G$540,5,FALSE)</f>
        <v>Emma Ticonipa</v>
      </c>
      <c r="D197" s="374" t="str">
        <f>+VLOOKUP(C197,[2]Hoja1!$A$1:$C$12,2,FALSE)</f>
        <v>2183333 - 1635</v>
      </c>
      <c r="E197" s="382" t="str">
        <f>+VLOOKUP(C197,[2]Hoja1!$A$1:$C$12,3,FALSE)</f>
        <v>emma.ticonipa@economiayfinanzas.gob.bo</v>
      </c>
    </row>
    <row r="198" spans="1:5">
      <c r="A198" s="282">
        <v>1106</v>
      </c>
      <c r="B198" s="283" t="s">
        <v>205</v>
      </c>
      <c r="C198" s="374" t="str">
        <f>+VLOOKUP($A198,[3]DISTRIBUCIÓN!$A$8:$G$540,5,FALSE)</f>
        <v>Emma Ticonipa</v>
      </c>
      <c r="D198" s="374" t="str">
        <f>+VLOOKUP(C198,[2]Hoja1!$A$1:$C$12,2,FALSE)</f>
        <v>2183333 - 1635</v>
      </c>
      <c r="E198" s="382" t="str">
        <f>+VLOOKUP(C198,[2]Hoja1!$A$1:$C$12,3,FALSE)</f>
        <v>emma.ticonipa@economiayfinanzas.gob.bo</v>
      </c>
    </row>
    <row r="199" spans="1:5">
      <c r="A199" s="282">
        <v>1107</v>
      </c>
      <c r="B199" s="283" t="s">
        <v>206</v>
      </c>
      <c r="C199" s="374" t="str">
        <f>+VLOOKUP($A199,[3]DISTRIBUCIÓN!$A$8:$G$540,5,FALSE)</f>
        <v>Emma Ticonipa</v>
      </c>
      <c r="D199" s="374" t="str">
        <f>+VLOOKUP(C199,[2]Hoja1!$A$1:$C$12,2,FALSE)</f>
        <v>2183333 - 1635</v>
      </c>
      <c r="E199" s="382" t="str">
        <f>+VLOOKUP(C199,[2]Hoja1!$A$1:$C$12,3,FALSE)</f>
        <v>emma.ticonipa@economiayfinanzas.gob.bo</v>
      </c>
    </row>
    <row r="200" spans="1:5">
      <c r="A200" s="282">
        <v>1108</v>
      </c>
      <c r="B200" s="283" t="s">
        <v>207</v>
      </c>
      <c r="C200" s="374" t="str">
        <f>+VLOOKUP($A200,[3]DISTRIBUCIÓN!$A$8:$G$540,5,FALSE)</f>
        <v>Emma Ticonipa</v>
      </c>
      <c r="D200" s="374" t="str">
        <f>+VLOOKUP(C200,[2]Hoja1!$A$1:$C$12,2,FALSE)</f>
        <v>2183333 - 1635</v>
      </c>
      <c r="E200" s="382" t="str">
        <f>+VLOOKUP(C200,[2]Hoja1!$A$1:$C$12,3,FALSE)</f>
        <v>emma.ticonipa@economiayfinanzas.gob.bo</v>
      </c>
    </row>
    <row r="201" spans="1:5">
      <c r="A201" s="282">
        <v>1109</v>
      </c>
      <c r="B201" s="283" t="s">
        <v>208</v>
      </c>
      <c r="C201" s="374" t="str">
        <f>+VLOOKUP($A201,[3]DISTRIBUCIÓN!$A$8:$G$540,5,FALSE)</f>
        <v>Emma Ticonipa</v>
      </c>
      <c r="D201" s="374" t="str">
        <f>+VLOOKUP(C201,[2]Hoja1!$A$1:$C$12,2,FALSE)</f>
        <v>2183333 - 1635</v>
      </c>
      <c r="E201" s="382" t="str">
        <f>+VLOOKUP(C201,[2]Hoja1!$A$1:$C$12,3,FALSE)</f>
        <v>emma.ticonipa@economiayfinanzas.gob.bo</v>
      </c>
    </row>
    <row r="202" spans="1:5">
      <c r="A202" s="282">
        <v>1110</v>
      </c>
      <c r="B202" s="283" t="s">
        <v>209</v>
      </c>
      <c r="C202" s="374" t="str">
        <f>+VLOOKUP($A202,[3]DISTRIBUCIÓN!$A$8:$G$540,5,FALSE)</f>
        <v>Emma Ticonipa</v>
      </c>
      <c r="D202" s="374" t="str">
        <f>+VLOOKUP(C202,[2]Hoja1!$A$1:$C$12,2,FALSE)</f>
        <v>2183333 - 1635</v>
      </c>
      <c r="E202" s="382" t="str">
        <f>+VLOOKUP(C202,[2]Hoja1!$A$1:$C$12,3,FALSE)</f>
        <v>emma.ticonipa@economiayfinanzas.gob.bo</v>
      </c>
    </row>
    <row r="203" spans="1:5">
      <c r="A203" s="282">
        <v>1111</v>
      </c>
      <c r="B203" s="283" t="s">
        <v>210</v>
      </c>
      <c r="C203" s="374" t="str">
        <f>+VLOOKUP($A203,[3]DISTRIBUCIÓN!$A$8:$G$540,5,FALSE)</f>
        <v>Emma Ticonipa</v>
      </c>
      <c r="D203" s="374" t="str">
        <f>+VLOOKUP(C203,[2]Hoja1!$A$1:$C$12,2,FALSE)</f>
        <v>2183333 - 1635</v>
      </c>
      <c r="E203" s="382" t="str">
        <f>+VLOOKUP(C203,[2]Hoja1!$A$1:$C$12,3,FALSE)</f>
        <v>emma.ticonipa@economiayfinanzas.gob.bo</v>
      </c>
    </row>
    <row r="204" spans="1:5">
      <c r="A204" s="282">
        <v>1112</v>
      </c>
      <c r="B204" s="283" t="s">
        <v>211</v>
      </c>
      <c r="C204" s="374" t="str">
        <f>+VLOOKUP($A204,[3]DISTRIBUCIÓN!$A$8:$G$540,5,FALSE)</f>
        <v>Emma Ticonipa</v>
      </c>
      <c r="D204" s="374" t="str">
        <f>+VLOOKUP(C204,[2]Hoja1!$A$1:$C$12,2,FALSE)</f>
        <v>2183333 - 1635</v>
      </c>
      <c r="E204" s="382" t="str">
        <f>+VLOOKUP(C204,[2]Hoja1!$A$1:$C$12,3,FALSE)</f>
        <v>emma.ticonipa@economiayfinanzas.gob.bo</v>
      </c>
    </row>
    <row r="205" spans="1:5">
      <c r="A205" s="282">
        <v>1113</v>
      </c>
      <c r="B205" s="283" t="s">
        <v>212</v>
      </c>
      <c r="C205" s="374" t="str">
        <f>+VLOOKUP($A205,[3]DISTRIBUCIÓN!$A$8:$G$540,5,FALSE)</f>
        <v>Emma Ticonipa</v>
      </c>
      <c r="D205" s="374" t="str">
        <f>+VLOOKUP(C205,[2]Hoja1!$A$1:$C$12,2,FALSE)</f>
        <v>2183333 - 1635</v>
      </c>
      <c r="E205" s="382" t="str">
        <f>+VLOOKUP(C205,[2]Hoja1!$A$1:$C$12,3,FALSE)</f>
        <v>emma.ticonipa@economiayfinanzas.gob.bo</v>
      </c>
    </row>
    <row r="206" spans="1:5">
      <c r="A206" s="282">
        <v>1114</v>
      </c>
      <c r="B206" s="283" t="s">
        <v>1374</v>
      </c>
      <c r="C206" s="374" t="str">
        <f>+VLOOKUP($A206,[3]DISTRIBUCIÓN!$A$8:$G$540,5,FALSE)</f>
        <v>Emma Ticonipa</v>
      </c>
      <c r="D206" s="374" t="str">
        <f>+VLOOKUP(C206,[2]Hoja1!$A$1:$C$12,2,FALSE)</f>
        <v>2183333 - 1635</v>
      </c>
      <c r="E206" s="382" t="str">
        <f>+VLOOKUP(C206,[2]Hoja1!$A$1:$C$12,3,FALSE)</f>
        <v>emma.ticonipa@economiayfinanzas.gob.bo</v>
      </c>
    </row>
    <row r="207" spans="1:5">
      <c r="A207" s="282">
        <v>1115</v>
      </c>
      <c r="B207" s="283" t="s">
        <v>213</v>
      </c>
      <c r="C207" s="374" t="str">
        <f>+VLOOKUP($A207,[3]DISTRIBUCIÓN!$A$8:$G$540,5,FALSE)</f>
        <v>Emma Ticonipa</v>
      </c>
      <c r="D207" s="374" t="str">
        <f>+VLOOKUP(C207,[2]Hoja1!$A$1:$C$12,2,FALSE)</f>
        <v>2183333 - 1635</v>
      </c>
      <c r="E207" s="382" t="str">
        <f>+VLOOKUP(C207,[2]Hoja1!$A$1:$C$12,3,FALSE)</f>
        <v>emma.ticonipa@economiayfinanzas.gob.bo</v>
      </c>
    </row>
    <row r="208" spans="1:5">
      <c r="A208" s="282">
        <v>1116</v>
      </c>
      <c r="B208" s="283" t="s">
        <v>214</v>
      </c>
      <c r="C208" s="374" t="str">
        <f>+VLOOKUP($A208,[3]DISTRIBUCIÓN!$A$8:$G$540,5,FALSE)</f>
        <v>Emma Ticonipa</v>
      </c>
      <c r="D208" s="374" t="str">
        <f>+VLOOKUP(C208,[2]Hoja1!$A$1:$C$12,2,FALSE)</f>
        <v>2183333 - 1635</v>
      </c>
      <c r="E208" s="382" t="str">
        <f>+VLOOKUP(C208,[2]Hoja1!$A$1:$C$12,3,FALSE)</f>
        <v>emma.ticonipa@economiayfinanzas.gob.bo</v>
      </c>
    </row>
    <row r="209" spans="1:5">
      <c r="A209" s="282">
        <v>1117</v>
      </c>
      <c r="B209" s="283" t="s">
        <v>215</v>
      </c>
      <c r="C209" s="374" t="str">
        <f>+VLOOKUP($A209,[3]DISTRIBUCIÓN!$A$8:$G$540,5,FALSE)</f>
        <v>Emma Ticonipa</v>
      </c>
      <c r="D209" s="374" t="str">
        <f>+VLOOKUP(C209,[2]Hoja1!$A$1:$C$12,2,FALSE)</f>
        <v>2183333 - 1635</v>
      </c>
      <c r="E209" s="382" t="str">
        <f>+VLOOKUP(C209,[2]Hoja1!$A$1:$C$12,3,FALSE)</f>
        <v>emma.ticonipa@economiayfinanzas.gob.bo</v>
      </c>
    </row>
    <row r="210" spans="1:5">
      <c r="A210" s="282">
        <v>1118</v>
      </c>
      <c r="B210" s="283" t="s">
        <v>216</v>
      </c>
      <c r="C210" s="374" t="str">
        <f>+VLOOKUP($A210,[3]DISTRIBUCIÓN!$A$8:$G$540,5,FALSE)</f>
        <v>Emma Ticonipa</v>
      </c>
      <c r="D210" s="374" t="str">
        <f>+VLOOKUP(C210,[2]Hoja1!$A$1:$C$12,2,FALSE)</f>
        <v>2183333 - 1635</v>
      </c>
      <c r="E210" s="382" t="str">
        <f>+VLOOKUP(C210,[2]Hoja1!$A$1:$C$12,3,FALSE)</f>
        <v>emma.ticonipa@economiayfinanzas.gob.bo</v>
      </c>
    </row>
    <row r="211" spans="1:5">
      <c r="A211" s="282">
        <v>1119</v>
      </c>
      <c r="B211" s="283" t="s">
        <v>217</v>
      </c>
      <c r="C211" s="374" t="str">
        <f>+VLOOKUP($A211,[3]DISTRIBUCIÓN!$A$8:$G$540,5,FALSE)</f>
        <v>Emma Ticonipa</v>
      </c>
      <c r="D211" s="374" t="str">
        <f>+VLOOKUP(C211,[2]Hoja1!$A$1:$C$12,2,FALSE)</f>
        <v>2183333 - 1635</v>
      </c>
      <c r="E211" s="382" t="str">
        <f>+VLOOKUP(C211,[2]Hoja1!$A$1:$C$12,3,FALSE)</f>
        <v>emma.ticonipa@economiayfinanzas.gob.bo</v>
      </c>
    </row>
    <row r="212" spans="1:5">
      <c r="A212" s="282">
        <v>1120</v>
      </c>
      <c r="B212" s="283" t="s">
        <v>218</v>
      </c>
      <c r="C212" s="374" t="str">
        <f>+VLOOKUP($A212,[3]DISTRIBUCIÓN!$A$8:$G$540,5,FALSE)</f>
        <v>Emma Ticonipa</v>
      </c>
      <c r="D212" s="374" t="str">
        <f>+VLOOKUP(C212,[2]Hoja1!$A$1:$C$12,2,FALSE)</f>
        <v>2183333 - 1635</v>
      </c>
      <c r="E212" s="382" t="str">
        <f>+VLOOKUP(C212,[2]Hoja1!$A$1:$C$12,3,FALSE)</f>
        <v>emma.ticonipa@economiayfinanzas.gob.bo</v>
      </c>
    </row>
    <row r="213" spans="1:5">
      <c r="A213" s="282">
        <v>1121</v>
      </c>
      <c r="B213" s="283" t="s">
        <v>219</v>
      </c>
      <c r="C213" s="374" t="str">
        <f>+VLOOKUP($A213,[3]DISTRIBUCIÓN!$A$8:$G$540,5,FALSE)</f>
        <v>Emma Ticonipa</v>
      </c>
      <c r="D213" s="374" t="str">
        <f>+VLOOKUP(C213,[2]Hoja1!$A$1:$C$12,2,FALSE)</f>
        <v>2183333 - 1635</v>
      </c>
      <c r="E213" s="382" t="str">
        <f>+VLOOKUP(C213,[2]Hoja1!$A$1:$C$12,3,FALSE)</f>
        <v>emma.ticonipa@economiayfinanzas.gob.bo</v>
      </c>
    </row>
    <row r="214" spans="1:5">
      <c r="A214" s="282">
        <v>1122</v>
      </c>
      <c r="B214" s="283" t="s">
        <v>220</v>
      </c>
      <c r="C214" s="374" t="str">
        <f>+VLOOKUP($A214,[3]DISTRIBUCIÓN!$A$8:$G$540,5,FALSE)</f>
        <v>Emma Ticonipa</v>
      </c>
      <c r="D214" s="374" t="str">
        <f>+VLOOKUP(C214,[2]Hoja1!$A$1:$C$12,2,FALSE)</f>
        <v>2183333 - 1635</v>
      </c>
      <c r="E214" s="382" t="str">
        <f>+VLOOKUP(C214,[2]Hoja1!$A$1:$C$12,3,FALSE)</f>
        <v>emma.ticonipa@economiayfinanzas.gob.bo</v>
      </c>
    </row>
    <row r="215" spans="1:5">
      <c r="A215" s="282">
        <v>1123</v>
      </c>
      <c r="B215" s="283" t="s">
        <v>221</v>
      </c>
      <c r="C215" s="374" t="str">
        <f>+VLOOKUP($A215,[3]DISTRIBUCIÓN!$A$8:$G$540,5,FALSE)</f>
        <v>Emma Ticonipa</v>
      </c>
      <c r="D215" s="374" t="str">
        <f>+VLOOKUP(C215,[2]Hoja1!$A$1:$C$12,2,FALSE)</f>
        <v>2183333 - 1635</v>
      </c>
      <c r="E215" s="382" t="str">
        <f>+VLOOKUP(C215,[2]Hoja1!$A$1:$C$12,3,FALSE)</f>
        <v>emma.ticonipa@economiayfinanzas.gob.bo</v>
      </c>
    </row>
    <row r="216" spans="1:5">
      <c r="A216" s="282">
        <v>1124</v>
      </c>
      <c r="B216" s="283" t="s">
        <v>222</v>
      </c>
      <c r="C216" s="374" t="str">
        <f>+VLOOKUP($A216,[3]DISTRIBUCIÓN!$A$8:$G$540,5,FALSE)</f>
        <v>Emma Ticonipa</v>
      </c>
      <c r="D216" s="374" t="str">
        <f>+VLOOKUP(C216,[2]Hoja1!$A$1:$C$12,2,FALSE)</f>
        <v>2183333 - 1635</v>
      </c>
      <c r="E216" s="382" t="str">
        <f>+VLOOKUP(C216,[2]Hoja1!$A$1:$C$12,3,FALSE)</f>
        <v>emma.ticonipa@economiayfinanzas.gob.bo</v>
      </c>
    </row>
    <row r="217" spans="1:5">
      <c r="A217" s="282">
        <v>1125</v>
      </c>
      <c r="B217" s="283" t="s">
        <v>223</v>
      </c>
      <c r="C217" s="374" t="str">
        <f>+VLOOKUP($A217,[3]DISTRIBUCIÓN!$A$8:$G$540,5,FALSE)</f>
        <v>Emma Ticonipa</v>
      </c>
      <c r="D217" s="374" t="str">
        <f>+VLOOKUP(C217,[2]Hoja1!$A$1:$C$12,2,FALSE)</f>
        <v>2183333 - 1635</v>
      </c>
      <c r="E217" s="382" t="str">
        <f>+VLOOKUP(C217,[2]Hoja1!$A$1:$C$12,3,FALSE)</f>
        <v>emma.ticonipa@economiayfinanzas.gob.bo</v>
      </c>
    </row>
    <row r="218" spans="1:5">
      <c r="A218" s="282">
        <v>1126</v>
      </c>
      <c r="B218" s="283" t="s">
        <v>224</v>
      </c>
      <c r="C218" s="374" t="str">
        <f>+VLOOKUP($A218,[3]DISTRIBUCIÓN!$A$8:$G$540,5,FALSE)</f>
        <v>Emma Ticonipa</v>
      </c>
      <c r="D218" s="374" t="str">
        <f>+VLOOKUP(C218,[2]Hoja1!$A$1:$C$12,2,FALSE)</f>
        <v>2183333 - 1635</v>
      </c>
      <c r="E218" s="382" t="str">
        <f>+VLOOKUP(C218,[2]Hoja1!$A$1:$C$12,3,FALSE)</f>
        <v>emma.ticonipa@economiayfinanzas.gob.bo</v>
      </c>
    </row>
    <row r="219" spans="1:5">
      <c r="A219" s="282">
        <v>1127</v>
      </c>
      <c r="B219" s="283" t="s">
        <v>225</v>
      </c>
      <c r="C219" s="374" t="str">
        <f>+VLOOKUP($A219,[3]DISTRIBUCIÓN!$A$8:$G$540,5,FALSE)</f>
        <v>Emma Ticonipa</v>
      </c>
      <c r="D219" s="374" t="str">
        <f>+VLOOKUP(C219,[2]Hoja1!$A$1:$C$12,2,FALSE)</f>
        <v>2183333 - 1635</v>
      </c>
      <c r="E219" s="382" t="str">
        <f>+VLOOKUP(C219,[2]Hoja1!$A$1:$C$12,3,FALSE)</f>
        <v>emma.ticonipa@economiayfinanzas.gob.bo</v>
      </c>
    </row>
    <row r="220" spans="1:5">
      <c r="A220" s="282">
        <v>1128</v>
      </c>
      <c r="B220" s="283" t="s">
        <v>226</v>
      </c>
      <c r="C220" s="374" t="str">
        <f>+VLOOKUP($A220,[3]DISTRIBUCIÓN!$A$8:$G$540,5,FALSE)</f>
        <v>Emma Ticonipa</v>
      </c>
      <c r="D220" s="374" t="str">
        <f>+VLOOKUP(C220,[2]Hoja1!$A$1:$C$12,2,FALSE)</f>
        <v>2183333 - 1635</v>
      </c>
      <c r="E220" s="382" t="str">
        <f>+VLOOKUP(C220,[2]Hoja1!$A$1:$C$12,3,FALSE)</f>
        <v>emma.ticonipa@economiayfinanzas.gob.bo</v>
      </c>
    </row>
    <row r="221" spans="1:5">
      <c r="A221" s="282">
        <v>1129</v>
      </c>
      <c r="B221" s="283" t="s">
        <v>227</v>
      </c>
      <c r="C221" s="374" t="str">
        <f>+VLOOKUP($A221,[3]DISTRIBUCIÓN!$A$8:$G$540,5,FALSE)</f>
        <v>Emma Ticonipa</v>
      </c>
      <c r="D221" s="374" t="str">
        <f>+VLOOKUP(C221,[2]Hoja1!$A$1:$C$12,2,FALSE)</f>
        <v>2183333 - 1635</v>
      </c>
      <c r="E221" s="382" t="str">
        <f>+VLOOKUP(C221,[2]Hoja1!$A$1:$C$12,3,FALSE)</f>
        <v>emma.ticonipa@economiayfinanzas.gob.bo</v>
      </c>
    </row>
    <row r="222" spans="1:5">
      <c r="A222" s="282">
        <v>1201</v>
      </c>
      <c r="B222" s="283" t="s">
        <v>228</v>
      </c>
      <c r="C222" s="374" t="str">
        <f>+VLOOKUP($A222,[3]DISTRIBUCIÓN!$A$8:$G$540,5,FALSE)</f>
        <v>Emma Ticonipa</v>
      </c>
      <c r="D222" s="374" t="str">
        <f>+VLOOKUP(C222,[2]Hoja1!$A$1:$C$12,2,FALSE)</f>
        <v>2183333 - 1635</v>
      </c>
      <c r="E222" s="382" t="str">
        <f>+VLOOKUP(C222,[2]Hoja1!$A$1:$C$12,3,FALSE)</f>
        <v>emma.ticonipa@economiayfinanzas.gob.bo</v>
      </c>
    </row>
    <row r="223" spans="1:5">
      <c r="A223" s="282">
        <v>1202</v>
      </c>
      <c r="B223" s="283" t="s">
        <v>229</v>
      </c>
      <c r="C223" s="374" t="str">
        <f>+VLOOKUP($A223,[3]DISTRIBUCIÓN!$A$8:$G$540,5,FALSE)</f>
        <v>Emma Ticonipa</v>
      </c>
      <c r="D223" s="374" t="str">
        <f>+VLOOKUP(C223,[2]Hoja1!$A$1:$C$12,2,FALSE)</f>
        <v>2183333 - 1635</v>
      </c>
      <c r="E223" s="382" t="str">
        <f>+VLOOKUP(C223,[2]Hoja1!$A$1:$C$12,3,FALSE)</f>
        <v>emma.ticonipa@economiayfinanzas.gob.bo</v>
      </c>
    </row>
    <row r="224" spans="1:5">
      <c r="A224" s="282">
        <v>1203</v>
      </c>
      <c r="B224" s="283" t="s">
        <v>230</v>
      </c>
      <c r="C224" s="374" t="str">
        <f>+VLOOKUP($A224,[3]DISTRIBUCIÓN!$A$8:$G$540,5,FALSE)</f>
        <v>Emma Ticonipa</v>
      </c>
      <c r="D224" s="374" t="str">
        <f>+VLOOKUP(C224,[2]Hoja1!$A$1:$C$12,2,FALSE)</f>
        <v>2183333 - 1635</v>
      </c>
      <c r="E224" s="382" t="str">
        <f>+VLOOKUP(C224,[2]Hoja1!$A$1:$C$12,3,FALSE)</f>
        <v>emma.ticonipa@economiayfinanzas.gob.bo</v>
      </c>
    </row>
    <row r="225" spans="1:5">
      <c r="A225" s="282">
        <v>1204</v>
      </c>
      <c r="B225" s="283" t="s">
        <v>231</v>
      </c>
      <c r="C225" s="374" t="str">
        <f>+VLOOKUP($A225,[3]DISTRIBUCIÓN!$A$8:$G$540,5,FALSE)</f>
        <v>Emma Ticonipa</v>
      </c>
      <c r="D225" s="374" t="str">
        <f>+VLOOKUP(C225,[2]Hoja1!$A$1:$C$12,2,FALSE)</f>
        <v>2183333 - 1635</v>
      </c>
      <c r="E225" s="382" t="str">
        <f>+VLOOKUP(C225,[2]Hoja1!$A$1:$C$12,3,FALSE)</f>
        <v>emma.ticonipa@economiayfinanzas.gob.bo</v>
      </c>
    </row>
    <row r="226" spans="1:5">
      <c r="A226" s="282">
        <v>1205</v>
      </c>
      <c r="B226" s="283" t="s">
        <v>232</v>
      </c>
      <c r="C226" s="374" t="str">
        <f>+VLOOKUP($A226,[3]DISTRIBUCIÓN!$A$8:$G$540,5,FALSE)</f>
        <v>Emma Ticonipa</v>
      </c>
      <c r="D226" s="374" t="str">
        <f>+VLOOKUP(C226,[2]Hoja1!$A$1:$C$12,2,FALSE)</f>
        <v>2183333 - 1635</v>
      </c>
      <c r="E226" s="382" t="str">
        <f>+VLOOKUP(C226,[2]Hoja1!$A$1:$C$12,3,FALSE)</f>
        <v>emma.ticonipa@economiayfinanzas.gob.bo</v>
      </c>
    </row>
    <row r="227" spans="1:5">
      <c r="A227" s="282">
        <v>1206</v>
      </c>
      <c r="B227" s="283" t="s">
        <v>233</v>
      </c>
      <c r="C227" s="374" t="str">
        <f>+VLOOKUP($A227,[3]DISTRIBUCIÓN!$A$8:$G$540,5,FALSE)</f>
        <v>Emma Ticonipa</v>
      </c>
      <c r="D227" s="374" t="str">
        <f>+VLOOKUP(C227,[2]Hoja1!$A$1:$C$12,2,FALSE)</f>
        <v>2183333 - 1635</v>
      </c>
      <c r="E227" s="382" t="str">
        <f>+VLOOKUP(C227,[2]Hoja1!$A$1:$C$12,3,FALSE)</f>
        <v>emma.ticonipa@economiayfinanzas.gob.bo</v>
      </c>
    </row>
    <row r="228" spans="1:5">
      <c r="A228" s="282">
        <v>1207</v>
      </c>
      <c r="B228" s="283" t="s">
        <v>234</v>
      </c>
      <c r="C228" s="374" t="str">
        <f>+VLOOKUP($A228,[3]DISTRIBUCIÓN!$A$8:$G$540,5,FALSE)</f>
        <v>Emma Ticonipa</v>
      </c>
      <c r="D228" s="374" t="str">
        <f>+VLOOKUP(C228,[2]Hoja1!$A$1:$C$12,2,FALSE)</f>
        <v>2183333 - 1635</v>
      </c>
      <c r="E228" s="382" t="str">
        <f>+VLOOKUP(C228,[2]Hoja1!$A$1:$C$12,3,FALSE)</f>
        <v>emma.ticonipa@economiayfinanzas.gob.bo</v>
      </c>
    </row>
    <row r="229" spans="1:5">
      <c r="A229" s="282">
        <v>1208</v>
      </c>
      <c r="B229" s="283" t="s">
        <v>235</v>
      </c>
      <c r="C229" s="374" t="str">
        <f>+VLOOKUP($A229,[3]DISTRIBUCIÓN!$A$8:$G$540,5,FALSE)</f>
        <v>Emma Ticonipa</v>
      </c>
      <c r="D229" s="374" t="str">
        <f>+VLOOKUP(C229,[2]Hoja1!$A$1:$C$12,2,FALSE)</f>
        <v>2183333 - 1635</v>
      </c>
      <c r="E229" s="382" t="str">
        <f>+VLOOKUP(C229,[2]Hoja1!$A$1:$C$12,3,FALSE)</f>
        <v>emma.ticonipa@economiayfinanzas.gob.bo</v>
      </c>
    </row>
    <row r="230" spans="1:5">
      <c r="A230" s="282">
        <v>1209</v>
      </c>
      <c r="B230" s="283" t="s">
        <v>236</v>
      </c>
      <c r="C230" s="374" t="str">
        <f>+VLOOKUP($A230,[3]DISTRIBUCIÓN!$A$8:$G$540,5,FALSE)</f>
        <v>Emma Ticonipa</v>
      </c>
      <c r="D230" s="374" t="str">
        <f>+VLOOKUP(C230,[2]Hoja1!$A$1:$C$12,2,FALSE)</f>
        <v>2183333 - 1635</v>
      </c>
      <c r="E230" s="382" t="str">
        <f>+VLOOKUP(C230,[2]Hoja1!$A$1:$C$12,3,FALSE)</f>
        <v>emma.ticonipa@economiayfinanzas.gob.bo</v>
      </c>
    </row>
    <row r="231" spans="1:5">
      <c r="A231" s="282">
        <v>1210</v>
      </c>
      <c r="B231" s="283" t="s">
        <v>237</v>
      </c>
      <c r="C231" s="374" t="str">
        <f>+VLOOKUP($A231,[3]DISTRIBUCIÓN!$A$8:$G$540,5,FALSE)</f>
        <v>Emma Ticonipa</v>
      </c>
      <c r="D231" s="374" t="str">
        <f>+VLOOKUP(C231,[2]Hoja1!$A$1:$C$12,2,FALSE)</f>
        <v>2183333 - 1635</v>
      </c>
      <c r="E231" s="382" t="str">
        <f>+VLOOKUP(C231,[2]Hoja1!$A$1:$C$12,3,FALSE)</f>
        <v>emma.ticonipa@economiayfinanzas.gob.bo</v>
      </c>
    </row>
    <row r="232" spans="1:5">
      <c r="A232" s="282">
        <v>1211</v>
      </c>
      <c r="B232" s="283" t="s">
        <v>238</v>
      </c>
      <c r="C232" s="374" t="str">
        <f>+VLOOKUP($A232,[3]DISTRIBUCIÓN!$A$8:$G$540,5,FALSE)</f>
        <v>Emma Ticonipa</v>
      </c>
      <c r="D232" s="374" t="str">
        <f>+VLOOKUP(C232,[2]Hoja1!$A$1:$C$12,2,FALSE)</f>
        <v>2183333 - 1635</v>
      </c>
      <c r="E232" s="382" t="str">
        <f>+VLOOKUP(C232,[2]Hoja1!$A$1:$C$12,3,FALSE)</f>
        <v>emma.ticonipa@economiayfinanzas.gob.bo</v>
      </c>
    </row>
    <row r="233" spans="1:5">
      <c r="A233" s="282">
        <v>1212</v>
      </c>
      <c r="B233" s="283" t="s">
        <v>239</v>
      </c>
      <c r="C233" s="374" t="str">
        <f>+VLOOKUP($A233,[3]DISTRIBUCIÓN!$A$8:$G$540,5,FALSE)</f>
        <v>Emma Ticonipa</v>
      </c>
      <c r="D233" s="374" t="str">
        <f>+VLOOKUP(C233,[2]Hoja1!$A$1:$C$12,2,FALSE)</f>
        <v>2183333 - 1635</v>
      </c>
      <c r="E233" s="382" t="str">
        <f>+VLOOKUP(C233,[2]Hoja1!$A$1:$C$12,3,FALSE)</f>
        <v>emma.ticonipa@economiayfinanzas.gob.bo</v>
      </c>
    </row>
    <row r="234" spans="1:5">
      <c r="A234" s="282">
        <v>1213</v>
      </c>
      <c r="B234" s="283" t="s">
        <v>240</v>
      </c>
      <c r="C234" s="374" t="str">
        <f>+VLOOKUP($A234,[3]DISTRIBUCIÓN!$A$8:$G$540,5,FALSE)</f>
        <v>Emma Ticonipa</v>
      </c>
      <c r="D234" s="374" t="str">
        <f>+VLOOKUP(C234,[2]Hoja1!$A$1:$C$12,2,FALSE)</f>
        <v>2183333 - 1635</v>
      </c>
      <c r="E234" s="382" t="str">
        <f>+VLOOKUP(C234,[2]Hoja1!$A$1:$C$12,3,FALSE)</f>
        <v>emma.ticonipa@economiayfinanzas.gob.bo</v>
      </c>
    </row>
    <row r="235" spans="1:5">
      <c r="A235" s="282">
        <v>1214</v>
      </c>
      <c r="B235" s="283" t="s">
        <v>241</v>
      </c>
      <c r="C235" s="374" t="str">
        <f>+VLOOKUP($A235,[3]DISTRIBUCIÓN!$A$8:$G$540,5,FALSE)</f>
        <v>Emma Ticonipa</v>
      </c>
      <c r="D235" s="374" t="str">
        <f>+VLOOKUP(C235,[2]Hoja1!$A$1:$C$12,2,FALSE)</f>
        <v>2183333 - 1635</v>
      </c>
      <c r="E235" s="382" t="str">
        <f>+VLOOKUP(C235,[2]Hoja1!$A$1:$C$12,3,FALSE)</f>
        <v>emma.ticonipa@economiayfinanzas.gob.bo</v>
      </c>
    </row>
    <row r="236" spans="1:5">
      <c r="A236" s="282">
        <v>1215</v>
      </c>
      <c r="B236" s="283" t="s">
        <v>242</v>
      </c>
      <c r="C236" s="374" t="str">
        <f>+VLOOKUP($A236,[3]DISTRIBUCIÓN!$A$8:$G$540,5,FALSE)</f>
        <v>Emma Ticonipa</v>
      </c>
      <c r="D236" s="374" t="str">
        <f>+VLOOKUP(C236,[2]Hoja1!$A$1:$C$12,2,FALSE)</f>
        <v>2183333 - 1635</v>
      </c>
      <c r="E236" s="382" t="str">
        <f>+VLOOKUP(C236,[2]Hoja1!$A$1:$C$12,3,FALSE)</f>
        <v>emma.ticonipa@economiayfinanzas.gob.bo</v>
      </c>
    </row>
    <row r="237" spans="1:5">
      <c r="A237" s="282">
        <v>1216</v>
      </c>
      <c r="B237" s="283" t="s">
        <v>243</v>
      </c>
      <c r="C237" s="374" t="str">
        <f>+VLOOKUP($A237,[3]DISTRIBUCIÓN!$A$8:$G$540,5,FALSE)</f>
        <v>Emma Ticonipa</v>
      </c>
      <c r="D237" s="374" t="str">
        <f>+VLOOKUP(C237,[2]Hoja1!$A$1:$C$12,2,FALSE)</f>
        <v>2183333 - 1635</v>
      </c>
      <c r="E237" s="382" t="str">
        <f>+VLOOKUP(C237,[2]Hoja1!$A$1:$C$12,3,FALSE)</f>
        <v>emma.ticonipa@economiayfinanzas.gob.bo</v>
      </c>
    </row>
    <row r="238" spans="1:5">
      <c r="A238" s="282">
        <v>1217</v>
      </c>
      <c r="B238" s="283" t="s">
        <v>244</v>
      </c>
      <c r="C238" s="374" t="str">
        <f>+VLOOKUP($A238,[3]DISTRIBUCIÓN!$A$8:$G$540,5,FALSE)</f>
        <v>Emma Ticonipa</v>
      </c>
      <c r="D238" s="374" t="str">
        <f>+VLOOKUP(C238,[2]Hoja1!$A$1:$C$12,2,FALSE)</f>
        <v>2183333 - 1635</v>
      </c>
      <c r="E238" s="382" t="str">
        <f>+VLOOKUP(C238,[2]Hoja1!$A$1:$C$12,3,FALSE)</f>
        <v>emma.ticonipa@economiayfinanzas.gob.bo</v>
      </c>
    </row>
    <row r="239" spans="1:5">
      <c r="A239" s="282">
        <v>1218</v>
      </c>
      <c r="B239" s="283" t="s">
        <v>245</v>
      </c>
      <c r="C239" s="374" t="str">
        <f>+VLOOKUP($A239,[3]DISTRIBUCIÓN!$A$8:$G$540,5,FALSE)</f>
        <v>Emma Ticonipa</v>
      </c>
      <c r="D239" s="374" t="str">
        <f>+VLOOKUP(C239,[2]Hoja1!$A$1:$C$12,2,FALSE)</f>
        <v>2183333 - 1635</v>
      </c>
      <c r="E239" s="382" t="str">
        <f>+VLOOKUP(C239,[2]Hoja1!$A$1:$C$12,3,FALSE)</f>
        <v>emma.ticonipa@economiayfinanzas.gob.bo</v>
      </c>
    </row>
    <row r="240" spans="1:5">
      <c r="A240" s="282">
        <v>1219</v>
      </c>
      <c r="B240" s="283" t="s">
        <v>246</v>
      </c>
      <c r="C240" s="374" t="str">
        <f>+VLOOKUP($A240,[3]DISTRIBUCIÓN!$A$8:$G$540,5,FALSE)</f>
        <v>Emma Ticonipa</v>
      </c>
      <c r="D240" s="374" t="str">
        <f>+VLOOKUP(C240,[2]Hoja1!$A$1:$C$12,2,FALSE)</f>
        <v>2183333 - 1635</v>
      </c>
      <c r="E240" s="382" t="str">
        <f>+VLOOKUP(C240,[2]Hoja1!$A$1:$C$12,3,FALSE)</f>
        <v>emma.ticonipa@economiayfinanzas.gob.bo</v>
      </c>
    </row>
    <row r="241" spans="1:5">
      <c r="A241" s="282">
        <v>1220</v>
      </c>
      <c r="B241" s="283" t="s">
        <v>247</v>
      </c>
      <c r="C241" s="374" t="str">
        <f>+VLOOKUP($A241,[3]DISTRIBUCIÓN!$A$8:$G$540,5,FALSE)</f>
        <v>Emma Ticonipa</v>
      </c>
      <c r="D241" s="374" t="str">
        <f>+VLOOKUP(C241,[2]Hoja1!$A$1:$C$12,2,FALSE)</f>
        <v>2183333 - 1635</v>
      </c>
      <c r="E241" s="382" t="str">
        <f>+VLOOKUP(C241,[2]Hoja1!$A$1:$C$12,3,FALSE)</f>
        <v>emma.ticonipa@economiayfinanzas.gob.bo</v>
      </c>
    </row>
    <row r="242" spans="1:5">
      <c r="A242" s="282">
        <v>1221</v>
      </c>
      <c r="B242" s="283" t="s">
        <v>248</v>
      </c>
      <c r="C242" s="374" t="str">
        <f>+VLOOKUP($A242,[3]DISTRIBUCIÓN!$A$8:$G$540,5,FALSE)</f>
        <v>Emma Ticonipa</v>
      </c>
      <c r="D242" s="374" t="str">
        <f>+VLOOKUP(C242,[2]Hoja1!$A$1:$C$12,2,FALSE)</f>
        <v>2183333 - 1635</v>
      </c>
      <c r="E242" s="382" t="str">
        <f>+VLOOKUP(C242,[2]Hoja1!$A$1:$C$12,3,FALSE)</f>
        <v>emma.ticonipa@economiayfinanzas.gob.bo</v>
      </c>
    </row>
    <row r="243" spans="1:5">
      <c r="A243" s="282">
        <v>1222</v>
      </c>
      <c r="B243" s="283" t="s">
        <v>249</v>
      </c>
      <c r="C243" s="374" t="str">
        <f>+VLOOKUP($A243,[3]DISTRIBUCIÓN!$A$8:$G$540,5,FALSE)</f>
        <v>Emma Ticonipa</v>
      </c>
      <c r="D243" s="374" t="str">
        <f>+VLOOKUP(C243,[2]Hoja1!$A$1:$C$12,2,FALSE)</f>
        <v>2183333 - 1635</v>
      </c>
      <c r="E243" s="382" t="str">
        <f>+VLOOKUP(C243,[2]Hoja1!$A$1:$C$12,3,FALSE)</f>
        <v>emma.ticonipa@economiayfinanzas.gob.bo</v>
      </c>
    </row>
    <row r="244" spans="1:5">
      <c r="A244" s="282">
        <v>1223</v>
      </c>
      <c r="B244" s="283" t="s">
        <v>250</v>
      </c>
      <c r="C244" s="374" t="str">
        <f>+VLOOKUP($A244,[3]DISTRIBUCIÓN!$A$8:$G$540,5,FALSE)</f>
        <v>Emma Ticonipa</v>
      </c>
      <c r="D244" s="374" t="str">
        <f>+VLOOKUP(C244,[2]Hoja1!$A$1:$C$12,2,FALSE)</f>
        <v>2183333 - 1635</v>
      </c>
      <c r="E244" s="382" t="str">
        <f>+VLOOKUP(C244,[2]Hoja1!$A$1:$C$12,3,FALSE)</f>
        <v>emma.ticonipa@economiayfinanzas.gob.bo</v>
      </c>
    </row>
    <row r="245" spans="1:5">
      <c r="A245" s="282">
        <v>1224</v>
      </c>
      <c r="B245" s="283" t="s">
        <v>251</v>
      </c>
      <c r="C245" s="374" t="str">
        <f>+VLOOKUP($A245,[3]DISTRIBUCIÓN!$A$8:$G$540,5,FALSE)</f>
        <v>Emma Ticonipa</v>
      </c>
      <c r="D245" s="374" t="str">
        <f>+VLOOKUP(C245,[2]Hoja1!$A$1:$C$12,2,FALSE)</f>
        <v>2183333 - 1635</v>
      </c>
      <c r="E245" s="382" t="str">
        <f>+VLOOKUP(C245,[2]Hoja1!$A$1:$C$12,3,FALSE)</f>
        <v>emma.ticonipa@economiayfinanzas.gob.bo</v>
      </c>
    </row>
    <row r="246" spans="1:5">
      <c r="A246" s="282">
        <v>1225</v>
      </c>
      <c r="B246" s="283" t="s">
        <v>252</v>
      </c>
      <c r="C246" s="374" t="str">
        <f>+VLOOKUP($A246,[3]DISTRIBUCIÓN!$A$8:$G$540,5,FALSE)</f>
        <v>Emma Ticonipa</v>
      </c>
      <c r="D246" s="374" t="str">
        <f>+VLOOKUP(C246,[2]Hoja1!$A$1:$C$12,2,FALSE)</f>
        <v>2183333 - 1635</v>
      </c>
      <c r="E246" s="382" t="str">
        <f>+VLOOKUP(C246,[2]Hoja1!$A$1:$C$12,3,FALSE)</f>
        <v>emma.ticonipa@economiayfinanzas.gob.bo</v>
      </c>
    </row>
    <row r="247" spans="1:5">
      <c r="A247" s="282">
        <v>1226</v>
      </c>
      <c r="B247" s="283" t="s">
        <v>253</v>
      </c>
      <c r="C247" s="374" t="str">
        <f>+VLOOKUP($A247,[3]DISTRIBUCIÓN!$A$8:$G$540,5,FALSE)</f>
        <v>Emma Ticonipa</v>
      </c>
      <c r="D247" s="374" t="str">
        <f>+VLOOKUP(C247,[2]Hoja1!$A$1:$C$12,2,FALSE)</f>
        <v>2183333 - 1635</v>
      </c>
      <c r="E247" s="382" t="str">
        <f>+VLOOKUP(C247,[2]Hoja1!$A$1:$C$12,3,FALSE)</f>
        <v>emma.ticonipa@economiayfinanzas.gob.bo</v>
      </c>
    </row>
    <row r="248" spans="1:5">
      <c r="A248" s="282">
        <v>1227</v>
      </c>
      <c r="B248" s="283" t="s">
        <v>254</v>
      </c>
      <c r="C248" s="374" t="str">
        <f>+VLOOKUP($A248,[3]DISTRIBUCIÓN!$A$8:$G$540,5,FALSE)</f>
        <v>Emma Ticonipa</v>
      </c>
      <c r="D248" s="374" t="str">
        <f>+VLOOKUP(C248,[2]Hoja1!$A$1:$C$12,2,FALSE)</f>
        <v>2183333 - 1635</v>
      </c>
      <c r="E248" s="382" t="str">
        <f>+VLOOKUP(C248,[2]Hoja1!$A$1:$C$12,3,FALSE)</f>
        <v>emma.ticonipa@economiayfinanzas.gob.bo</v>
      </c>
    </row>
    <row r="249" spans="1:5">
      <c r="A249" s="282">
        <v>1228</v>
      </c>
      <c r="B249" s="283" t="s">
        <v>255</v>
      </c>
      <c r="C249" s="374" t="str">
        <f>+VLOOKUP($A249,[3]DISTRIBUCIÓN!$A$8:$G$540,5,FALSE)</f>
        <v>Emma Ticonipa</v>
      </c>
      <c r="D249" s="374" t="str">
        <f>+VLOOKUP(C249,[2]Hoja1!$A$1:$C$12,2,FALSE)</f>
        <v>2183333 - 1635</v>
      </c>
      <c r="E249" s="382" t="str">
        <f>+VLOOKUP(C249,[2]Hoja1!$A$1:$C$12,3,FALSE)</f>
        <v>emma.ticonipa@economiayfinanzas.gob.bo</v>
      </c>
    </row>
    <row r="250" spans="1:5">
      <c r="A250" s="282">
        <v>1229</v>
      </c>
      <c r="B250" s="283" t="s">
        <v>256</v>
      </c>
      <c r="C250" s="374" t="str">
        <f>+VLOOKUP($A250,[3]DISTRIBUCIÓN!$A$8:$G$540,5,FALSE)</f>
        <v>Emma Ticonipa</v>
      </c>
      <c r="D250" s="374" t="str">
        <f>+VLOOKUP(C250,[2]Hoja1!$A$1:$C$12,2,FALSE)</f>
        <v>2183333 - 1635</v>
      </c>
      <c r="E250" s="382" t="str">
        <f>+VLOOKUP(C250,[2]Hoja1!$A$1:$C$12,3,FALSE)</f>
        <v>emma.ticonipa@economiayfinanzas.gob.bo</v>
      </c>
    </row>
    <row r="251" spans="1:5">
      <c r="A251" s="282">
        <v>1230</v>
      </c>
      <c r="B251" s="283" t="s">
        <v>257</v>
      </c>
      <c r="C251" s="374" t="str">
        <f>+VLOOKUP($A251,[3]DISTRIBUCIÓN!$A$8:$G$540,5,FALSE)</f>
        <v>Emma Ticonipa</v>
      </c>
      <c r="D251" s="374" t="str">
        <f>+VLOOKUP(C251,[2]Hoja1!$A$1:$C$12,2,FALSE)</f>
        <v>2183333 - 1635</v>
      </c>
      <c r="E251" s="382" t="str">
        <f>+VLOOKUP(C251,[2]Hoja1!$A$1:$C$12,3,FALSE)</f>
        <v>emma.ticonipa@economiayfinanzas.gob.bo</v>
      </c>
    </row>
    <row r="252" spans="1:5">
      <c r="A252" s="282">
        <v>1231</v>
      </c>
      <c r="B252" s="283" t="s">
        <v>258</v>
      </c>
      <c r="C252" s="374" t="str">
        <f>+VLOOKUP($A252,[3]DISTRIBUCIÓN!$A$8:$G$540,5,FALSE)</f>
        <v>Emma Ticonipa</v>
      </c>
      <c r="D252" s="374" t="str">
        <f>+VLOOKUP(C252,[2]Hoja1!$A$1:$C$12,2,FALSE)</f>
        <v>2183333 - 1635</v>
      </c>
      <c r="E252" s="382" t="str">
        <f>+VLOOKUP(C252,[2]Hoja1!$A$1:$C$12,3,FALSE)</f>
        <v>emma.ticonipa@economiayfinanzas.gob.bo</v>
      </c>
    </row>
    <row r="253" spans="1:5">
      <c r="A253" s="282">
        <v>1232</v>
      </c>
      <c r="B253" s="283" t="s">
        <v>259</v>
      </c>
      <c r="C253" s="374" t="str">
        <f>+VLOOKUP($A253,[3]DISTRIBUCIÓN!$A$8:$G$540,5,FALSE)</f>
        <v>Emma Ticonipa</v>
      </c>
      <c r="D253" s="374" t="str">
        <f>+VLOOKUP(C253,[2]Hoja1!$A$1:$C$12,2,FALSE)</f>
        <v>2183333 - 1635</v>
      </c>
      <c r="E253" s="382" t="str">
        <f>+VLOOKUP(C253,[2]Hoja1!$A$1:$C$12,3,FALSE)</f>
        <v>emma.ticonipa@economiayfinanzas.gob.bo</v>
      </c>
    </row>
    <row r="254" spans="1:5">
      <c r="A254" s="282">
        <v>1233</v>
      </c>
      <c r="B254" s="283" t="s">
        <v>260</v>
      </c>
      <c r="C254" s="374" t="str">
        <f>+VLOOKUP($A254,[3]DISTRIBUCIÓN!$A$8:$G$540,5,FALSE)</f>
        <v>Emma Ticonipa</v>
      </c>
      <c r="D254" s="374" t="str">
        <f>+VLOOKUP(C254,[2]Hoja1!$A$1:$C$12,2,FALSE)</f>
        <v>2183333 - 1635</v>
      </c>
      <c r="E254" s="382" t="str">
        <f>+VLOOKUP(C254,[2]Hoja1!$A$1:$C$12,3,FALSE)</f>
        <v>emma.ticonipa@economiayfinanzas.gob.bo</v>
      </c>
    </row>
    <row r="255" spans="1:5">
      <c r="A255" s="282">
        <v>1234</v>
      </c>
      <c r="B255" s="283" t="s">
        <v>261</v>
      </c>
      <c r="C255" s="374" t="str">
        <f>+VLOOKUP($A255,[3]DISTRIBUCIÓN!$A$8:$G$540,5,FALSE)</f>
        <v>Emma Ticonipa</v>
      </c>
      <c r="D255" s="374" t="str">
        <f>+VLOOKUP(C255,[2]Hoja1!$A$1:$C$12,2,FALSE)</f>
        <v>2183333 - 1635</v>
      </c>
      <c r="E255" s="382" t="str">
        <f>+VLOOKUP(C255,[2]Hoja1!$A$1:$C$12,3,FALSE)</f>
        <v>emma.ticonipa@economiayfinanzas.gob.bo</v>
      </c>
    </row>
    <row r="256" spans="1:5">
      <c r="A256" s="282">
        <v>1235</v>
      </c>
      <c r="B256" s="283" t="s">
        <v>262</v>
      </c>
      <c r="C256" s="374" t="str">
        <f>+VLOOKUP($A256,[3]DISTRIBUCIÓN!$A$8:$G$540,5,FALSE)</f>
        <v>Emma Ticonipa</v>
      </c>
      <c r="D256" s="374" t="str">
        <f>+VLOOKUP(C256,[2]Hoja1!$A$1:$C$12,2,FALSE)</f>
        <v>2183333 - 1635</v>
      </c>
      <c r="E256" s="382" t="str">
        <f>+VLOOKUP(C256,[2]Hoja1!$A$1:$C$12,3,FALSE)</f>
        <v>emma.ticonipa@economiayfinanzas.gob.bo</v>
      </c>
    </row>
    <row r="257" spans="1:5">
      <c r="A257" s="282">
        <v>1236</v>
      </c>
      <c r="B257" s="283" t="s">
        <v>263</v>
      </c>
      <c r="C257" s="374" t="str">
        <f>+VLOOKUP($A257,[3]DISTRIBUCIÓN!$A$8:$G$540,5,FALSE)</f>
        <v>Emma Ticonipa</v>
      </c>
      <c r="D257" s="374" t="str">
        <f>+VLOOKUP(C257,[2]Hoja1!$A$1:$C$12,2,FALSE)</f>
        <v>2183333 - 1635</v>
      </c>
      <c r="E257" s="382" t="str">
        <f>+VLOOKUP(C257,[2]Hoja1!$A$1:$C$12,3,FALSE)</f>
        <v>emma.ticonipa@economiayfinanzas.gob.bo</v>
      </c>
    </row>
    <row r="258" spans="1:5">
      <c r="A258" s="282">
        <v>1237</v>
      </c>
      <c r="B258" s="283" t="s">
        <v>264</v>
      </c>
      <c r="C258" s="374" t="str">
        <f>+VLOOKUP($A258,[3]DISTRIBUCIÓN!$A$8:$G$540,5,FALSE)</f>
        <v>Emma Ticonipa</v>
      </c>
      <c r="D258" s="374" t="str">
        <f>+VLOOKUP(C258,[2]Hoja1!$A$1:$C$12,2,FALSE)</f>
        <v>2183333 - 1635</v>
      </c>
      <c r="E258" s="382" t="str">
        <f>+VLOOKUP(C258,[2]Hoja1!$A$1:$C$12,3,FALSE)</f>
        <v>emma.ticonipa@economiayfinanzas.gob.bo</v>
      </c>
    </row>
    <row r="259" spans="1:5">
      <c r="A259" s="282">
        <v>1238</v>
      </c>
      <c r="B259" s="283" t="s">
        <v>265</v>
      </c>
      <c r="C259" s="374" t="str">
        <f>+VLOOKUP($A259,[3]DISTRIBUCIÓN!$A$8:$G$540,5,FALSE)</f>
        <v>Emma Ticonipa</v>
      </c>
      <c r="D259" s="374" t="str">
        <f>+VLOOKUP(C259,[2]Hoja1!$A$1:$C$12,2,FALSE)</f>
        <v>2183333 - 1635</v>
      </c>
      <c r="E259" s="382" t="str">
        <f>+VLOOKUP(C259,[2]Hoja1!$A$1:$C$12,3,FALSE)</f>
        <v>emma.ticonipa@economiayfinanzas.gob.bo</v>
      </c>
    </row>
    <row r="260" spans="1:5">
      <c r="A260" s="282">
        <v>1239</v>
      </c>
      <c r="B260" s="283" t="s">
        <v>266</v>
      </c>
      <c r="C260" s="374" t="str">
        <f>+VLOOKUP($A260,[3]DISTRIBUCIÓN!$A$8:$G$540,5,FALSE)</f>
        <v>Emma Ticonipa</v>
      </c>
      <c r="D260" s="374" t="str">
        <f>+VLOOKUP(C260,[2]Hoja1!$A$1:$C$12,2,FALSE)</f>
        <v>2183333 - 1635</v>
      </c>
      <c r="E260" s="382" t="str">
        <f>+VLOOKUP(C260,[2]Hoja1!$A$1:$C$12,3,FALSE)</f>
        <v>emma.ticonipa@economiayfinanzas.gob.bo</v>
      </c>
    </row>
    <row r="261" spans="1:5">
      <c r="A261" s="282">
        <v>1240</v>
      </c>
      <c r="B261" s="283" t="s">
        <v>267</v>
      </c>
      <c r="C261" s="374" t="str">
        <f>+VLOOKUP($A261,[3]DISTRIBUCIÓN!$A$8:$G$540,5,FALSE)</f>
        <v>Emma Ticonipa</v>
      </c>
      <c r="D261" s="374" t="str">
        <f>+VLOOKUP(C261,[2]Hoja1!$A$1:$C$12,2,FALSE)</f>
        <v>2183333 - 1635</v>
      </c>
      <c r="E261" s="382" t="str">
        <f>+VLOOKUP(C261,[2]Hoja1!$A$1:$C$12,3,FALSE)</f>
        <v>emma.ticonipa@economiayfinanzas.gob.bo</v>
      </c>
    </row>
    <row r="262" spans="1:5">
      <c r="A262" s="282">
        <v>1241</v>
      </c>
      <c r="B262" s="283" t="s">
        <v>268</v>
      </c>
      <c r="C262" s="374" t="str">
        <f>+VLOOKUP($A262,[3]DISTRIBUCIÓN!$A$8:$G$540,5,FALSE)</f>
        <v>Emma Ticonipa</v>
      </c>
      <c r="D262" s="374" t="str">
        <f>+VLOOKUP(C262,[2]Hoja1!$A$1:$C$12,2,FALSE)</f>
        <v>2183333 - 1635</v>
      </c>
      <c r="E262" s="382" t="str">
        <f>+VLOOKUP(C262,[2]Hoja1!$A$1:$C$12,3,FALSE)</f>
        <v>emma.ticonipa@economiayfinanzas.gob.bo</v>
      </c>
    </row>
    <row r="263" spans="1:5">
      <c r="A263" s="282">
        <v>1242</v>
      </c>
      <c r="B263" s="283" t="s">
        <v>269</v>
      </c>
      <c r="C263" s="374" t="str">
        <f>+VLOOKUP($A263,[3]DISTRIBUCIÓN!$A$8:$G$540,5,FALSE)</f>
        <v>Emma Ticonipa</v>
      </c>
      <c r="D263" s="374" t="str">
        <f>+VLOOKUP(C263,[2]Hoja1!$A$1:$C$12,2,FALSE)</f>
        <v>2183333 - 1635</v>
      </c>
      <c r="E263" s="382" t="str">
        <f>+VLOOKUP(C263,[2]Hoja1!$A$1:$C$12,3,FALSE)</f>
        <v>emma.ticonipa@economiayfinanzas.gob.bo</v>
      </c>
    </row>
    <row r="264" spans="1:5">
      <c r="A264" s="282">
        <v>1243</v>
      </c>
      <c r="B264" s="283" t="s">
        <v>270</v>
      </c>
      <c r="C264" s="374" t="str">
        <f>+VLOOKUP($A264,[3]DISTRIBUCIÓN!$A$8:$G$540,5,FALSE)</f>
        <v>Emma Ticonipa</v>
      </c>
      <c r="D264" s="374" t="str">
        <f>+VLOOKUP(C264,[2]Hoja1!$A$1:$C$12,2,FALSE)</f>
        <v>2183333 - 1635</v>
      </c>
      <c r="E264" s="382" t="str">
        <f>+VLOOKUP(C264,[2]Hoja1!$A$1:$C$12,3,FALSE)</f>
        <v>emma.ticonipa@economiayfinanzas.gob.bo</v>
      </c>
    </row>
    <row r="265" spans="1:5">
      <c r="A265" s="282">
        <v>1244</v>
      </c>
      <c r="B265" s="283" t="s">
        <v>271</v>
      </c>
      <c r="C265" s="374" t="str">
        <f>+VLOOKUP($A265,[3]DISTRIBUCIÓN!$A$8:$G$540,5,FALSE)</f>
        <v>Emma Ticonipa</v>
      </c>
      <c r="D265" s="374" t="str">
        <f>+VLOOKUP(C265,[2]Hoja1!$A$1:$C$12,2,FALSE)</f>
        <v>2183333 - 1635</v>
      </c>
      <c r="E265" s="382" t="str">
        <f>+VLOOKUP(C265,[2]Hoja1!$A$1:$C$12,3,FALSE)</f>
        <v>emma.ticonipa@economiayfinanzas.gob.bo</v>
      </c>
    </row>
    <row r="266" spans="1:5">
      <c r="A266" s="282">
        <v>1245</v>
      </c>
      <c r="B266" s="283" t="s">
        <v>272</v>
      </c>
      <c r="C266" s="374" t="str">
        <f>+VLOOKUP($A266,[3]DISTRIBUCIÓN!$A$8:$G$540,5,FALSE)</f>
        <v>Emma Ticonipa</v>
      </c>
      <c r="D266" s="374" t="str">
        <f>+VLOOKUP(C266,[2]Hoja1!$A$1:$C$12,2,FALSE)</f>
        <v>2183333 - 1635</v>
      </c>
      <c r="E266" s="382" t="str">
        <f>+VLOOKUP(C266,[2]Hoja1!$A$1:$C$12,3,FALSE)</f>
        <v>emma.ticonipa@economiayfinanzas.gob.bo</v>
      </c>
    </row>
    <row r="267" spans="1:5">
      <c r="A267" s="282">
        <v>1246</v>
      </c>
      <c r="B267" s="283" t="s">
        <v>273</v>
      </c>
      <c r="C267" s="374" t="str">
        <f>+VLOOKUP($A267,[3]DISTRIBUCIÓN!$A$8:$G$540,5,FALSE)</f>
        <v>Emma Ticonipa</v>
      </c>
      <c r="D267" s="374" t="str">
        <f>+VLOOKUP(C267,[2]Hoja1!$A$1:$C$12,2,FALSE)</f>
        <v>2183333 - 1635</v>
      </c>
      <c r="E267" s="382" t="str">
        <f>+VLOOKUP(C267,[2]Hoja1!$A$1:$C$12,3,FALSE)</f>
        <v>emma.ticonipa@economiayfinanzas.gob.bo</v>
      </c>
    </row>
    <row r="268" spans="1:5">
      <c r="A268" s="282">
        <v>1247</v>
      </c>
      <c r="B268" s="283" t="s">
        <v>274</v>
      </c>
      <c r="C268" s="374" t="str">
        <f>+VLOOKUP($A268,[3]DISTRIBUCIÓN!$A$8:$G$540,5,FALSE)</f>
        <v>Emma Ticonipa</v>
      </c>
      <c r="D268" s="374" t="str">
        <f>+VLOOKUP(C268,[2]Hoja1!$A$1:$C$12,2,FALSE)</f>
        <v>2183333 - 1635</v>
      </c>
      <c r="E268" s="382" t="str">
        <f>+VLOOKUP(C268,[2]Hoja1!$A$1:$C$12,3,FALSE)</f>
        <v>emma.ticonipa@economiayfinanzas.gob.bo</v>
      </c>
    </row>
    <row r="269" spans="1:5">
      <c r="A269" s="282">
        <v>1248</v>
      </c>
      <c r="B269" s="283" t="s">
        <v>275</v>
      </c>
      <c r="C269" s="374" t="str">
        <f>+VLOOKUP($A269,[3]DISTRIBUCIÓN!$A$8:$G$540,5,FALSE)</f>
        <v>Emma Ticonipa</v>
      </c>
      <c r="D269" s="374" t="str">
        <f>+VLOOKUP(C269,[2]Hoja1!$A$1:$C$12,2,FALSE)</f>
        <v>2183333 - 1635</v>
      </c>
      <c r="E269" s="382" t="str">
        <f>+VLOOKUP(C269,[2]Hoja1!$A$1:$C$12,3,FALSE)</f>
        <v>emma.ticonipa@economiayfinanzas.gob.bo</v>
      </c>
    </row>
    <row r="270" spans="1:5">
      <c r="A270" s="282">
        <v>1249</v>
      </c>
      <c r="B270" s="283" t="s">
        <v>276</v>
      </c>
      <c r="C270" s="374" t="str">
        <f>+VLOOKUP($A270,[3]DISTRIBUCIÓN!$A$8:$G$540,5,FALSE)</f>
        <v>Emma Ticonipa</v>
      </c>
      <c r="D270" s="374" t="str">
        <f>+VLOOKUP(C270,[2]Hoja1!$A$1:$C$12,2,FALSE)</f>
        <v>2183333 - 1635</v>
      </c>
      <c r="E270" s="382" t="str">
        <f>+VLOOKUP(C270,[2]Hoja1!$A$1:$C$12,3,FALSE)</f>
        <v>emma.ticonipa@economiayfinanzas.gob.bo</v>
      </c>
    </row>
    <row r="271" spans="1:5">
      <c r="A271" s="282">
        <v>1250</v>
      </c>
      <c r="B271" s="283" t="s">
        <v>277</v>
      </c>
      <c r="C271" s="374" t="str">
        <f>+VLOOKUP($A271,[3]DISTRIBUCIÓN!$A$8:$G$540,5,FALSE)</f>
        <v>Emma Ticonipa</v>
      </c>
      <c r="D271" s="374" t="str">
        <f>+VLOOKUP(C271,[2]Hoja1!$A$1:$C$12,2,FALSE)</f>
        <v>2183333 - 1635</v>
      </c>
      <c r="E271" s="382" t="str">
        <f>+VLOOKUP(C271,[2]Hoja1!$A$1:$C$12,3,FALSE)</f>
        <v>emma.ticonipa@economiayfinanzas.gob.bo</v>
      </c>
    </row>
    <row r="272" spans="1:5">
      <c r="A272" s="282">
        <v>1251</v>
      </c>
      <c r="B272" s="283" t="s">
        <v>278</v>
      </c>
      <c r="C272" s="374" t="str">
        <f>+VLOOKUP($A272,[3]DISTRIBUCIÓN!$A$8:$G$540,5,FALSE)</f>
        <v>Emma Ticonipa</v>
      </c>
      <c r="D272" s="374" t="str">
        <f>+VLOOKUP(C272,[2]Hoja1!$A$1:$C$12,2,FALSE)</f>
        <v>2183333 - 1635</v>
      </c>
      <c r="E272" s="382" t="str">
        <f>+VLOOKUP(C272,[2]Hoja1!$A$1:$C$12,3,FALSE)</f>
        <v>emma.ticonipa@economiayfinanzas.gob.bo</v>
      </c>
    </row>
    <row r="273" spans="1:5">
      <c r="A273" s="282">
        <v>1252</v>
      </c>
      <c r="B273" s="283" t="s">
        <v>279</v>
      </c>
      <c r="C273" s="374" t="str">
        <f>+VLOOKUP($A273,[3]DISTRIBUCIÓN!$A$8:$G$540,5,FALSE)</f>
        <v>Emma Ticonipa</v>
      </c>
      <c r="D273" s="374" t="str">
        <f>+VLOOKUP(C273,[2]Hoja1!$A$1:$C$12,2,FALSE)</f>
        <v>2183333 - 1635</v>
      </c>
      <c r="E273" s="382" t="str">
        <f>+VLOOKUP(C273,[2]Hoja1!$A$1:$C$12,3,FALSE)</f>
        <v>emma.ticonipa@economiayfinanzas.gob.bo</v>
      </c>
    </row>
    <row r="274" spans="1:5">
      <c r="A274" s="282">
        <v>1253</v>
      </c>
      <c r="B274" s="283" t="s">
        <v>280</v>
      </c>
      <c r="C274" s="374" t="str">
        <f>+VLOOKUP($A274,[3]DISTRIBUCIÓN!$A$8:$G$540,5,FALSE)</f>
        <v>Emma Ticonipa</v>
      </c>
      <c r="D274" s="374" t="str">
        <f>+VLOOKUP(C274,[2]Hoja1!$A$1:$C$12,2,FALSE)</f>
        <v>2183333 - 1635</v>
      </c>
      <c r="E274" s="382" t="str">
        <f>+VLOOKUP(C274,[2]Hoja1!$A$1:$C$12,3,FALSE)</f>
        <v>emma.ticonipa@economiayfinanzas.gob.bo</v>
      </c>
    </row>
    <row r="275" spans="1:5">
      <c r="A275" s="282">
        <v>1254</v>
      </c>
      <c r="B275" s="283" t="s">
        <v>281</v>
      </c>
      <c r="C275" s="374" t="str">
        <f>+VLOOKUP($A275,[3]DISTRIBUCIÓN!$A$8:$G$540,5,FALSE)</f>
        <v>Emma Ticonipa</v>
      </c>
      <c r="D275" s="374" t="str">
        <f>+VLOOKUP(C275,[2]Hoja1!$A$1:$C$12,2,FALSE)</f>
        <v>2183333 - 1635</v>
      </c>
      <c r="E275" s="382" t="str">
        <f>+VLOOKUP(C275,[2]Hoja1!$A$1:$C$12,3,FALSE)</f>
        <v>emma.ticonipa@economiayfinanzas.gob.bo</v>
      </c>
    </row>
    <row r="276" spans="1:5">
      <c r="A276" s="282">
        <v>1255</v>
      </c>
      <c r="B276" s="283" t="s">
        <v>282</v>
      </c>
      <c r="C276" s="374" t="str">
        <f>+VLOOKUP($A276,[3]DISTRIBUCIÓN!$A$8:$G$540,5,FALSE)</f>
        <v>Emma Ticonipa</v>
      </c>
      <c r="D276" s="374" t="str">
        <f>+VLOOKUP(C276,[2]Hoja1!$A$1:$C$12,2,FALSE)</f>
        <v>2183333 - 1635</v>
      </c>
      <c r="E276" s="382" t="str">
        <f>+VLOOKUP(C276,[2]Hoja1!$A$1:$C$12,3,FALSE)</f>
        <v>emma.ticonipa@economiayfinanzas.gob.bo</v>
      </c>
    </row>
    <row r="277" spans="1:5">
      <c r="A277" s="282">
        <v>1256</v>
      </c>
      <c r="B277" s="283" t="s">
        <v>283</v>
      </c>
      <c r="C277" s="374" t="str">
        <f>+VLOOKUP($A277,[3]DISTRIBUCIÓN!$A$8:$G$540,5,FALSE)</f>
        <v>Emma Ticonipa</v>
      </c>
      <c r="D277" s="374" t="str">
        <f>+VLOOKUP(C277,[2]Hoja1!$A$1:$C$12,2,FALSE)</f>
        <v>2183333 - 1635</v>
      </c>
      <c r="E277" s="382" t="str">
        <f>+VLOOKUP(C277,[2]Hoja1!$A$1:$C$12,3,FALSE)</f>
        <v>emma.ticonipa@economiayfinanzas.gob.bo</v>
      </c>
    </row>
    <row r="278" spans="1:5">
      <c r="A278" s="282">
        <v>1257</v>
      </c>
      <c r="B278" s="283" t="s">
        <v>284</v>
      </c>
      <c r="C278" s="374" t="str">
        <f>+VLOOKUP($A278,[3]DISTRIBUCIÓN!$A$8:$G$540,5,FALSE)</f>
        <v>Emma Ticonipa</v>
      </c>
      <c r="D278" s="374" t="str">
        <f>+VLOOKUP(C278,[2]Hoja1!$A$1:$C$12,2,FALSE)</f>
        <v>2183333 - 1635</v>
      </c>
      <c r="E278" s="382" t="str">
        <f>+VLOOKUP(C278,[2]Hoja1!$A$1:$C$12,3,FALSE)</f>
        <v>emma.ticonipa@economiayfinanzas.gob.bo</v>
      </c>
    </row>
    <row r="279" spans="1:5">
      <c r="A279" s="282">
        <v>1258</v>
      </c>
      <c r="B279" s="283" t="s">
        <v>285</v>
      </c>
      <c r="C279" s="374" t="str">
        <f>+VLOOKUP($A279,[3]DISTRIBUCIÓN!$A$8:$G$540,5,FALSE)</f>
        <v>Emma Ticonipa</v>
      </c>
      <c r="D279" s="374" t="str">
        <f>+VLOOKUP(C279,[2]Hoja1!$A$1:$C$12,2,FALSE)</f>
        <v>2183333 - 1635</v>
      </c>
      <c r="E279" s="382" t="str">
        <f>+VLOOKUP(C279,[2]Hoja1!$A$1:$C$12,3,FALSE)</f>
        <v>emma.ticonipa@economiayfinanzas.gob.bo</v>
      </c>
    </row>
    <row r="280" spans="1:5">
      <c r="A280" s="282">
        <v>1259</v>
      </c>
      <c r="B280" s="283" t="s">
        <v>286</v>
      </c>
      <c r="C280" s="374" t="str">
        <f>+VLOOKUP($A280,[3]DISTRIBUCIÓN!$A$8:$G$540,5,FALSE)</f>
        <v>Emma Ticonipa</v>
      </c>
      <c r="D280" s="374" t="str">
        <f>+VLOOKUP(C280,[2]Hoja1!$A$1:$C$12,2,FALSE)</f>
        <v>2183333 - 1635</v>
      </c>
      <c r="E280" s="382" t="str">
        <f>+VLOOKUP(C280,[2]Hoja1!$A$1:$C$12,3,FALSE)</f>
        <v>emma.ticonipa@economiayfinanzas.gob.bo</v>
      </c>
    </row>
    <row r="281" spans="1:5">
      <c r="A281" s="282">
        <v>1260</v>
      </c>
      <c r="B281" s="283" t="s">
        <v>287</v>
      </c>
      <c r="C281" s="374" t="str">
        <f>+VLOOKUP($A281,[3]DISTRIBUCIÓN!$A$8:$G$540,5,FALSE)</f>
        <v>Emma Ticonipa</v>
      </c>
      <c r="D281" s="374" t="str">
        <f>+VLOOKUP(C281,[2]Hoja1!$A$1:$C$12,2,FALSE)</f>
        <v>2183333 - 1635</v>
      </c>
      <c r="E281" s="382" t="str">
        <f>+VLOOKUP(C281,[2]Hoja1!$A$1:$C$12,3,FALSE)</f>
        <v>emma.ticonipa@economiayfinanzas.gob.bo</v>
      </c>
    </row>
    <row r="282" spans="1:5">
      <c r="A282" s="282">
        <v>1261</v>
      </c>
      <c r="B282" s="283" t="s">
        <v>288</v>
      </c>
      <c r="C282" s="374" t="str">
        <f>+VLOOKUP($A282,[3]DISTRIBUCIÓN!$A$8:$G$540,5,FALSE)</f>
        <v>Emma Ticonipa</v>
      </c>
      <c r="D282" s="374" t="str">
        <f>+VLOOKUP(C282,[2]Hoja1!$A$1:$C$12,2,FALSE)</f>
        <v>2183333 - 1635</v>
      </c>
      <c r="E282" s="382" t="str">
        <f>+VLOOKUP(C282,[2]Hoja1!$A$1:$C$12,3,FALSE)</f>
        <v>emma.ticonipa@economiayfinanzas.gob.bo</v>
      </c>
    </row>
    <row r="283" spans="1:5">
      <c r="A283" s="282">
        <v>1262</v>
      </c>
      <c r="B283" s="283" t="s">
        <v>289</v>
      </c>
      <c r="C283" s="374" t="str">
        <f>+VLOOKUP($A283,[3]DISTRIBUCIÓN!$A$8:$G$540,5,FALSE)</f>
        <v>Emma Ticonipa</v>
      </c>
      <c r="D283" s="374" t="str">
        <f>+VLOOKUP(C283,[2]Hoja1!$A$1:$C$12,2,FALSE)</f>
        <v>2183333 - 1635</v>
      </c>
      <c r="E283" s="382" t="str">
        <f>+VLOOKUP(C283,[2]Hoja1!$A$1:$C$12,3,FALSE)</f>
        <v>emma.ticonipa@economiayfinanzas.gob.bo</v>
      </c>
    </row>
    <row r="284" spans="1:5">
      <c r="A284" s="282">
        <v>1263</v>
      </c>
      <c r="B284" s="283" t="s">
        <v>290</v>
      </c>
      <c r="C284" s="374" t="str">
        <f>+VLOOKUP($A284,[3]DISTRIBUCIÓN!$A$8:$G$540,5,FALSE)</f>
        <v>Emma Ticonipa</v>
      </c>
      <c r="D284" s="374" t="str">
        <f>+VLOOKUP(C284,[2]Hoja1!$A$1:$C$12,2,FALSE)</f>
        <v>2183333 - 1635</v>
      </c>
      <c r="E284" s="382" t="str">
        <f>+VLOOKUP(C284,[2]Hoja1!$A$1:$C$12,3,FALSE)</f>
        <v>emma.ticonipa@economiayfinanzas.gob.bo</v>
      </c>
    </row>
    <row r="285" spans="1:5">
      <c r="A285" s="282">
        <v>1264</v>
      </c>
      <c r="B285" s="283" t="s">
        <v>291</v>
      </c>
      <c r="C285" s="374" t="str">
        <f>+VLOOKUP($A285,[3]DISTRIBUCIÓN!$A$8:$G$540,5,FALSE)</f>
        <v>Emma Ticonipa</v>
      </c>
      <c r="D285" s="374" t="str">
        <f>+VLOOKUP(C285,[2]Hoja1!$A$1:$C$12,2,FALSE)</f>
        <v>2183333 - 1635</v>
      </c>
      <c r="E285" s="382" t="str">
        <f>+VLOOKUP(C285,[2]Hoja1!$A$1:$C$12,3,FALSE)</f>
        <v>emma.ticonipa@economiayfinanzas.gob.bo</v>
      </c>
    </row>
    <row r="286" spans="1:5">
      <c r="A286" s="282">
        <v>1265</v>
      </c>
      <c r="B286" s="283" t="s">
        <v>292</v>
      </c>
      <c r="C286" s="374" t="str">
        <f>+VLOOKUP($A286,[3]DISTRIBUCIÓN!$A$8:$G$540,5,FALSE)</f>
        <v>Emma Ticonipa</v>
      </c>
      <c r="D286" s="374" t="str">
        <f>+VLOOKUP(C286,[2]Hoja1!$A$1:$C$12,2,FALSE)</f>
        <v>2183333 - 1635</v>
      </c>
      <c r="E286" s="382" t="str">
        <f>+VLOOKUP(C286,[2]Hoja1!$A$1:$C$12,3,FALSE)</f>
        <v>emma.ticonipa@economiayfinanzas.gob.bo</v>
      </c>
    </row>
    <row r="287" spans="1:5">
      <c r="A287" s="282">
        <v>1266</v>
      </c>
      <c r="B287" s="283" t="s">
        <v>293</v>
      </c>
      <c r="C287" s="374" t="str">
        <f>+VLOOKUP($A287,[3]DISTRIBUCIÓN!$A$8:$G$540,5,FALSE)</f>
        <v>Emma Ticonipa</v>
      </c>
      <c r="D287" s="374" t="str">
        <f>+VLOOKUP(C287,[2]Hoja1!$A$1:$C$12,2,FALSE)</f>
        <v>2183333 - 1635</v>
      </c>
      <c r="E287" s="382" t="str">
        <f>+VLOOKUP(C287,[2]Hoja1!$A$1:$C$12,3,FALSE)</f>
        <v>emma.ticonipa@economiayfinanzas.gob.bo</v>
      </c>
    </row>
    <row r="288" spans="1:5">
      <c r="A288" s="282">
        <v>1267</v>
      </c>
      <c r="B288" s="283" t="s">
        <v>294</v>
      </c>
      <c r="C288" s="374" t="str">
        <f>+VLOOKUP($A288,[3]DISTRIBUCIÓN!$A$8:$G$540,5,FALSE)</f>
        <v>Emma Ticonipa</v>
      </c>
      <c r="D288" s="374" t="str">
        <f>+VLOOKUP(C288,[2]Hoja1!$A$1:$C$12,2,FALSE)</f>
        <v>2183333 - 1635</v>
      </c>
      <c r="E288" s="382" t="str">
        <f>+VLOOKUP(C288,[2]Hoja1!$A$1:$C$12,3,FALSE)</f>
        <v>emma.ticonipa@economiayfinanzas.gob.bo</v>
      </c>
    </row>
    <row r="289" spans="1:5">
      <c r="A289" s="282">
        <v>1268</v>
      </c>
      <c r="B289" s="283" t="s">
        <v>295</v>
      </c>
      <c r="C289" s="374" t="str">
        <f>+VLOOKUP($A289,[3]DISTRIBUCIÓN!$A$8:$G$540,5,FALSE)</f>
        <v>Emma Ticonipa</v>
      </c>
      <c r="D289" s="374" t="str">
        <f>+VLOOKUP(C289,[2]Hoja1!$A$1:$C$12,2,FALSE)</f>
        <v>2183333 - 1635</v>
      </c>
      <c r="E289" s="382" t="str">
        <f>+VLOOKUP(C289,[2]Hoja1!$A$1:$C$12,3,FALSE)</f>
        <v>emma.ticonipa@economiayfinanzas.gob.bo</v>
      </c>
    </row>
    <row r="290" spans="1:5">
      <c r="A290" s="282">
        <v>1269</v>
      </c>
      <c r="B290" s="283" t="s">
        <v>296</v>
      </c>
      <c r="C290" s="374" t="str">
        <f>+VLOOKUP($A290,[3]DISTRIBUCIÓN!$A$8:$G$540,5,FALSE)</f>
        <v>Emma Ticonipa</v>
      </c>
      <c r="D290" s="374" t="str">
        <f>+VLOOKUP(C290,[2]Hoja1!$A$1:$C$12,2,FALSE)</f>
        <v>2183333 - 1635</v>
      </c>
      <c r="E290" s="382" t="str">
        <f>+VLOOKUP(C290,[2]Hoja1!$A$1:$C$12,3,FALSE)</f>
        <v>emma.ticonipa@economiayfinanzas.gob.bo</v>
      </c>
    </row>
    <row r="291" spans="1:5">
      <c r="A291" s="282">
        <v>1270</v>
      </c>
      <c r="B291" s="283" t="s">
        <v>297</v>
      </c>
      <c r="C291" s="374" t="str">
        <f>+VLOOKUP($A291,[3]DISTRIBUCIÓN!$A$8:$G$540,5,FALSE)</f>
        <v>Emma Ticonipa</v>
      </c>
      <c r="D291" s="374" t="str">
        <f>+VLOOKUP(C291,[2]Hoja1!$A$1:$C$12,2,FALSE)</f>
        <v>2183333 - 1635</v>
      </c>
      <c r="E291" s="382" t="str">
        <f>+VLOOKUP(C291,[2]Hoja1!$A$1:$C$12,3,FALSE)</f>
        <v>emma.ticonipa@economiayfinanzas.gob.bo</v>
      </c>
    </row>
    <row r="292" spans="1:5">
      <c r="A292" s="282">
        <v>1271</v>
      </c>
      <c r="B292" s="283" t="s">
        <v>298</v>
      </c>
      <c r="C292" s="374" t="str">
        <f>+VLOOKUP($A292,[3]DISTRIBUCIÓN!$A$8:$G$540,5,FALSE)</f>
        <v>Emma Ticonipa</v>
      </c>
      <c r="D292" s="374" t="str">
        <f>+VLOOKUP(C292,[2]Hoja1!$A$1:$C$12,2,FALSE)</f>
        <v>2183333 - 1635</v>
      </c>
      <c r="E292" s="382" t="str">
        <f>+VLOOKUP(C292,[2]Hoja1!$A$1:$C$12,3,FALSE)</f>
        <v>emma.ticonipa@economiayfinanzas.gob.bo</v>
      </c>
    </row>
    <row r="293" spans="1:5">
      <c r="A293" s="282">
        <v>1272</v>
      </c>
      <c r="B293" s="283" t="s">
        <v>299</v>
      </c>
      <c r="C293" s="374" t="str">
        <f>+VLOOKUP($A293,[3]DISTRIBUCIÓN!$A$8:$G$540,5,FALSE)</f>
        <v>Emma Ticonipa</v>
      </c>
      <c r="D293" s="374" t="str">
        <f>+VLOOKUP(C293,[2]Hoja1!$A$1:$C$12,2,FALSE)</f>
        <v>2183333 - 1635</v>
      </c>
      <c r="E293" s="382" t="str">
        <f>+VLOOKUP(C293,[2]Hoja1!$A$1:$C$12,3,FALSE)</f>
        <v>emma.ticonipa@economiayfinanzas.gob.bo</v>
      </c>
    </row>
    <row r="294" spans="1:5">
      <c r="A294" s="282">
        <v>1273</v>
      </c>
      <c r="B294" s="283" t="s">
        <v>300</v>
      </c>
      <c r="C294" s="374" t="str">
        <f>+VLOOKUP($A294,[3]DISTRIBUCIÓN!$A$8:$G$540,5,FALSE)</f>
        <v>Emma Ticonipa</v>
      </c>
      <c r="D294" s="374" t="str">
        <f>+VLOOKUP(C294,[2]Hoja1!$A$1:$C$12,2,FALSE)</f>
        <v>2183333 - 1635</v>
      </c>
      <c r="E294" s="382" t="str">
        <f>+VLOOKUP(C294,[2]Hoja1!$A$1:$C$12,3,FALSE)</f>
        <v>emma.ticonipa@economiayfinanzas.gob.bo</v>
      </c>
    </row>
    <row r="295" spans="1:5">
      <c r="A295" s="282">
        <v>1274</v>
      </c>
      <c r="B295" s="283" t="s">
        <v>301</v>
      </c>
      <c r="C295" s="374" t="str">
        <f>+VLOOKUP($A295,[3]DISTRIBUCIÓN!$A$8:$G$540,5,FALSE)</f>
        <v>Emma Ticonipa</v>
      </c>
      <c r="D295" s="374" t="str">
        <f>+VLOOKUP(C295,[2]Hoja1!$A$1:$C$12,2,FALSE)</f>
        <v>2183333 - 1635</v>
      </c>
      <c r="E295" s="382" t="str">
        <f>+VLOOKUP(C295,[2]Hoja1!$A$1:$C$12,3,FALSE)</f>
        <v>emma.ticonipa@economiayfinanzas.gob.bo</v>
      </c>
    </row>
    <row r="296" spans="1:5">
      <c r="A296" s="282">
        <v>1275</v>
      </c>
      <c r="B296" s="283" t="s">
        <v>302</v>
      </c>
      <c r="C296" s="374" t="str">
        <f>+VLOOKUP($A296,[3]DISTRIBUCIÓN!$A$8:$G$540,5,FALSE)</f>
        <v>Emma Ticonipa</v>
      </c>
      <c r="D296" s="374" t="str">
        <f>+VLOOKUP(C296,[2]Hoja1!$A$1:$C$12,2,FALSE)</f>
        <v>2183333 - 1635</v>
      </c>
      <c r="E296" s="382" t="str">
        <f>+VLOOKUP(C296,[2]Hoja1!$A$1:$C$12,3,FALSE)</f>
        <v>emma.ticonipa@economiayfinanzas.gob.bo</v>
      </c>
    </row>
    <row r="297" spans="1:5">
      <c r="A297" s="282">
        <v>1276</v>
      </c>
      <c r="B297" s="283" t="s">
        <v>303</v>
      </c>
      <c r="C297" s="374" t="str">
        <f>+VLOOKUP($A297,[3]DISTRIBUCIÓN!$A$8:$G$540,5,FALSE)</f>
        <v>Emma Ticonipa</v>
      </c>
      <c r="D297" s="374" t="str">
        <f>+VLOOKUP(C297,[2]Hoja1!$A$1:$C$12,2,FALSE)</f>
        <v>2183333 - 1635</v>
      </c>
      <c r="E297" s="382" t="str">
        <f>+VLOOKUP(C297,[2]Hoja1!$A$1:$C$12,3,FALSE)</f>
        <v>emma.ticonipa@economiayfinanzas.gob.bo</v>
      </c>
    </row>
    <row r="298" spans="1:5">
      <c r="A298" s="282">
        <v>1277</v>
      </c>
      <c r="B298" s="283" t="s">
        <v>304</v>
      </c>
      <c r="C298" s="374" t="str">
        <f>+VLOOKUP($A298,[3]DISTRIBUCIÓN!$A$8:$G$540,5,FALSE)</f>
        <v>Emma Ticonipa</v>
      </c>
      <c r="D298" s="374" t="str">
        <f>+VLOOKUP(C298,[2]Hoja1!$A$1:$C$12,2,FALSE)</f>
        <v>2183333 - 1635</v>
      </c>
      <c r="E298" s="382" t="str">
        <f>+VLOOKUP(C298,[2]Hoja1!$A$1:$C$12,3,FALSE)</f>
        <v>emma.ticonipa@economiayfinanzas.gob.bo</v>
      </c>
    </row>
    <row r="299" spans="1:5">
      <c r="A299" s="282">
        <v>1278</v>
      </c>
      <c r="B299" s="283" t="s">
        <v>305</v>
      </c>
      <c r="C299" s="374" t="str">
        <f>+VLOOKUP($A299,[3]DISTRIBUCIÓN!$A$8:$G$540,5,FALSE)</f>
        <v>Emma Ticonipa</v>
      </c>
      <c r="D299" s="374" t="str">
        <f>+VLOOKUP(C299,[2]Hoja1!$A$1:$C$12,2,FALSE)</f>
        <v>2183333 - 1635</v>
      </c>
      <c r="E299" s="382" t="str">
        <f>+VLOOKUP(C299,[2]Hoja1!$A$1:$C$12,3,FALSE)</f>
        <v>emma.ticonipa@economiayfinanzas.gob.bo</v>
      </c>
    </row>
    <row r="300" spans="1:5">
      <c r="A300" s="282">
        <v>1279</v>
      </c>
      <c r="B300" s="283" t="s">
        <v>306</v>
      </c>
      <c r="C300" s="374" t="str">
        <f>+VLOOKUP($A300,[3]DISTRIBUCIÓN!$A$8:$G$540,5,FALSE)</f>
        <v>Emma Ticonipa</v>
      </c>
      <c r="D300" s="374" t="str">
        <f>+VLOOKUP(C300,[2]Hoja1!$A$1:$C$12,2,FALSE)</f>
        <v>2183333 - 1635</v>
      </c>
      <c r="E300" s="382" t="str">
        <f>+VLOOKUP(C300,[2]Hoja1!$A$1:$C$12,3,FALSE)</f>
        <v>emma.ticonipa@economiayfinanzas.gob.bo</v>
      </c>
    </row>
    <row r="301" spans="1:5">
      <c r="A301" s="282">
        <v>1280</v>
      </c>
      <c r="B301" s="283" t="s">
        <v>307</v>
      </c>
      <c r="C301" s="374" t="str">
        <f>+VLOOKUP($A301,[3]DISTRIBUCIÓN!$A$8:$G$540,5,FALSE)</f>
        <v>Emma Ticonipa</v>
      </c>
      <c r="D301" s="374" t="str">
        <f>+VLOOKUP(C301,[2]Hoja1!$A$1:$C$12,2,FALSE)</f>
        <v>2183333 - 1635</v>
      </c>
      <c r="E301" s="382" t="str">
        <f>+VLOOKUP(C301,[2]Hoja1!$A$1:$C$12,3,FALSE)</f>
        <v>emma.ticonipa@economiayfinanzas.gob.bo</v>
      </c>
    </row>
    <row r="302" spans="1:5">
      <c r="A302" s="282">
        <v>1281</v>
      </c>
      <c r="B302" s="283" t="s">
        <v>308</v>
      </c>
      <c r="C302" s="374" t="str">
        <f>+VLOOKUP($A302,[3]DISTRIBUCIÓN!$A$8:$G$540,5,FALSE)</f>
        <v>Emma Ticonipa</v>
      </c>
      <c r="D302" s="374" t="str">
        <f>+VLOOKUP(C302,[2]Hoja1!$A$1:$C$12,2,FALSE)</f>
        <v>2183333 - 1635</v>
      </c>
      <c r="E302" s="382" t="str">
        <f>+VLOOKUP(C302,[2]Hoja1!$A$1:$C$12,3,FALSE)</f>
        <v>emma.ticonipa@economiayfinanzas.gob.bo</v>
      </c>
    </row>
    <row r="303" spans="1:5">
      <c r="A303" s="282">
        <v>1282</v>
      </c>
      <c r="B303" s="283" t="s">
        <v>309</v>
      </c>
      <c r="C303" s="374" t="str">
        <f>+VLOOKUP($A303,[3]DISTRIBUCIÓN!$A$8:$G$540,5,FALSE)</f>
        <v>Emma Ticonipa</v>
      </c>
      <c r="D303" s="374" t="str">
        <f>+VLOOKUP(C303,[2]Hoja1!$A$1:$C$12,2,FALSE)</f>
        <v>2183333 - 1635</v>
      </c>
      <c r="E303" s="382" t="str">
        <f>+VLOOKUP(C303,[2]Hoja1!$A$1:$C$12,3,FALSE)</f>
        <v>emma.ticonipa@economiayfinanzas.gob.bo</v>
      </c>
    </row>
    <row r="304" spans="1:5">
      <c r="A304" s="282">
        <v>1283</v>
      </c>
      <c r="B304" s="283" t="s">
        <v>310</v>
      </c>
      <c r="C304" s="374" t="str">
        <f>+VLOOKUP($A304,[3]DISTRIBUCIÓN!$A$8:$G$540,5,FALSE)</f>
        <v>Emma Ticonipa</v>
      </c>
      <c r="D304" s="374" t="str">
        <f>+VLOOKUP(C304,[2]Hoja1!$A$1:$C$12,2,FALSE)</f>
        <v>2183333 - 1635</v>
      </c>
      <c r="E304" s="382" t="str">
        <f>+VLOOKUP(C304,[2]Hoja1!$A$1:$C$12,3,FALSE)</f>
        <v>emma.ticonipa@economiayfinanzas.gob.bo</v>
      </c>
    </row>
    <row r="305" spans="1:5">
      <c r="A305" s="282">
        <v>1284</v>
      </c>
      <c r="B305" s="283" t="s">
        <v>311</v>
      </c>
      <c r="C305" s="374" t="str">
        <f>+VLOOKUP($A305,[3]DISTRIBUCIÓN!$A$8:$G$540,5,FALSE)</f>
        <v>Emma Ticonipa</v>
      </c>
      <c r="D305" s="374" t="str">
        <f>+VLOOKUP(C305,[2]Hoja1!$A$1:$C$12,2,FALSE)</f>
        <v>2183333 - 1635</v>
      </c>
      <c r="E305" s="382" t="str">
        <f>+VLOOKUP(C305,[2]Hoja1!$A$1:$C$12,3,FALSE)</f>
        <v>emma.ticonipa@economiayfinanzas.gob.bo</v>
      </c>
    </row>
    <row r="306" spans="1:5">
      <c r="A306" s="282">
        <v>1285</v>
      </c>
      <c r="B306" s="283" t="s">
        <v>312</v>
      </c>
      <c r="C306" s="374" t="str">
        <f>+VLOOKUP($A306,[3]DISTRIBUCIÓN!$A$8:$G$540,5,FALSE)</f>
        <v>Emma Ticonipa</v>
      </c>
      <c r="D306" s="374" t="str">
        <f>+VLOOKUP(C306,[2]Hoja1!$A$1:$C$12,2,FALSE)</f>
        <v>2183333 - 1635</v>
      </c>
      <c r="E306" s="382" t="str">
        <f>+VLOOKUP(C306,[2]Hoja1!$A$1:$C$12,3,FALSE)</f>
        <v>emma.ticonipa@economiayfinanzas.gob.bo</v>
      </c>
    </row>
    <row r="307" spans="1:5">
      <c r="A307" s="282">
        <v>1286</v>
      </c>
      <c r="B307" s="283" t="s">
        <v>313</v>
      </c>
      <c r="C307" s="374" t="str">
        <f>+VLOOKUP($A307,[3]DISTRIBUCIÓN!$A$8:$G$540,5,FALSE)</f>
        <v>Emma Ticonipa</v>
      </c>
      <c r="D307" s="374" t="str">
        <f>+VLOOKUP(C307,[2]Hoja1!$A$1:$C$12,2,FALSE)</f>
        <v>2183333 - 1635</v>
      </c>
      <c r="E307" s="382" t="str">
        <f>+VLOOKUP(C307,[2]Hoja1!$A$1:$C$12,3,FALSE)</f>
        <v>emma.ticonipa@economiayfinanzas.gob.bo</v>
      </c>
    </row>
    <row r="308" spans="1:5">
      <c r="A308" s="282">
        <v>1287</v>
      </c>
      <c r="B308" s="283" t="s">
        <v>314</v>
      </c>
      <c r="C308" s="374" t="str">
        <f>+VLOOKUP($A308,[3]DISTRIBUCIÓN!$A$8:$G$540,5,FALSE)</f>
        <v>Emma Ticonipa</v>
      </c>
      <c r="D308" s="374" t="str">
        <f>+VLOOKUP(C308,[2]Hoja1!$A$1:$C$12,2,FALSE)</f>
        <v>2183333 - 1635</v>
      </c>
      <c r="E308" s="382" t="str">
        <f>+VLOOKUP(C308,[2]Hoja1!$A$1:$C$12,3,FALSE)</f>
        <v>emma.ticonipa@economiayfinanzas.gob.bo</v>
      </c>
    </row>
    <row r="309" spans="1:5">
      <c r="A309" s="282">
        <v>1301</v>
      </c>
      <c r="B309" s="283" t="s">
        <v>315</v>
      </c>
      <c r="C309" s="374" t="str">
        <f>+VLOOKUP($A309,[3]DISTRIBUCIÓN!$A$8:$G$540,5,FALSE)</f>
        <v>Emma Ticonipa</v>
      </c>
      <c r="D309" s="374" t="str">
        <f>+VLOOKUP(C309,[2]Hoja1!$A$1:$C$12,2,FALSE)</f>
        <v>2183333 - 1635</v>
      </c>
      <c r="E309" s="382" t="str">
        <f>+VLOOKUP(C309,[2]Hoja1!$A$1:$C$12,3,FALSE)</f>
        <v>emma.ticonipa@economiayfinanzas.gob.bo</v>
      </c>
    </row>
    <row r="310" spans="1:5">
      <c r="A310" s="282">
        <v>1302</v>
      </c>
      <c r="B310" s="283" t="s">
        <v>316</v>
      </c>
      <c r="C310" s="374" t="str">
        <f>+VLOOKUP($A310,[3]DISTRIBUCIÓN!$A$8:$G$540,5,FALSE)</f>
        <v>Emma Ticonipa</v>
      </c>
      <c r="D310" s="374" t="str">
        <f>+VLOOKUP(C310,[2]Hoja1!$A$1:$C$12,2,FALSE)</f>
        <v>2183333 - 1635</v>
      </c>
      <c r="E310" s="382" t="str">
        <f>+VLOOKUP(C310,[2]Hoja1!$A$1:$C$12,3,FALSE)</f>
        <v>emma.ticonipa@economiayfinanzas.gob.bo</v>
      </c>
    </row>
    <row r="311" spans="1:5">
      <c r="A311" s="282">
        <v>1303</v>
      </c>
      <c r="B311" s="283" t="s">
        <v>317</v>
      </c>
      <c r="C311" s="374" t="str">
        <f>+VLOOKUP($A311,[3]DISTRIBUCIÓN!$A$8:$G$540,5,FALSE)</f>
        <v>Emma Ticonipa</v>
      </c>
      <c r="D311" s="374" t="str">
        <f>+VLOOKUP(C311,[2]Hoja1!$A$1:$C$12,2,FALSE)</f>
        <v>2183333 - 1635</v>
      </c>
      <c r="E311" s="382" t="str">
        <f>+VLOOKUP(C311,[2]Hoja1!$A$1:$C$12,3,FALSE)</f>
        <v>emma.ticonipa@economiayfinanzas.gob.bo</v>
      </c>
    </row>
    <row r="312" spans="1:5">
      <c r="A312" s="282">
        <v>1304</v>
      </c>
      <c r="B312" s="283" t="s">
        <v>318</v>
      </c>
      <c r="C312" s="374" t="str">
        <f>+VLOOKUP($A312,[3]DISTRIBUCIÓN!$A$8:$G$540,5,FALSE)</f>
        <v>Emma Ticonipa</v>
      </c>
      <c r="D312" s="374" t="str">
        <f>+VLOOKUP(C312,[2]Hoja1!$A$1:$C$12,2,FALSE)</f>
        <v>2183333 - 1635</v>
      </c>
      <c r="E312" s="382" t="str">
        <f>+VLOOKUP(C312,[2]Hoja1!$A$1:$C$12,3,FALSE)</f>
        <v>emma.ticonipa@economiayfinanzas.gob.bo</v>
      </c>
    </row>
    <row r="313" spans="1:5">
      <c r="A313" s="282">
        <v>1305</v>
      </c>
      <c r="B313" s="283" t="s">
        <v>319</v>
      </c>
      <c r="C313" s="374" t="str">
        <f>+VLOOKUP($A313,[3]DISTRIBUCIÓN!$A$8:$G$540,5,FALSE)</f>
        <v>Emma Ticonipa</v>
      </c>
      <c r="D313" s="374" t="str">
        <f>+VLOOKUP(C313,[2]Hoja1!$A$1:$C$12,2,FALSE)</f>
        <v>2183333 - 1635</v>
      </c>
      <c r="E313" s="382" t="str">
        <f>+VLOOKUP(C313,[2]Hoja1!$A$1:$C$12,3,FALSE)</f>
        <v>emma.ticonipa@economiayfinanzas.gob.bo</v>
      </c>
    </row>
    <row r="314" spans="1:5">
      <c r="A314" s="282">
        <v>1306</v>
      </c>
      <c r="B314" s="283" t="s">
        <v>320</v>
      </c>
      <c r="C314" s="374" t="str">
        <f>+VLOOKUP($A314,[3]DISTRIBUCIÓN!$A$8:$G$540,5,FALSE)</f>
        <v>Emma Ticonipa</v>
      </c>
      <c r="D314" s="374" t="str">
        <f>+VLOOKUP(C314,[2]Hoja1!$A$1:$C$12,2,FALSE)</f>
        <v>2183333 - 1635</v>
      </c>
      <c r="E314" s="382" t="str">
        <f>+VLOOKUP(C314,[2]Hoja1!$A$1:$C$12,3,FALSE)</f>
        <v>emma.ticonipa@economiayfinanzas.gob.bo</v>
      </c>
    </row>
    <row r="315" spans="1:5">
      <c r="A315" s="282">
        <v>1307</v>
      </c>
      <c r="B315" s="283" t="s">
        <v>321</v>
      </c>
      <c r="C315" s="374" t="str">
        <f>+VLOOKUP($A315,[3]DISTRIBUCIÓN!$A$8:$G$540,5,FALSE)</f>
        <v>Emma Ticonipa</v>
      </c>
      <c r="D315" s="374" t="str">
        <f>+VLOOKUP(C315,[2]Hoja1!$A$1:$C$12,2,FALSE)</f>
        <v>2183333 - 1635</v>
      </c>
      <c r="E315" s="382" t="str">
        <f>+VLOOKUP(C315,[2]Hoja1!$A$1:$C$12,3,FALSE)</f>
        <v>emma.ticonipa@economiayfinanzas.gob.bo</v>
      </c>
    </row>
    <row r="316" spans="1:5">
      <c r="A316" s="282">
        <v>1308</v>
      </c>
      <c r="B316" s="283" t="s">
        <v>322</v>
      </c>
      <c r="C316" s="374" t="str">
        <f>+VLOOKUP($A316,[3]DISTRIBUCIÓN!$A$8:$G$540,5,FALSE)</f>
        <v>Emma Ticonipa</v>
      </c>
      <c r="D316" s="374" t="str">
        <f>+VLOOKUP(C316,[2]Hoja1!$A$1:$C$12,2,FALSE)</f>
        <v>2183333 - 1635</v>
      </c>
      <c r="E316" s="382" t="str">
        <f>+VLOOKUP(C316,[2]Hoja1!$A$1:$C$12,3,FALSE)</f>
        <v>emma.ticonipa@economiayfinanzas.gob.bo</v>
      </c>
    </row>
    <row r="317" spans="1:5">
      <c r="A317" s="282">
        <v>1309</v>
      </c>
      <c r="B317" s="283" t="s">
        <v>323</v>
      </c>
      <c r="C317" s="374" t="str">
        <f>+VLOOKUP($A317,[3]DISTRIBUCIÓN!$A$8:$G$540,5,FALSE)</f>
        <v>Emma Ticonipa</v>
      </c>
      <c r="D317" s="374" t="str">
        <f>+VLOOKUP(C317,[2]Hoja1!$A$1:$C$12,2,FALSE)</f>
        <v>2183333 - 1635</v>
      </c>
      <c r="E317" s="382" t="str">
        <f>+VLOOKUP(C317,[2]Hoja1!$A$1:$C$12,3,FALSE)</f>
        <v>emma.ticonipa@economiayfinanzas.gob.bo</v>
      </c>
    </row>
    <row r="318" spans="1:5">
      <c r="A318" s="282">
        <v>1310</v>
      </c>
      <c r="B318" s="283" t="s">
        <v>324</v>
      </c>
      <c r="C318" s="374" t="str">
        <f>+VLOOKUP($A318,[3]DISTRIBUCIÓN!$A$8:$G$540,5,FALSE)</f>
        <v>Emma Ticonipa</v>
      </c>
      <c r="D318" s="374" t="str">
        <f>+VLOOKUP(C318,[2]Hoja1!$A$1:$C$12,2,FALSE)</f>
        <v>2183333 - 1635</v>
      </c>
      <c r="E318" s="382" t="str">
        <f>+VLOOKUP(C318,[2]Hoja1!$A$1:$C$12,3,FALSE)</f>
        <v>emma.ticonipa@economiayfinanzas.gob.bo</v>
      </c>
    </row>
    <row r="319" spans="1:5">
      <c r="A319" s="282">
        <v>1311</v>
      </c>
      <c r="B319" s="283" t="s">
        <v>325</v>
      </c>
      <c r="C319" s="374" t="str">
        <f>+VLOOKUP($A319,[3]DISTRIBUCIÓN!$A$8:$G$540,5,FALSE)</f>
        <v>Emma Ticonipa</v>
      </c>
      <c r="D319" s="374" t="str">
        <f>+VLOOKUP(C319,[2]Hoja1!$A$1:$C$12,2,FALSE)</f>
        <v>2183333 - 1635</v>
      </c>
      <c r="E319" s="382" t="str">
        <f>+VLOOKUP(C319,[2]Hoja1!$A$1:$C$12,3,FALSE)</f>
        <v>emma.ticonipa@economiayfinanzas.gob.bo</v>
      </c>
    </row>
    <row r="320" spans="1:5">
      <c r="A320" s="282">
        <v>1312</v>
      </c>
      <c r="B320" s="283" t="s">
        <v>326</v>
      </c>
      <c r="C320" s="374" t="str">
        <f>+VLOOKUP($A320,[3]DISTRIBUCIÓN!$A$8:$G$540,5,FALSE)</f>
        <v>Emma Ticonipa</v>
      </c>
      <c r="D320" s="374" t="str">
        <f>+VLOOKUP(C320,[2]Hoja1!$A$1:$C$12,2,FALSE)</f>
        <v>2183333 - 1635</v>
      </c>
      <c r="E320" s="382" t="str">
        <f>+VLOOKUP(C320,[2]Hoja1!$A$1:$C$12,3,FALSE)</f>
        <v>emma.ticonipa@economiayfinanzas.gob.bo</v>
      </c>
    </row>
    <row r="321" spans="1:5">
      <c r="A321" s="282">
        <v>1313</v>
      </c>
      <c r="B321" s="283" t="s">
        <v>327</v>
      </c>
      <c r="C321" s="374" t="str">
        <f>+VLOOKUP($A321,[3]DISTRIBUCIÓN!$A$8:$G$540,5,FALSE)</f>
        <v>Emma Ticonipa</v>
      </c>
      <c r="D321" s="374" t="str">
        <f>+VLOOKUP(C321,[2]Hoja1!$A$1:$C$12,2,FALSE)</f>
        <v>2183333 - 1635</v>
      </c>
      <c r="E321" s="382" t="str">
        <f>+VLOOKUP(C321,[2]Hoja1!$A$1:$C$12,3,FALSE)</f>
        <v>emma.ticonipa@economiayfinanzas.gob.bo</v>
      </c>
    </row>
    <row r="322" spans="1:5">
      <c r="A322" s="282">
        <v>1314</v>
      </c>
      <c r="B322" s="283" t="s">
        <v>328</v>
      </c>
      <c r="C322" s="374" t="str">
        <f>+VLOOKUP($A322,[3]DISTRIBUCIÓN!$A$8:$G$540,5,FALSE)</f>
        <v>Emma Ticonipa</v>
      </c>
      <c r="D322" s="374" t="str">
        <f>+VLOOKUP(C322,[2]Hoja1!$A$1:$C$12,2,FALSE)</f>
        <v>2183333 - 1635</v>
      </c>
      <c r="E322" s="382" t="str">
        <f>+VLOOKUP(C322,[2]Hoja1!$A$1:$C$12,3,FALSE)</f>
        <v>emma.ticonipa@economiayfinanzas.gob.bo</v>
      </c>
    </row>
    <row r="323" spans="1:5">
      <c r="A323" s="282">
        <v>1315</v>
      </c>
      <c r="B323" s="283" t="s">
        <v>329</v>
      </c>
      <c r="C323" s="374" t="str">
        <f>+VLOOKUP($A323,[3]DISTRIBUCIÓN!$A$8:$G$540,5,FALSE)</f>
        <v>Emma Ticonipa</v>
      </c>
      <c r="D323" s="374" t="str">
        <f>+VLOOKUP(C323,[2]Hoja1!$A$1:$C$12,2,FALSE)</f>
        <v>2183333 - 1635</v>
      </c>
      <c r="E323" s="382" t="str">
        <f>+VLOOKUP(C323,[2]Hoja1!$A$1:$C$12,3,FALSE)</f>
        <v>emma.ticonipa@economiayfinanzas.gob.bo</v>
      </c>
    </row>
    <row r="324" spans="1:5">
      <c r="A324" s="282">
        <v>1316</v>
      </c>
      <c r="B324" s="283" t="s">
        <v>330</v>
      </c>
      <c r="C324" s="374" t="str">
        <f>+VLOOKUP($A324,[3]DISTRIBUCIÓN!$A$8:$G$540,5,FALSE)</f>
        <v>Emma Ticonipa</v>
      </c>
      <c r="D324" s="374" t="str">
        <f>+VLOOKUP(C324,[2]Hoja1!$A$1:$C$12,2,FALSE)</f>
        <v>2183333 - 1635</v>
      </c>
      <c r="E324" s="382" t="str">
        <f>+VLOOKUP(C324,[2]Hoja1!$A$1:$C$12,3,FALSE)</f>
        <v>emma.ticonipa@economiayfinanzas.gob.bo</v>
      </c>
    </row>
    <row r="325" spans="1:5">
      <c r="A325" s="282">
        <v>1317</v>
      </c>
      <c r="B325" s="283" t="s">
        <v>331</v>
      </c>
      <c r="C325" s="374" t="str">
        <f>+VLOOKUP($A325,[3]DISTRIBUCIÓN!$A$8:$G$540,5,FALSE)</f>
        <v>Emma Ticonipa</v>
      </c>
      <c r="D325" s="374" t="str">
        <f>+VLOOKUP(C325,[2]Hoja1!$A$1:$C$12,2,FALSE)</f>
        <v>2183333 - 1635</v>
      </c>
      <c r="E325" s="382" t="str">
        <f>+VLOOKUP(C325,[2]Hoja1!$A$1:$C$12,3,FALSE)</f>
        <v>emma.ticonipa@economiayfinanzas.gob.bo</v>
      </c>
    </row>
    <row r="326" spans="1:5">
      <c r="A326" s="282">
        <v>1318</v>
      </c>
      <c r="B326" s="283" t="s">
        <v>332</v>
      </c>
      <c r="C326" s="374" t="str">
        <f>+VLOOKUP($A326,[3]DISTRIBUCIÓN!$A$8:$G$540,5,FALSE)</f>
        <v>Emma Ticonipa</v>
      </c>
      <c r="D326" s="374" t="str">
        <f>+VLOOKUP(C326,[2]Hoja1!$A$1:$C$12,2,FALSE)</f>
        <v>2183333 - 1635</v>
      </c>
      <c r="E326" s="382" t="str">
        <f>+VLOOKUP(C326,[2]Hoja1!$A$1:$C$12,3,FALSE)</f>
        <v>emma.ticonipa@economiayfinanzas.gob.bo</v>
      </c>
    </row>
    <row r="327" spans="1:5">
      <c r="A327" s="282">
        <v>1319</v>
      </c>
      <c r="B327" s="283" t="s">
        <v>333</v>
      </c>
      <c r="C327" s="374" t="str">
        <f>+VLOOKUP($A327,[3]DISTRIBUCIÓN!$A$8:$G$540,5,FALSE)</f>
        <v>Emma Ticonipa</v>
      </c>
      <c r="D327" s="374" t="str">
        <f>+VLOOKUP(C327,[2]Hoja1!$A$1:$C$12,2,FALSE)</f>
        <v>2183333 - 1635</v>
      </c>
      <c r="E327" s="382" t="str">
        <f>+VLOOKUP(C327,[2]Hoja1!$A$1:$C$12,3,FALSE)</f>
        <v>emma.ticonipa@economiayfinanzas.gob.bo</v>
      </c>
    </row>
    <row r="328" spans="1:5">
      <c r="A328" s="282">
        <v>1320</v>
      </c>
      <c r="B328" s="283" t="s">
        <v>334</v>
      </c>
      <c r="C328" s="374" t="str">
        <f>+VLOOKUP($A328,[3]DISTRIBUCIÓN!$A$8:$G$540,5,FALSE)</f>
        <v>Emma Ticonipa</v>
      </c>
      <c r="D328" s="374" t="str">
        <f>+VLOOKUP(C328,[2]Hoja1!$A$1:$C$12,2,FALSE)</f>
        <v>2183333 - 1635</v>
      </c>
      <c r="E328" s="382" t="str">
        <f>+VLOOKUP(C328,[2]Hoja1!$A$1:$C$12,3,FALSE)</f>
        <v>emma.ticonipa@economiayfinanzas.gob.bo</v>
      </c>
    </row>
    <row r="329" spans="1:5">
      <c r="A329" s="282">
        <v>1321</v>
      </c>
      <c r="B329" s="283" t="s">
        <v>335</v>
      </c>
      <c r="C329" s="374" t="str">
        <f>+VLOOKUP($A329,[3]DISTRIBUCIÓN!$A$8:$G$540,5,FALSE)</f>
        <v>Emma Ticonipa</v>
      </c>
      <c r="D329" s="374" t="str">
        <f>+VLOOKUP(C329,[2]Hoja1!$A$1:$C$12,2,FALSE)</f>
        <v>2183333 - 1635</v>
      </c>
      <c r="E329" s="382" t="str">
        <f>+VLOOKUP(C329,[2]Hoja1!$A$1:$C$12,3,FALSE)</f>
        <v>emma.ticonipa@economiayfinanzas.gob.bo</v>
      </c>
    </row>
    <row r="330" spans="1:5">
      <c r="A330" s="282">
        <v>1322</v>
      </c>
      <c r="B330" s="283" t="s">
        <v>336</v>
      </c>
      <c r="C330" s="374" t="str">
        <f>+VLOOKUP($A330,[3]DISTRIBUCIÓN!$A$8:$G$540,5,FALSE)</f>
        <v>Emma Ticonipa</v>
      </c>
      <c r="D330" s="374" t="str">
        <f>+VLOOKUP(C330,[2]Hoja1!$A$1:$C$12,2,FALSE)</f>
        <v>2183333 - 1635</v>
      </c>
      <c r="E330" s="382" t="str">
        <f>+VLOOKUP(C330,[2]Hoja1!$A$1:$C$12,3,FALSE)</f>
        <v>emma.ticonipa@economiayfinanzas.gob.bo</v>
      </c>
    </row>
    <row r="331" spans="1:5">
      <c r="A331" s="282">
        <v>1323</v>
      </c>
      <c r="B331" s="283" t="s">
        <v>337</v>
      </c>
      <c r="C331" s="374" t="str">
        <f>+VLOOKUP($A331,[3]DISTRIBUCIÓN!$A$8:$G$540,5,FALSE)</f>
        <v>Emma Ticonipa</v>
      </c>
      <c r="D331" s="374" t="str">
        <f>+VLOOKUP(C331,[2]Hoja1!$A$1:$C$12,2,FALSE)</f>
        <v>2183333 - 1635</v>
      </c>
      <c r="E331" s="382" t="str">
        <f>+VLOOKUP(C331,[2]Hoja1!$A$1:$C$12,3,FALSE)</f>
        <v>emma.ticonipa@economiayfinanzas.gob.bo</v>
      </c>
    </row>
    <row r="332" spans="1:5">
      <c r="A332" s="282">
        <v>1324</v>
      </c>
      <c r="B332" s="283" t="s">
        <v>338</v>
      </c>
      <c r="C332" s="374" t="str">
        <f>+VLOOKUP($A332,[3]DISTRIBUCIÓN!$A$8:$G$540,5,FALSE)</f>
        <v>Emma Ticonipa</v>
      </c>
      <c r="D332" s="374" t="str">
        <f>+VLOOKUP(C332,[2]Hoja1!$A$1:$C$12,2,FALSE)</f>
        <v>2183333 - 1635</v>
      </c>
      <c r="E332" s="382" t="str">
        <f>+VLOOKUP(C332,[2]Hoja1!$A$1:$C$12,3,FALSE)</f>
        <v>emma.ticonipa@economiayfinanzas.gob.bo</v>
      </c>
    </row>
    <row r="333" spans="1:5">
      <c r="A333" s="282">
        <v>1325</v>
      </c>
      <c r="B333" s="283" t="s">
        <v>339</v>
      </c>
      <c r="C333" s="374" t="str">
        <f>+VLOOKUP($A333,[3]DISTRIBUCIÓN!$A$8:$G$540,5,FALSE)</f>
        <v>Emma Ticonipa</v>
      </c>
      <c r="D333" s="374" t="str">
        <f>+VLOOKUP(C333,[2]Hoja1!$A$1:$C$12,2,FALSE)</f>
        <v>2183333 - 1635</v>
      </c>
      <c r="E333" s="382" t="str">
        <f>+VLOOKUP(C333,[2]Hoja1!$A$1:$C$12,3,FALSE)</f>
        <v>emma.ticonipa@economiayfinanzas.gob.bo</v>
      </c>
    </row>
    <row r="334" spans="1:5">
      <c r="A334" s="282">
        <v>1326</v>
      </c>
      <c r="B334" s="283" t="s">
        <v>340</v>
      </c>
      <c r="C334" s="374" t="str">
        <f>+VLOOKUP($A334,[3]DISTRIBUCIÓN!$A$8:$G$540,5,FALSE)</f>
        <v>Emma Ticonipa</v>
      </c>
      <c r="D334" s="374" t="str">
        <f>+VLOOKUP(C334,[2]Hoja1!$A$1:$C$12,2,FALSE)</f>
        <v>2183333 - 1635</v>
      </c>
      <c r="E334" s="382" t="str">
        <f>+VLOOKUP(C334,[2]Hoja1!$A$1:$C$12,3,FALSE)</f>
        <v>emma.ticonipa@economiayfinanzas.gob.bo</v>
      </c>
    </row>
    <row r="335" spans="1:5">
      <c r="A335" s="282">
        <v>1327</v>
      </c>
      <c r="B335" s="283" t="s">
        <v>341</v>
      </c>
      <c r="C335" s="374" t="str">
        <f>+VLOOKUP($A335,[3]DISTRIBUCIÓN!$A$8:$G$540,5,FALSE)</f>
        <v>Emma Ticonipa</v>
      </c>
      <c r="D335" s="374" t="str">
        <f>+VLOOKUP(C335,[2]Hoja1!$A$1:$C$12,2,FALSE)</f>
        <v>2183333 - 1635</v>
      </c>
      <c r="E335" s="382" t="str">
        <f>+VLOOKUP(C335,[2]Hoja1!$A$1:$C$12,3,FALSE)</f>
        <v>emma.ticonipa@economiayfinanzas.gob.bo</v>
      </c>
    </row>
    <row r="336" spans="1:5">
      <c r="A336" s="282">
        <v>1328</v>
      </c>
      <c r="B336" s="283" t="s">
        <v>342</v>
      </c>
      <c r="C336" s="374" t="str">
        <f>+VLOOKUP($A336,[3]DISTRIBUCIÓN!$A$8:$G$540,5,FALSE)</f>
        <v>Emma Ticonipa</v>
      </c>
      <c r="D336" s="374" t="str">
        <f>+VLOOKUP(C336,[2]Hoja1!$A$1:$C$12,2,FALSE)</f>
        <v>2183333 - 1635</v>
      </c>
      <c r="E336" s="382" t="str">
        <f>+VLOOKUP(C336,[2]Hoja1!$A$1:$C$12,3,FALSE)</f>
        <v>emma.ticonipa@economiayfinanzas.gob.bo</v>
      </c>
    </row>
    <row r="337" spans="1:5">
      <c r="A337" s="282">
        <v>1329</v>
      </c>
      <c r="B337" s="283" t="s">
        <v>343</v>
      </c>
      <c r="C337" s="374" t="str">
        <f>+VLOOKUP($A337,[3]DISTRIBUCIÓN!$A$8:$G$540,5,FALSE)</f>
        <v>Emma Ticonipa</v>
      </c>
      <c r="D337" s="374" t="str">
        <f>+VLOOKUP(C337,[2]Hoja1!$A$1:$C$12,2,FALSE)</f>
        <v>2183333 - 1635</v>
      </c>
      <c r="E337" s="382" t="str">
        <f>+VLOOKUP(C337,[2]Hoja1!$A$1:$C$12,3,FALSE)</f>
        <v>emma.ticonipa@economiayfinanzas.gob.bo</v>
      </c>
    </row>
    <row r="338" spans="1:5">
      <c r="A338" s="282">
        <v>1330</v>
      </c>
      <c r="B338" s="283" t="s">
        <v>344</v>
      </c>
      <c r="C338" s="374" t="str">
        <f>+VLOOKUP($A338,[3]DISTRIBUCIÓN!$A$8:$G$540,5,FALSE)</f>
        <v>Emma Ticonipa</v>
      </c>
      <c r="D338" s="374" t="str">
        <f>+VLOOKUP(C338,[2]Hoja1!$A$1:$C$12,2,FALSE)</f>
        <v>2183333 - 1635</v>
      </c>
      <c r="E338" s="382" t="str">
        <f>+VLOOKUP(C338,[2]Hoja1!$A$1:$C$12,3,FALSE)</f>
        <v>emma.ticonipa@economiayfinanzas.gob.bo</v>
      </c>
    </row>
    <row r="339" spans="1:5">
      <c r="A339" s="282">
        <v>1331</v>
      </c>
      <c r="B339" s="283" t="s">
        <v>345</v>
      </c>
      <c r="C339" s="374" t="str">
        <f>+VLOOKUP($A339,[3]DISTRIBUCIÓN!$A$8:$G$540,5,FALSE)</f>
        <v>Emma Ticonipa</v>
      </c>
      <c r="D339" s="374" t="str">
        <f>+VLOOKUP(C339,[2]Hoja1!$A$1:$C$12,2,FALSE)</f>
        <v>2183333 - 1635</v>
      </c>
      <c r="E339" s="382" t="str">
        <f>+VLOOKUP(C339,[2]Hoja1!$A$1:$C$12,3,FALSE)</f>
        <v>emma.ticonipa@economiayfinanzas.gob.bo</v>
      </c>
    </row>
    <row r="340" spans="1:5">
      <c r="A340" s="282">
        <v>1332</v>
      </c>
      <c r="B340" s="283" t="s">
        <v>346</v>
      </c>
      <c r="C340" s="374" t="str">
        <f>+VLOOKUP($A340,[3]DISTRIBUCIÓN!$A$8:$G$540,5,FALSE)</f>
        <v>Emma Ticonipa</v>
      </c>
      <c r="D340" s="374" t="str">
        <f>+VLOOKUP(C340,[2]Hoja1!$A$1:$C$12,2,FALSE)</f>
        <v>2183333 - 1635</v>
      </c>
      <c r="E340" s="382" t="str">
        <f>+VLOOKUP(C340,[2]Hoja1!$A$1:$C$12,3,FALSE)</f>
        <v>emma.ticonipa@economiayfinanzas.gob.bo</v>
      </c>
    </row>
    <row r="341" spans="1:5">
      <c r="A341" s="282">
        <v>1333</v>
      </c>
      <c r="B341" s="283" t="s">
        <v>347</v>
      </c>
      <c r="C341" s="374" t="str">
        <f>+VLOOKUP($A341,[3]DISTRIBUCIÓN!$A$8:$G$540,5,FALSE)</f>
        <v>Emma Ticonipa</v>
      </c>
      <c r="D341" s="374" t="str">
        <f>+VLOOKUP(C341,[2]Hoja1!$A$1:$C$12,2,FALSE)</f>
        <v>2183333 - 1635</v>
      </c>
      <c r="E341" s="382" t="str">
        <f>+VLOOKUP(C341,[2]Hoja1!$A$1:$C$12,3,FALSE)</f>
        <v>emma.ticonipa@economiayfinanzas.gob.bo</v>
      </c>
    </row>
    <row r="342" spans="1:5">
      <c r="A342" s="282">
        <v>1334</v>
      </c>
      <c r="B342" s="283" t="s">
        <v>348</v>
      </c>
      <c r="C342" s="374" t="str">
        <f>+VLOOKUP($A342,[3]DISTRIBUCIÓN!$A$8:$G$540,5,FALSE)</f>
        <v>Emma Ticonipa</v>
      </c>
      <c r="D342" s="374" t="str">
        <f>+VLOOKUP(C342,[2]Hoja1!$A$1:$C$12,2,FALSE)</f>
        <v>2183333 - 1635</v>
      </c>
      <c r="E342" s="382" t="str">
        <f>+VLOOKUP(C342,[2]Hoja1!$A$1:$C$12,3,FALSE)</f>
        <v>emma.ticonipa@economiayfinanzas.gob.bo</v>
      </c>
    </row>
    <row r="343" spans="1:5">
      <c r="A343" s="282">
        <v>1335</v>
      </c>
      <c r="B343" s="283" t="s">
        <v>349</v>
      </c>
      <c r="C343" s="374" t="str">
        <f>+VLOOKUP($A343,[3]DISTRIBUCIÓN!$A$8:$G$540,5,FALSE)</f>
        <v>Emma Ticonipa</v>
      </c>
      <c r="D343" s="374" t="str">
        <f>+VLOOKUP(C343,[2]Hoja1!$A$1:$C$12,2,FALSE)</f>
        <v>2183333 - 1635</v>
      </c>
      <c r="E343" s="382" t="str">
        <f>+VLOOKUP(C343,[2]Hoja1!$A$1:$C$12,3,FALSE)</f>
        <v>emma.ticonipa@economiayfinanzas.gob.bo</v>
      </c>
    </row>
    <row r="344" spans="1:5">
      <c r="A344" s="282">
        <v>1336</v>
      </c>
      <c r="B344" s="283" t="s">
        <v>350</v>
      </c>
      <c r="C344" s="374" t="str">
        <f>+VLOOKUP($A344,[3]DISTRIBUCIÓN!$A$8:$G$540,5,FALSE)</f>
        <v>Emma Ticonipa</v>
      </c>
      <c r="D344" s="374" t="str">
        <f>+VLOOKUP(C344,[2]Hoja1!$A$1:$C$12,2,FALSE)</f>
        <v>2183333 - 1635</v>
      </c>
      <c r="E344" s="382" t="str">
        <f>+VLOOKUP(C344,[2]Hoja1!$A$1:$C$12,3,FALSE)</f>
        <v>emma.ticonipa@economiayfinanzas.gob.bo</v>
      </c>
    </row>
    <row r="345" spans="1:5">
      <c r="A345" s="282">
        <v>1337</v>
      </c>
      <c r="B345" s="283" t="s">
        <v>351</v>
      </c>
      <c r="C345" s="374" t="str">
        <f>+VLOOKUP($A345,[3]DISTRIBUCIÓN!$A$8:$G$540,5,FALSE)</f>
        <v>Emma Ticonipa</v>
      </c>
      <c r="D345" s="374" t="str">
        <f>+VLOOKUP(C345,[2]Hoja1!$A$1:$C$12,2,FALSE)</f>
        <v>2183333 - 1635</v>
      </c>
      <c r="E345" s="382" t="str">
        <f>+VLOOKUP(C345,[2]Hoja1!$A$1:$C$12,3,FALSE)</f>
        <v>emma.ticonipa@economiayfinanzas.gob.bo</v>
      </c>
    </row>
    <row r="346" spans="1:5">
      <c r="A346" s="282">
        <v>1338</v>
      </c>
      <c r="B346" s="283" t="s">
        <v>352</v>
      </c>
      <c r="C346" s="374" t="str">
        <f>+VLOOKUP($A346,[3]DISTRIBUCIÓN!$A$8:$G$540,5,FALSE)</f>
        <v>Emma Ticonipa</v>
      </c>
      <c r="D346" s="374" t="str">
        <f>+VLOOKUP(C346,[2]Hoja1!$A$1:$C$12,2,FALSE)</f>
        <v>2183333 - 1635</v>
      </c>
      <c r="E346" s="382" t="str">
        <f>+VLOOKUP(C346,[2]Hoja1!$A$1:$C$12,3,FALSE)</f>
        <v>emma.ticonipa@economiayfinanzas.gob.bo</v>
      </c>
    </row>
    <row r="347" spans="1:5">
      <c r="A347" s="282">
        <v>1339</v>
      </c>
      <c r="B347" s="283" t="s">
        <v>353</v>
      </c>
      <c r="C347" s="374" t="str">
        <f>+VLOOKUP($A347,[3]DISTRIBUCIÓN!$A$8:$G$540,5,FALSE)</f>
        <v>Emma Ticonipa</v>
      </c>
      <c r="D347" s="374" t="str">
        <f>+VLOOKUP(C347,[2]Hoja1!$A$1:$C$12,2,FALSE)</f>
        <v>2183333 - 1635</v>
      </c>
      <c r="E347" s="382" t="str">
        <f>+VLOOKUP(C347,[2]Hoja1!$A$1:$C$12,3,FALSE)</f>
        <v>emma.ticonipa@economiayfinanzas.gob.bo</v>
      </c>
    </row>
    <row r="348" spans="1:5">
      <c r="A348" s="282">
        <v>1340</v>
      </c>
      <c r="B348" s="283" t="s">
        <v>354</v>
      </c>
      <c r="C348" s="374" t="str">
        <f>+VLOOKUP($A348,[3]DISTRIBUCIÓN!$A$8:$G$540,5,FALSE)</f>
        <v>Emma Ticonipa</v>
      </c>
      <c r="D348" s="374" t="str">
        <f>+VLOOKUP(C348,[2]Hoja1!$A$1:$C$12,2,FALSE)</f>
        <v>2183333 - 1635</v>
      </c>
      <c r="E348" s="382" t="str">
        <f>+VLOOKUP(C348,[2]Hoja1!$A$1:$C$12,3,FALSE)</f>
        <v>emma.ticonipa@economiayfinanzas.gob.bo</v>
      </c>
    </row>
    <row r="349" spans="1:5">
      <c r="A349" s="282">
        <v>1341</v>
      </c>
      <c r="B349" s="283" t="s">
        <v>355</v>
      </c>
      <c r="C349" s="374" t="str">
        <f>+VLOOKUP($A349,[3]DISTRIBUCIÓN!$A$8:$G$540,5,FALSE)</f>
        <v>Emma Ticonipa</v>
      </c>
      <c r="D349" s="374" t="str">
        <f>+VLOOKUP(C349,[2]Hoja1!$A$1:$C$12,2,FALSE)</f>
        <v>2183333 - 1635</v>
      </c>
      <c r="E349" s="382" t="str">
        <f>+VLOOKUP(C349,[2]Hoja1!$A$1:$C$12,3,FALSE)</f>
        <v>emma.ticonipa@economiayfinanzas.gob.bo</v>
      </c>
    </row>
    <row r="350" spans="1:5">
      <c r="A350" s="282">
        <v>1342</v>
      </c>
      <c r="B350" s="283" t="s">
        <v>356</v>
      </c>
      <c r="C350" s="374" t="str">
        <f>+VLOOKUP($A350,[3]DISTRIBUCIÓN!$A$8:$G$540,5,FALSE)</f>
        <v>Emma Ticonipa</v>
      </c>
      <c r="D350" s="374" t="str">
        <f>+VLOOKUP(C350,[2]Hoja1!$A$1:$C$12,2,FALSE)</f>
        <v>2183333 - 1635</v>
      </c>
      <c r="E350" s="382" t="str">
        <f>+VLOOKUP(C350,[2]Hoja1!$A$1:$C$12,3,FALSE)</f>
        <v>emma.ticonipa@economiayfinanzas.gob.bo</v>
      </c>
    </row>
    <row r="351" spans="1:5">
      <c r="A351" s="282">
        <v>1343</v>
      </c>
      <c r="B351" s="283" t="s">
        <v>357</v>
      </c>
      <c r="C351" s="374" t="str">
        <f>+VLOOKUP($A351,[3]DISTRIBUCIÓN!$A$8:$G$540,5,FALSE)</f>
        <v>Emma Ticonipa</v>
      </c>
      <c r="D351" s="374" t="str">
        <f>+VLOOKUP(C351,[2]Hoja1!$A$1:$C$12,2,FALSE)</f>
        <v>2183333 - 1635</v>
      </c>
      <c r="E351" s="382" t="str">
        <f>+VLOOKUP(C351,[2]Hoja1!$A$1:$C$12,3,FALSE)</f>
        <v>emma.ticonipa@economiayfinanzas.gob.bo</v>
      </c>
    </row>
    <row r="352" spans="1:5">
      <c r="A352" s="282">
        <v>1344</v>
      </c>
      <c r="B352" s="283" t="s">
        <v>358</v>
      </c>
      <c r="C352" s="374" t="str">
        <f>+VLOOKUP($A352,[3]DISTRIBUCIÓN!$A$8:$G$540,5,FALSE)</f>
        <v>Emma Ticonipa</v>
      </c>
      <c r="D352" s="374" t="str">
        <f>+VLOOKUP(C352,[2]Hoja1!$A$1:$C$12,2,FALSE)</f>
        <v>2183333 - 1635</v>
      </c>
      <c r="E352" s="382" t="str">
        <f>+VLOOKUP(C352,[2]Hoja1!$A$1:$C$12,3,FALSE)</f>
        <v>emma.ticonipa@economiayfinanzas.gob.bo</v>
      </c>
    </row>
    <row r="353" spans="1:5">
      <c r="A353" s="282">
        <v>1345</v>
      </c>
      <c r="B353" s="283" t="s">
        <v>359</v>
      </c>
      <c r="C353" s="374" t="str">
        <f>+VLOOKUP($A353,[3]DISTRIBUCIÓN!$A$8:$G$540,5,FALSE)</f>
        <v>Emma Ticonipa</v>
      </c>
      <c r="D353" s="374" t="str">
        <f>+VLOOKUP(C353,[2]Hoja1!$A$1:$C$12,2,FALSE)</f>
        <v>2183333 - 1635</v>
      </c>
      <c r="E353" s="382" t="str">
        <f>+VLOOKUP(C353,[2]Hoja1!$A$1:$C$12,3,FALSE)</f>
        <v>emma.ticonipa@economiayfinanzas.gob.bo</v>
      </c>
    </row>
    <row r="354" spans="1:5">
      <c r="A354" s="282">
        <v>1346</v>
      </c>
      <c r="B354" s="283" t="s">
        <v>360</v>
      </c>
      <c r="C354" s="374" t="str">
        <f>+VLOOKUP($A354,[3]DISTRIBUCIÓN!$A$8:$G$540,5,FALSE)</f>
        <v>Emma Ticonipa</v>
      </c>
      <c r="D354" s="374" t="str">
        <f>+VLOOKUP(C354,[2]Hoja1!$A$1:$C$12,2,FALSE)</f>
        <v>2183333 - 1635</v>
      </c>
      <c r="E354" s="382" t="str">
        <f>+VLOOKUP(C354,[2]Hoja1!$A$1:$C$12,3,FALSE)</f>
        <v>emma.ticonipa@economiayfinanzas.gob.bo</v>
      </c>
    </row>
    <row r="355" spans="1:5">
      <c r="A355" s="282">
        <v>1347</v>
      </c>
      <c r="B355" s="283" t="s">
        <v>361</v>
      </c>
      <c r="C355" s="374" t="str">
        <f>+VLOOKUP($A355,[3]DISTRIBUCIÓN!$A$8:$G$540,5,FALSE)</f>
        <v>Emma Ticonipa</v>
      </c>
      <c r="D355" s="374" t="str">
        <f>+VLOOKUP(C355,[2]Hoja1!$A$1:$C$12,2,FALSE)</f>
        <v>2183333 - 1635</v>
      </c>
      <c r="E355" s="382" t="str">
        <f>+VLOOKUP(C355,[2]Hoja1!$A$1:$C$12,3,FALSE)</f>
        <v>emma.ticonipa@economiayfinanzas.gob.bo</v>
      </c>
    </row>
    <row r="356" spans="1:5">
      <c r="A356" s="282">
        <v>1401</v>
      </c>
      <c r="B356" s="283" t="s">
        <v>362</v>
      </c>
      <c r="C356" s="374" t="str">
        <f>+VLOOKUP($A356,[3]DISTRIBUCIÓN!$A$8:$G$540,5,FALSE)</f>
        <v>Emma Ticonipa</v>
      </c>
      <c r="D356" s="374" t="str">
        <f>+VLOOKUP(C356,[2]Hoja1!$A$1:$C$12,2,FALSE)</f>
        <v>2183333 - 1635</v>
      </c>
      <c r="E356" s="382" t="str">
        <f>+VLOOKUP(C356,[2]Hoja1!$A$1:$C$12,3,FALSE)</f>
        <v>emma.ticonipa@economiayfinanzas.gob.bo</v>
      </c>
    </row>
    <row r="357" spans="1:5">
      <c r="A357" s="282">
        <v>1402</v>
      </c>
      <c r="B357" s="283" t="s">
        <v>363</v>
      </c>
      <c r="C357" s="374" t="str">
        <f>+VLOOKUP($A357,[3]DISTRIBUCIÓN!$A$8:$G$540,5,FALSE)</f>
        <v>Emma Ticonipa</v>
      </c>
      <c r="D357" s="374" t="str">
        <f>+VLOOKUP(C357,[2]Hoja1!$A$1:$C$12,2,FALSE)</f>
        <v>2183333 - 1635</v>
      </c>
      <c r="E357" s="382" t="str">
        <f>+VLOOKUP(C357,[2]Hoja1!$A$1:$C$12,3,FALSE)</f>
        <v>emma.ticonipa@economiayfinanzas.gob.bo</v>
      </c>
    </row>
    <row r="358" spans="1:5">
      <c r="A358" s="282">
        <v>1403</v>
      </c>
      <c r="B358" s="283" t="s">
        <v>1375</v>
      </c>
      <c r="C358" s="374" t="str">
        <f>+VLOOKUP($A358,[3]DISTRIBUCIÓN!$A$8:$G$540,5,FALSE)</f>
        <v>Emma Ticonipa</v>
      </c>
      <c r="D358" s="374" t="str">
        <f>+VLOOKUP(C358,[2]Hoja1!$A$1:$C$12,2,FALSE)</f>
        <v>2183333 - 1635</v>
      </c>
      <c r="E358" s="382" t="str">
        <f>+VLOOKUP(C358,[2]Hoja1!$A$1:$C$12,3,FALSE)</f>
        <v>emma.ticonipa@economiayfinanzas.gob.bo</v>
      </c>
    </row>
    <row r="359" spans="1:5">
      <c r="A359" s="282">
        <v>1404</v>
      </c>
      <c r="B359" s="283" t="s">
        <v>364</v>
      </c>
      <c r="C359" s="374" t="str">
        <f>+VLOOKUP($A359,[3]DISTRIBUCIÓN!$A$8:$G$540,5,FALSE)</f>
        <v>Emma Ticonipa</v>
      </c>
      <c r="D359" s="374" t="str">
        <f>+VLOOKUP(C359,[2]Hoja1!$A$1:$C$12,2,FALSE)</f>
        <v>2183333 - 1635</v>
      </c>
      <c r="E359" s="382" t="str">
        <f>+VLOOKUP(C359,[2]Hoja1!$A$1:$C$12,3,FALSE)</f>
        <v>emma.ticonipa@economiayfinanzas.gob.bo</v>
      </c>
    </row>
    <row r="360" spans="1:5">
      <c r="A360" s="282">
        <v>1405</v>
      </c>
      <c r="B360" s="283" t="s">
        <v>365</v>
      </c>
      <c r="C360" s="374" t="str">
        <f>+VLOOKUP($A360,[3]DISTRIBUCIÓN!$A$8:$G$540,5,FALSE)</f>
        <v>Emma Ticonipa</v>
      </c>
      <c r="D360" s="374" t="str">
        <f>+VLOOKUP(C360,[2]Hoja1!$A$1:$C$12,2,FALSE)</f>
        <v>2183333 - 1635</v>
      </c>
      <c r="E360" s="382" t="str">
        <f>+VLOOKUP(C360,[2]Hoja1!$A$1:$C$12,3,FALSE)</f>
        <v>emma.ticonipa@economiayfinanzas.gob.bo</v>
      </c>
    </row>
    <row r="361" spans="1:5">
      <c r="A361" s="282">
        <v>1406</v>
      </c>
      <c r="B361" s="283" t="s">
        <v>366</v>
      </c>
      <c r="C361" s="374" t="str">
        <f>+VLOOKUP($A361,[3]DISTRIBUCIÓN!$A$8:$G$540,5,FALSE)</f>
        <v>Emma Ticonipa</v>
      </c>
      <c r="D361" s="374" t="str">
        <f>+VLOOKUP(C361,[2]Hoja1!$A$1:$C$12,2,FALSE)</f>
        <v>2183333 - 1635</v>
      </c>
      <c r="E361" s="382" t="str">
        <f>+VLOOKUP(C361,[2]Hoja1!$A$1:$C$12,3,FALSE)</f>
        <v>emma.ticonipa@economiayfinanzas.gob.bo</v>
      </c>
    </row>
    <row r="362" spans="1:5">
      <c r="A362" s="282">
        <v>1407</v>
      </c>
      <c r="B362" s="283" t="s">
        <v>367</v>
      </c>
      <c r="C362" s="374" t="str">
        <f>+VLOOKUP($A362,[3]DISTRIBUCIÓN!$A$8:$G$540,5,FALSE)</f>
        <v>Emma Ticonipa</v>
      </c>
      <c r="D362" s="374" t="str">
        <f>+VLOOKUP(C362,[2]Hoja1!$A$1:$C$12,2,FALSE)</f>
        <v>2183333 - 1635</v>
      </c>
      <c r="E362" s="382" t="str">
        <f>+VLOOKUP(C362,[2]Hoja1!$A$1:$C$12,3,FALSE)</f>
        <v>emma.ticonipa@economiayfinanzas.gob.bo</v>
      </c>
    </row>
    <row r="363" spans="1:5">
      <c r="A363" s="282">
        <v>1408</v>
      </c>
      <c r="B363" s="283" t="s">
        <v>368</v>
      </c>
      <c r="C363" s="374" t="str">
        <f>+VLOOKUP($A363,[3]DISTRIBUCIÓN!$A$8:$G$540,5,FALSE)</f>
        <v>Emma Ticonipa</v>
      </c>
      <c r="D363" s="374" t="str">
        <f>+VLOOKUP(C363,[2]Hoja1!$A$1:$C$12,2,FALSE)</f>
        <v>2183333 - 1635</v>
      </c>
      <c r="E363" s="382" t="str">
        <f>+VLOOKUP(C363,[2]Hoja1!$A$1:$C$12,3,FALSE)</f>
        <v>emma.ticonipa@economiayfinanzas.gob.bo</v>
      </c>
    </row>
    <row r="364" spans="1:5">
      <c r="A364" s="282">
        <v>1409</v>
      </c>
      <c r="B364" s="283" t="s">
        <v>369</v>
      </c>
      <c r="C364" s="374" t="str">
        <f>+VLOOKUP($A364,[3]DISTRIBUCIÓN!$A$8:$G$540,5,FALSE)</f>
        <v>Emma Ticonipa</v>
      </c>
      <c r="D364" s="374" t="str">
        <f>+VLOOKUP(C364,[2]Hoja1!$A$1:$C$12,2,FALSE)</f>
        <v>2183333 - 1635</v>
      </c>
      <c r="E364" s="382" t="str">
        <f>+VLOOKUP(C364,[2]Hoja1!$A$1:$C$12,3,FALSE)</f>
        <v>emma.ticonipa@economiayfinanzas.gob.bo</v>
      </c>
    </row>
    <row r="365" spans="1:5">
      <c r="A365" s="282">
        <v>1410</v>
      </c>
      <c r="B365" s="283" t="s">
        <v>370</v>
      </c>
      <c r="C365" s="374" t="str">
        <f>+VLOOKUP($A365,[3]DISTRIBUCIÓN!$A$8:$G$540,5,FALSE)</f>
        <v>Emma Ticonipa</v>
      </c>
      <c r="D365" s="374" t="str">
        <f>+VLOOKUP(C365,[2]Hoja1!$A$1:$C$12,2,FALSE)</f>
        <v>2183333 - 1635</v>
      </c>
      <c r="E365" s="382" t="str">
        <f>+VLOOKUP(C365,[2]Hoja1!$A$1:$C$12,3,FALSE)</f>
        <v>emma.ticonipa@economiayfinanzas.gob.bo</v>
      </c>
    </row>
    <row r="366" spans="1:5">
      <c r="A366" s="282">
        <v>1411</v>
      </c>
      <c r="B366" s="283" t="s">
        <v>371</v>
      </c>
      <c r="C366" s="374" t="str">
        <f>+VLOOKUP($A366,[3]DISTRIBUCIÓN!$A$8:$G$540,5,FALSE)</f>
        <v>Emma Ticonipa</v>
      </c>
      <c r="D366" s="374" t="str">
        <f>+VLOOKUP(C366,[2]Hoja1!$A$1:$C$12,2,FALSE)</f>
        <v>2183333 - 1635</v>
      </c>
      <c r="E366" s="382" t="str">
        <f>+VLOOKUP(C366,[2]Hoja1!$A$1:$C$12,3,FALSE)</f>
        <v>emma.ticonipa@economiayfinanzas.gob.bo</v>
      </c>
    </row>
    <row r="367" spans="1:5">
      <c r="A367" s="282">
        <v>1412</v>
      </c>
      <c r="B367" s="283" t="s">
        <v>372</v>
      </c>
      <c r="C367" s="374" t="str">
        <f>+VLOOKUP($A367,[3]DISTRIBUCIÓN!$A$8:$G$540,5,FALSE)</f>
        <v>Emma Ticonipa</v>
      </c>
      <c r="D367" s="374" t="str">
        <f>+VLOOKUP(C367,[2]Hoja1!$A$1:$C$12,2,FALSE)</f>
        <v>2183333 - 1635</v>
      </c>
      <c r="E367" s="382" t="str">
        <f>+VLOOKUP(C367,[2]Hoja1!$A$1:$C$12,3,FALSE)</f>
        <v>emma.ticonipa@economiayfinanzas.gob.bo</v>
      </c>
    </row>
    <row r="368" spans="1:5">
      <c r="A368" s="282">
        <v>1413</v>
      </c>
      <c r="B368" s="283" t="s">
        <v>345</v>
      </c>
      <c r="C368" s="374" t="str">
        <f>+VLOOKUP($A368,[3]DISTRIBUCIÓN!$A$8:$G$540,5,FALSE)</f>
        <v>Emma Ticonipa</v>
      </c>
      <c r="D368" s="374" t="str">
        <f>+VLOOKUP(C368,[2]Hoja1!$A$1:$C$12,2,FALSE)</f>
        <v>2183333 - 1635</v>
      </c>
      <c r="E368" s="382" t="str">
        <f>+VLOOKUP(C368,[2]Hoja1!$A$1:$C$12,3,FALSE)</f>
        <v>emma.ticonipa@economiayfinanzas.gob.bo</v>
      </c>
    </row>
    <row r="369" spans="1:5">
      <c r="A369" s="282">
        <v>1414</v>
      </c>
      <c r="B369" s="283" t="s">
        <v>373</v>
      </c>
      <c r="C369" s="374" t="str">
        <f>+VLOOKUP($A369,[3]DISTRIBUCIÓN!$A$8:$G$540,5,FALSE)</f>
        <v>Emma Ticonipa</v>
      </c>
      <c r="D369" s="374" t="str">
        <f>+VLOOKUP(C369,[2]Hoja1!$A$1:$C$12,2,FALSE)</f>
        <v>2183333 - 1635</v>
      </c>
      <c r="E369" s="382" t="str">
        <f>+VLOOKUP(C369,[2]Hoja1!$A$1:$C$12,3,FALSE)</f>
        <v>emma.ticonipa@economiayfinanzas.gob.bo</v>
      </c>
    </row>
    <row r="370" spans="1:5">
      <c r="A370" s="282">
        <v>1415</v>
      </c>
      <c r="B370" s="283" t="s">
        <v>374</v>
      </c>
      <c r="C370" s="374" t="str">
        <f>+VLOOKUP($A370,[3]DISTRIBUCIÓN!$A$8:$G$540,5,FALSE)</f>
        <v>Emma Ticonipa</v>
      </c>
      <c r="D370" s="374" t="str">
        <f>+VLOOKUP(C370,[2]Hoja1!$A$1:$C$12,2,FALSE)</f>
        <v>2183333 - 1635</v>
      </c>
      <c r="E370" s="382" t="str">
        <f>+VLOOKUP(C370,[2]Hoja1!$A$1:$C$12,3,FALSE)</f>
        <v>emma.ticonipa@economiayfinanzas.gob.bo</v>
      </c>
    </row>
    <row r="371" spans="1:5">
      <c r="A371" s="282">
        <v>1416</v>
      </c>
      <c r="B371" s="283" t="s">
        <v>375</v>
      </c>
      <c r="C371" s="374" t="str">
        <f>+VLOOKUP($A371,[3]DISTRIBUCIÓN!$A$8:$G$540,5,FALSE)</f>
        <v>Emma Ticonipa</v>
      </c>
      <c r="D371" s="374" t="str">
        <f>+VLOOKUP(C371,[2]Hoja1!$A$1:$C$12,2,FALSE)</f>
        <v>2183333 - 1635</v>
      </c>
      <c r="E371" s="382" t="str">
        <f>+VLOOKUP(C371,[2]Hoja1!$A$1:$C$12,3,FALSE)</f>
        <v>emma.ticonipa@economiayfinanzas.gob.bo</v>
      </c>
    </row>
    <row r="372" spans="1:5">
      <c r="A372" s="282">
        <v>1417</v>
      </c>
      <c r="B372" s="283" t="s">
        <v>376</v>
      </c>
      <c r="C372" s="374" t="str">
        <f>+VLOOKUP($A372,[3]DISTRIBUCIÓN!$A$8:$G$540,5,FALSE)</f>
        <v>Emma Ticonipa</v>
      </c>
      <c r="D372" s="374" t="str">
        <f>+VLOOKUP(C372,[2]Hoja1!$A$1:$C$12,2,FALSE)</f>
        <v>2183333 - 1635</v>
      </c>
      <c r="E372" s="382" t="str">
        <f>+VLOOKUP(C372,[2]Hoja1!$A$1:$C$12,3,FALSE)</f>
        <v>emma.ticonipa@economiayfinanzas.gob.bo</v>
      </c>
    </row>
    <row r="373" spans="1:5">
      <c r="A373" s="282">
        <v>1418</v>
      </c>
      <c r="B373" s="283" t="s">
        <v>377</v>
      </c>
      <c r="C373" s="374" t="str">
        <f>+VLOOKUP($A373,[3]DISTRIBUCIÓN!$A$8:$G$540,5,FALSE)</f>
        <v>Emma Ticonipa</v>
      </c>
      <c r="D373" s="374" t="str">
        <f>+VLOOKUP(C373,[2]Hoja1!$A$1:$C$12,2,FALSE)</f>
        <v>2183333 - 1635</v>
      </c>
      <c r="E373" s="382" t="str">
        <f>+VLOOKUP(C373,[2]Hoja1!$A$1:$C$12,3,FALSE)</f>
        <v>emma.ticonipa@economiayfinanzas.gob.bo</v>
      </c>
    </row>
    <row r="374" spans="1:5">
      <c r="A374" s="282">
        <v>1419</v>
      </c>
      <c r="B374" s="283" t="s">
        <v>378</v>
      </c>
      <c r="C374" s="374" t="str">
        <f>+VLOOKUP($A374,[3]DISTRIBUCIÓN!$A$8:$G$540,5,FALSE)</f>
        <v>Emma Ticonipa</v>
      </c>
      <c r="D374" s="374" t="str">
        <f>+VLOOKUP(C374,[2]Hoja1!$A$1:$C$12,2,FALSE)</f>
        <v>2183333 - 1635</v>
      </c>
      <c r="E374" s="382" t="str">
        <f>+VLOOKUP(C374,[2]Hoja1!$A$1:$C$12,3,FALSE)</f>
        <v>emma.ticonipa@economiayfinanzas.gob.bo</v>
      </c>
    </row>
    <row r="375" spans="1:5">
      <c r="A375" s="282">
        <v>1420</v>
      </c>
      <c r="B375" s="283" t="s">
        <v>379</v>
      </c>
      <c r="C375" s="374" t="str">
        <f>+VLOOKUP($A375,[3]DISTRIBUCIÓN!$A$8:$G$540,5,FALSE)</f>
        <v>Emma Ticonipa</v>
      </c>
      <c r="D375" s="374" t="str">
        <f>+VLOOKUP(C375,[2]Hoja1!$A$1:$C$12,2,FALSE)</f>
        <v>2183333 - 1635</v>
      </c>
      <c r="E375" s="382" t="str">
        <f>+VLOOKUP(C375,[2]Hoja1!$A$1:$C$12,3,FALSE)</f>
        <v>emma.ticonipa@economiayfinanzas.gob.bo</v>
      </c>
    </row>
    <row r="376" spans="1:5">
      <c r="A376" s="282">
        <v>1421</v>
      </c>
      <c r="B376" s="283" t="s">
        <v>380</v>
      </c>
      <c r="C376" s="374" t="str">
        <f>+VLOOKUP($A376,[3]DISTRIBUCIÓN!$A$8:$G$540,5,FALSE)</f>
        <v>Emma Ticonipa</v>
      </c>
      <c r="D376" s="374" t="str">
        <f>+VLOOKUP(C376,[2]Hoja1!$A$1:$C$12,2,FALSE)</f>
        <v>2183333 - 1635</v>
      </c>
      <c r="E376" s="382" t="str">
        <f>+VLOOKUP(C376,[2]Hoja1!$A$1:$C$12,3,FALSE)</f>
        <v>emma.ticonipa@economiayfinanzas.gob.bo</v>
      </c>
    </row>
    <row r="377" spans="1:5">
      <c r="A377" s="282">
        <v>1422</v>
      </c>
      <c r="B377" s="283" t="s">
        <v>381</v>
      </c>
      <c r="C377" s="374" t="str">
        <f>+VLOOKUP($A377,[3]DISTRIBUCIÓN!$A$8:$G$540,5,FALSE)</f>
        <v>Emma Ticonipa</v>
      </c>
      <c r="D377" s="374" t="str">
        <f>+VLOOKUP(C377,[2]Hoja1!$A$1:$C$12,2,FALSE)</f>
        <v>2183333 - 1635</v>
      </c>
      <c r="E377" s="382" t="str">
        <f>+VLOOKUP(C377,[2]Hoja1!$A$1:$C$12,3,FALSE)</f>
        <v>emma.ticonipa@economiayfinanzas.gob.bo</v>
      </c>
    </row>
    <row r="378" spans="1:5">
      <c r="A378" s="282">
        <v>1423</v>
      </c>
      <c r="B378" s="283" t="s">
        <v>382</v>
      </c>
      <c r="C378" s="374" t="str">
        <f>+VLOOKUP($A378,[3]DISTRIBUCIÓN!$A$8:$G$540,5,FALSE)</f>
        <v>Emma Ticonipa</v>
      </c>
      <c r="D378" s="374" t="str">
        <f>+VLOOKUP(C378,[2]Hoja1!$A$1:$C$12,2,FALSE)</f>
        <v>2183333 - 1635</v>
      </c>
      <c r="E378" s="382" t="str">
        <f>+VLOOKUP(C378,[2]Hoja1!$A$1:$C$12,3,FALSE)</f>
        <v>emma.ticonipa@economiayfinanzas.gob.bo</v>
      </c>
    </row>
    <row r="379" spans="1:5">
      <c r="A379" s="282">
        <v>1424</v>
      </c>
      <c r="B379" s="283" t="s">
        <v>383</v>
      </c>
      <c r="C379" s="374" t="str">
        <f>+VLOOKUP($A379,[3]DISTRIBUCIÓN!$A$8:$G$540,5,FALSE)</f>
        <v>Emma Ticonipa</v>
      </c>
      <c r="D379" s="374" t="str">
        <f>+VLOOKUP(C379,[2]Hoja1!$A$1:$C$12,2,FALSE)</f>
        <v>2183333 - 1635</v>
      </c>
      <c r="E379" s="382" t="str">
        <f>+VLOOKUP(C379,[2]Hoja1!$A$1:$C$12,3,FALSE)</f>
        <v>emma.ticonipa@economiayfinanzas.gob.bo</v>
      </c>
    </row>
    <row r="380" spans="1:5">
      <c r="A380" s="282">
        <v>1425</v>
      </c>
      <c r="B380" s="283" t="s">
        <v>384</v>
      </c>
      <c r="C380" s="374" t="str">
        <f>+VLOOKUP($A380,[3]DISTRIBUCIÓN!$A$8:$G$540,5,FALSE)</f>
        <v>Emma Ticonipa</v>
      </c>
      <c r="D380" s="374" t="str">
        <f>+VLOOKUP(C380,[2]Hoja1!$A$1:$C$12,2,FALSE)</f>
        <v>2183333 - 1635</v>
      </c>
      <c r="E380" s="382" t="str">
        <f>+VLOOKUP(C380,[2]Hoja1!$A$1:$C$12,3,FALSE)</f>
        <v>emma.ticonipa@economiayfinanzas.gob.bo</v>
      </c>
    </row>
    <row r="381" spans="1:5">
      <c r="A381" s="282">
        <v>1426</v>
      </c>
      <c r="B381" s="283" t="s">
        <v>385</v>
      </c>
      <c r="C381" s="374" t="str">
        <f>+VLOOKUP($A381,[3]DISTRIBUCIÓN!$A$8:$G$540,5,FALSE)</f>
        <v>Emma Ticonipa</v>
      </c>
      <c r="D381" s="374" t="str">
        <f>+VLOOKUP(C381,[2]Hoja1!$A$1:$C$12,2,FALSE)</f>
        <v>2183333 - 1635</v>
      </c>
      <c r="E381" s="382" t="str">
        <f>+VLOOKUP(C381,[2]Hoja1!$A$1:$C$12,3,FALSE)</f>
        <v>emma.ticonipa@economiayfinanzas.gob.bo</v>
      </c>
    </row>
    <row r="382" spans="1:5">
      <c r="A382" s="282">
        <v>1427</v>
      </c>
      <c r="B382" s="283" t="s">
        <v>386</v>
      </c>
      <c r="C382" s="374" t="str">
        <f>+VLOOKUP($A382,[3]DISTRIBUCIÓN!$A$8:$G$540,5,FALSE)</f>
        <v>Emma Ticonipa</v>
      </c>
      <c r="D382" s="374" t="str">
        <f>+VLOOKUP(C382,[2]Hoja1!$A$1:$C$12,2,FALSE)</f>
        <v>2183333 - 1635</v>
      </c>
      <c r="E382" s="382" t="str">
        <f>+VLOOKUP(C382,[2]Hoja1!$A$1:$C$12,3,FALSE)</f>
        <v>emma.ticonipa@economiayfinanzas.gob.bo</v>
      </c>
    </row>
    <row r="383" spans="1:5">
      <c r="A383" s="282">
        <v>1428</v>
      </c>
      <c r="B383" s="283" t="s">
        <v>1376</v>
      </c>
      <c r="C383" s="374" t="str">
        <f>+VLOOKUP($A383,[3]DISTRIBUCIÓN!$A$8:$G$540,5,FALSE)</f>
        <v>Emma Ticonipa</v>
      </c>
      <c r="D383" s="374" t="str">
        <f>+VLOOKUP(C383,[2]Hoja1!$A$1:$C$12,2,FALSE)</f>
        <v>2183333 - 1635</v>
      </c>
      <c r="E383" s="382" t="str">
        <f>+VLOOKUP(C383,[2]Hoja1!$A$1:$C$12,3,FALSE)</f>
        <v>emma.ticonipa@economiayfinanzas.gob.bo</v>
      </c>
    </row>
    <row r="384" spans="1:5">
      <c r="A384" s="282">
        <v>1429</v>
      </c>
      <c r="B384" s="283" t="s">
        <v>387</v>
      </c>
      <c r="C384" s="374" t="str">
        <f>+VLOOKUP($A384,[3]DISTRIBUCIÓN!$A$8:$G$540,5,FALSE)</f>
        <v>Emma Ticonipa</v>
      </c>
      <c r="D384" s="374" t="str">
        <f>+VLOOKUP(C384,[2]Hoja1!$A$1:$C$12,2,FALSE)</f>
        <v>2183333 - 1635</v>
      </c>
      <c r="E384" s="382" t="str">
        <f>+VLOOKUP(C384,[2]Hoja1!$A$1:$C$12,3,FALSE)</f>
        <v>emma.ticonipa@economiayfinanzas.gob.bo</v>
      </c>
    </row>
    <row r="385" spans="1:5">
      <c r="A385" s="282">
        <v>1430</v>
      </c>
      <c r="B385" s="283" t="s">
        <v>388</v>
      </c>
      <c r="C385" s="374" t="str">
        <f>+VLOOKUP($A385,[3]DISTRIBUCIÓN!$A$8:$G$540,5,FALSE)</f>
        <v>Emma Ticonipa</v>
      </c>
      <c r="D385" s="374" t="str">
        <f>+VLOOKUP(C385,[2]Hoja1!$A$1:$C$12,2,FALSE)</f>
        <v>2183333 - 1635</v>
      </c>
      <c r="E385" s="382" t="str">
        <f>+VLOOKUP(C385,[2]Hoja1!$A$1:$C$12,3,FALSE)</f>
        <v>emma.ticonipa@economiayfinanzas.gob.bo</v>
      </c>
    </row>
    <row r="386" spans="1:5">
      <c r="A386" s="282">
        <v>1431</v>
      </c>
      <c r="B386" s="283" t="s">
        <v>389</v>
      </c>
      <c r="C386" s="374" t="str">
        <f>+VLOOKUP($A386,[3]DISTRIBUCIÓN!$A$8:$G$540,5,FALSE)</f>
        <v>Emma Ticonipa</v>
      </c>
      <c r="D386" s="374" t="str">
        <f>+VLOOKUP(C386,[2]Hoja1!$A$1:$C$12,2,FALSE)</f>
        <v>2183333 - 1635</v>
      </c>
      <c r="E386" s="382" t="str">
        <f>+VLOOKUP(C386,[2]Hoja1!$A$1:$C$12,3,FALSE)</f>
        <v>emma.ticonipa@economiayfinanzas.gob.bo</v>
      </c>
    </row>
    <row r="387" spans="1:5">
      <c r="A387" s="282">
        <v>1432</v>
      </c>
      <c r="B387" s="283" t="s">
        <v>390</v>
      </c>
      <c r="C387" s="374" t="str">
        <f>+VLOOKUP($A387,[3]DISTRIBUCIÓN!$A$8:$G$540,5,FALSE)</f>
        <v>Emma Ticonipa</v>
      </c>
      <c r="D387" s="374" t="str">
        <f>+VLOOKUP(C387,[2]Hoja1!$A$1:$C$12,2,FALSE)</f>
        <v>2183333 - 1635</v>
      </c>
      <c r="E387" s="382" t="str">
        <f>+VLOOKUP(C387,[2]Hoja1!$A$1:$C$12,3,FALSE)</f>
        <v>emma.ticonipa@economiayfinanzas.gob.bo</v>
      </c>
    </row>
    <row r="388" spans="1:5">
      <c r="A388" s="282">
        <v>1434</v>
      </c>
      <c r="B388" s="283" t="s">
        <v>391</v>
      </c>
      <c r="C388" s="374" t="str">
        <f>+VLOOKUP($A388,[3]DISTRIBUCIÓN!$A$8:$G$540,5,FALSE)</f>
        <v>Emma Ticonipa</v>
      </c>
      <c r="D388" s="374" t="str">
        <f>+VLOOKUP(C388,[2]Hoja1!$A$1:$C$12,2,FALSE)</f>
        <v>2183333 - 1635</v>
      </c>
      <c r="E388" s="382" t="str">
        <f>+VLOOKUP(C388,[2]Hoja1!$A$1:$C$12,3,FALSE)</f>
        <v>emma.ticonipa@economiayfinanzas.gob.bo</v>
      </c>
    </row>
    <row r="389" spans="1:5">
      <c r="A389" s="282">
        <v>1435</v>
      </c>
      <c r="B389" s="283" t="s">
        <v>392</v>
      </c>
      <c r="C389" s="374" t="str">
        <f>+VLOOKUP($A389,[3]DISTRIBUCIÓN!$A$8:$G$540,5,FALSE)</f>
        <v>Emma Ticonipa</v>
      </c>
      <c r="D389" s="374" t="str">
        <f>+VLOOKUP(C389,[2]Hoja1!$A$1:$C$12,2,FALSE)</f>
        <v>2183333 - 1635</v>
      </c>
      <c r="E389" s="382" t="str">
        <f>+VLOOKUP(C389,[2]Hoja1!$A$1:$C$12,3,FALSE)</f>
        <v>emma.ticonipa@economiayfinanzas.gob.bo</v>
      </c>
    </row>
    <row r="390" spans="1:5">
      <c r="A390" s="282">
        <v>1501</v>
      </c>
      <c r="B390" s="283" t="s">
        <v>393</v>
      </c>
      <c r="C390" s="374" t="str">
        <f>+VLOOKUP($A390,[3]DISTRIBUCIÓN!$A$8:$G$540,5,FALSE)</f>
        <v>Emma Ticonipa</v>
      </c>
      <c r="D390" s="374" t="str">
        <f>+VLOOKUP(C390,[2]Hoja1!$A$1:$C$12,2,FALSE)</f>
        <v>2183333 - 1635</v>
      </c>
      <c r="E390" s="382" t="str">
        <f>+VLOOKUP(C390,[2]Hoja1!$A$1:$C$12,3,FALSE)</f>
        <v>emma.ticonipa@economiayfinanzas.gob.bo</v>
      </c>
    </row>
    <row r="391" spans="1:5">
      <c r="A391" s="282">
        <v>1502</v>
      </c>
      <c r="B391" s="283" t="s">
        <v>394</v>
      </c>
      <c r="C391" s="374" t="str">
        <f>+VLOOKUP($A391,[3]DISTRIBUCIÓN!$A$8:$G$540,5,FALSE)</f>
        <v>Emma Ticonipa</v>
      </c>
      <c r="D391" s="374" t="str">
        <f>+VLOOKUP(C391,[2]Hoja1!$A$1:$C$12,2,FALSE)</f>
        <v>2183333 - 1635</v>
      </c>
      <c r="E391" s="382" t="str">
        <f>+VLOOKUP(C391,[2]Hoja1!$A$1:$C$12,3,FALSE)</f>
        <v>emma.ticonipa@economiayfinanzas.gob.bo</v>
      </c>
    </row>
    <row r="392" spans="1:5">
      <c r="A392" s="282">
        <v>1503</v>
      </c>
      <c r="B392" s="283" t="s">
        <v>395</v>
      </c>
      <c r="C392" s="374" t="str">
        <f>+VLOOKUP($A392,[3]DISTRIBUCIÓN!$A$8:$G$540,5,FALSE)</f>
        <v>Emma Ticonipa</v>
      </c>
      <c r="D392" s="374" t="str">
        <f>+VLOOKUP(C392,[2]Hoja1!$A$1:$C$12,2,FALSE)</f>
        <v>2183333 - 1635</v>
      </c>
      <c r="E392" s="382" t="str">
        <f>+VLOOKUP(C392,[2]Hoja1!$A$1:$C$12,3,FALSE)</f>
        <v>emma.ticonipa@economiayfinanzas.gob.bo</v>
      </c>
    </row>
    <row r="393" spans="1:5">
      <c r="A393" s="282">
        <v>1504</v>
      </c>
      <c r="B393" s="283" t="s">
        <v>396</v>
      </c>
      <c r="C393" s="374" t="str">
        <f>+VLOOKUP($A393,[3]DISTRIBUCIÓN!$A$8:$G$540,5,FALSE)</f>
        <v>Emma Ticonipa</v>
      </c>
      <c r="D393" s="374" t="str">
        <f>+VLOOKUP(C393,[2]Hoja1!$A$1:$C$12,2,FALSE)</f>
        <v>2183333 - 1635</v>
      </c>
      <c r="E393" s="382" t="str">
        <f>+VLOOKUP(C393,[2]Hoja1!$A$1:$C$12,3,FALSE)</f>
        <v>emma.ticonipa@economiayfinanzas.gob.bo</v>
      </c>
    </row>
    <row r="394" spans="1:5">
      <c r="A394" s="282">
        <v>1505</v>
      </c>
      <c r="B394" s="283" t="s">
        <v>397</v>
      </c>
      <c r="C394" s="374" t="str">
        <f>+VLOOKUP($A394,[3]DISTRIBUCIÓN!$A$8:$G$540,5,FALSE)</f>
        <v>Emma Ticonipa</v>
      </c>
      <c r="D394" s="374" t="str">
        <f>+VLOOKUP(C394,[2]Hoja1!$A$1:$C$12,2,FALSE)</f>
        <v>2183333 - 1635</v>
      </c>
      <c r="E394" s="382" t="str">
        <f>+VLOOKUP(C394,[2]Hoja1!$A$1:$C$12,3,FALSE)</f>
        <v>emma.ticonipa@economiayfinanzas.gob.bo</v>
      </c>
    </row>
    <row r="395" spans="1:5">
      <c r="A395" s="282">
        <v>1506</v>
      </c>
      <c r="B395" s="283" t="s">
        <v>398</v>
      </c>
      <c r="C395" s="374" t="str">
        <f>+VLOOKUP($A395,[3]DISTRIBUCIÓN!$A$8:$G$540,5,FALSE)</f>
        <v>Emma Ticonipa</v>
      </c>
      <c r="D395" s="374" t="str">
        <f>+VLOOKUP(C395,[2]Hoja1!$A$1:$C$12,2,FALSE)</f>
        <v>2183333 - 1635</v>
      </c>
      <c r="E395" s="382" t="str">
        <f>+VLOOKUP(C395,[2]Hoja1!$A$1:$C$12,3,FALSE)</f>
        <v>emma.ticonipa@economiayfinanzas.gob.bo</v>
      </c>
    </row>
    <row r="396" spans="1:5">
      <c r="A396" s="282">
        <v>1507</v>
      </c>
      <c r="B396" s="283" t="s">
        <v>399</v>
      </c>
      <c r="C396" s="374" t="str">
        <f>+VLOOKUP($A396,[3]DISTRIBUCIÓN!$A$8:$G$540,5,FALSE)</f>
        <v>Emma Ticonipa</v>
      </c>
      <c r="D396" s="374" t="str">
        <f>+VLOOKUP(C396,[2]Hoja1!$A$1:$C$12,2,FALSE)</f>
        <v>2183333 - 1635</v>
      </c>
      <c r="E396" s="382" t="str">
        <f>+VLOOKUP(C396,[2]Hoja1!$A$1:$C$12,3,FALSE)</f>
        <v>emma.ticonipa@economiayfinanzas.gob.bo</v>
      </c>
    </row>
    <row r="397" spans="1:5">
      <c r="A397" s="282">
        <v>1508</v>
      </c>
      <c r="B397" s="283" t="s">
        <v>400</v>
      </c>
      <c r="C397" s="374" t="str">
        <f>+VLOOKUP($A397,[3]DISTRIBUCIÓN!$A$8:$G$540,5,FALSE)</f>
        <v>Emma Ticonipa</v>
      </c>
      <c r="D397" s="374" t="str">
        <f>+VLOOKUP(C397,[2]Hoja1!$A$1:$C$12,2,FALSE)</f>
        <v>2183333 - 1635</v>
      </c>
      <c r="E397" s="382" t="str">
        <f>+VLOOKUP(C397,[2]Hoja1!$A$1:$C$12,3,FALSE)</f>
        <v>emma.ticonipa@economiayfinanzas.gob.bo</v>
      </c>
    </row>
    <row r="398" spans="1:5">
      <c r="A398" s="282">
        <v>1509</v>
      </c>
      <c r="B398" s="283" t="s">
        <v>401</v>
      </c>
      <c r="C398" s="374" t="str">
        <f>+VLOOKUP($A398,[3]DISTRIBUCIÓN!$A$8:$G$540,5,FALSE)</f>
        <v>Emma Ticonipa</v>
      </c>
      <c r="D398" s="374" t="str">
        <f>+VLOOKUP(C398,[2]Hoja1!$A$1:$C$12,2,FALSE)</f>
        <v>2183333 - 1635</v>
      </c>
      <c r="E398" s="382" t="str">
        <f>+VLOOKUP(C398,[2]Hoja1!$A$1:$C$12,3,FALSE)</f>
        <v>emma.ticonipa@economiayfinanzas.gob.bo</v>
      </c>
    </row>
    <row r="399" spans="1:5">
      <c r="A399" s="282">
        <v>1510</v>
      </c>
      <c r="B399" s="283" t="s">
        <v>402</v>
      </c>
      <c r="C399" s="374" t="str">
        <f>+VLOOKUP($A399,[3]DISTRIBUCIÓN!$A$8:$G$540,5,FALSE)</f>
        <v>Emma Ticonipa</v>
      </c>
      <c r="D399" s="374" t="str">
        <f>+VLOOKUP(C399,[2]Hoja1!$A$1:$C$12,2,FALSE)</f>
        <v>2183333 - 1635</v>
      </c>
      <c r="E399" s="382" t="str">
        <f>+VLOOKUP(C399,[2]Hoja1!$A$1:$C$12,3,FALSE)</f>
        <v>emma.ticonipa@economiayfinanzas.gob.bo</v>
      </c>
    </row>
    <row r="400" spans="1:5">
      <c r="A400" s="282">
        <v>1511</v>
      </c>
      <c r="B400" s="283" t="s">
        <v>403</v>
      </c>
      <c r="C400" s="374" t="str">
        <f>+VLOOKUP($A400,[3]DISTRIBUCIÓN!$A$8:$G$540,5,FALSE)</f>
        <v>Emma Ticonipa</v>
      </c>
      <c r="D400" s="374" t="str">
        <f>+VLOOKUP(C400,[2]Hoja1!$A$1:$C$12,2,FALSE)</f>
        <v>2183333 - 1635</v>
      </c>
      <c r="E400" s="382" t="str">
        <f>+VLOOKUP(C400,[2]Hoja1!$A$1:$C$12,3,FALSE)</f>
        <v>emma.ticonipa@economiayfinanzas.gob.bo</v>
      </c>
    </row>
    <row r="401" spans="1:5">
      <c r="A401" s="282">
        <v>1512</v>
      </c>
      <c r="B401" s="283" t="s">
        <v>404</v>
      </c>
      <c r="C401" s="374" t="str">
        <f>+VLOOKUP($A401,[3]DISTRIBUCIÓN!$A$8:$G$540,5,FALSE)</f>
        <v>Emma Ticonipa</v>
      </c>
      <c r="D401" s="374" t="str">
        <f>+VLOOKUP(C401,[2]Hoja1!$A$1:$C$12,2,FALSE)</f>
        <v>2183333 - 1635</v>
      </c>
      <c r="E401" s="382" t="str">
        <f>+VLOOKUP(C401,[2]Hoja1!$A$1:$C$12,3,FALSE)</f>
        <v>emma.ticonipa@economiayfinanzas.gob.bo</v>
      </c>
    </row>
    <row r="402" spans="1:5">
      <c r="A402" s="282">
        <v>1513</v>
      </c>
      <c r="B402" s="283" t="s">
        <v>405</v>
      </c>
      <c r="C402" s="374" t="str">
        <f>+VLOOKUP($A402,[3]DISTRIBUCIÓN!$A$8:$G$540,5,FALSE)</f>
        <v>Emma Ticonipa</v>
      </c>
      <c r="D402" s="374" t="str">
        <f>+VLOOKUP(C402,[2]Hoja1!$A$1:$C$12,2,FALSE)</f>
        <v>2183333 - 1635</v>
      </c>
      <c r="E402" s="382" t="str">
        <f>+VLOOKUP(C402,[2]Hoja1!$A$1:$C$12,3,FALSE)</f>
        <v>emma.ticonipa@economiayfinanzas.gob.bo</v>
      </c>
    </row>
    <row r="403" spans="1:5">
      <c r="A403" s="282">
        <v>1514</v>
      </c>
      <c r="B403" s="283" t="s">
        <v>406</v>
      </c>
      <c r="C403" s="374" t="str">
        <f>+VLOOKUP($A403,[3]DISTRIBUCIÓN!$A$8:$G$540,5,FALSE)</f>
        <v>Emma Ticonipa</v>
      </c>
      <c r="D403" s="374" t="str">
        <f>+VLOOKUP(C403,[2]Hoja1!$A$1:$C$12,2,FALSE)</f>
        <v>2183333 - 1635</v>
      </c>
      <c r="E403" s="382" t="str">
        <f>+VLOOKUP(C403,[2]Hoja1!$A$1:$C$12,3,FALSE)</f>
        <v>emma.ticonipa@economiayfinanzas.gob.bo</v>
      </c>
    </row>
    <row r="404" spans="1:5">
      <c r="A404" s="282">
        <v>1515</v>
      </c>
      <c r="B404" s="283" t="s">
        <v>407</v>
      </c>
      <c r="C404" s="374" t="str">
        <f>+VLOOKUP($A404,[3]DISTRIBUCIÓN!$A$8:$G$540,5,FALSE)</f>
        <v>Emma Ticonipa</v>
      </c>
      <c r="D404" s="374" t="str">
        <f>+VLOOKUP(C404,[2]Hoja1!$A$1:$C$12,2,FALSE)</f>
        <v>2183333 - 1635</v>
      </c>
      <c r="E404" s="382" t="str">
        <f>+VLOOKUP(C404,[2]Hoja1!$A$1:$C$12,3,FALSE)</f>
        <v>emma.ticonipa@economiayfinanzas.gob.bo</v>
      </c>
    </row>
    <row r="405" spans="1:5">
      <c r="A405" s="282">
        <v>1516</v>
      </c>
      <c r="B405" s="283" t="s">
        <v>408</v>
      </c>
      <c r="C405" s="374" t="str">
        <f>+VLOOKUP($A405,[3]DISTRIBUCIÓN!$A$8:$G$540,5,FALSE)</f>
        <v>Emma Ticonipa</v>
      </c>
      <c r="D405" s="374" t="str">
        <f>+VLOOKUP(C405,[2]Hoja1!$A$1:$C$12,2,FALSE)</f>
        <v>2183333 - 1635</v>
      </c>
      <c r="E405" s="382" t="str">
        <f>+VLOOKUP(C405,[2]Hoja1!$A$1:$C$12,3,FALSE)</f>
        <v>emma.ticonipa@economiayfinanzas.gob.bo</v>
      </c>
    </row>
    <row r="406" spans="1:5">
      <c r="A406" s="282">
        <v>1517</v>
      </c>
      <c r="B406" s="283" t="s">
        <v>409</v>
      </c>
      <c r="C406" s="374" t="str">
        <f>+VLOOKUP($A406,[3]DISTRIBUCIÓN!$A$8:$G$540,5,FALSE)</f>
        <v>Emma Ticonipa</v>
      </c>
      <c r="D406" s="374" t="str">
        <f>+VLOOKUP(C406,[2]Hoja1!$A$1:$C$12,2,FALSE)</f>
        <v>2183333 - 1635</v>
      </c>
      <c r="E406" s="382" t="str">
        <f>+VLOOKUP(C406,[2]Hoja1!$A$1:$C$12,3,FALSE)</f>
        <v>emma.ticonipa@economiayfinanzas.gob.bo</v>
      </c>
    </row>
    <row r="407" spans="1:5">
      <c r="A407" s="282">
        <v>1518</v>
      </c>
      <c r="B407" s="283" t="s">
        <v>410</v>
      </c>
      <c r="C407" s="374" t="str">
        <f>+VLOOKUP($A407,[3]DISTRIBUCIÓN!$A$8:$G$540,5,FALSE)</f>
        <v>Emma Ticonipa</v>
      </c>
      <c r="D407" s="374" t="str">
        <f>+VLOOKUP(C407,[2]Hoja1!$A$1:$C$12,2,FALSE)</f>
        <v>2183333 - 1635</v>
      </c>
      <c r="E407" s="382" t="str">
        <f>+VLOOKUP(C407,[2]Hoja1!$A$1:$C$12,3,FALSE)</f>
        <v>emma.ticonipa@economiayfinanzas.gob.bo</v>
      </c>
    </row>
    <row r="408" spans="1:5">
      <c r="A408" s="282">
        <v>1519</v>
      </c>
      <c r="B408" s="283" t="s">
        <v>411</v>
      </c>
      <c r="C408" s="374" t="str">
        <f>+VLOOKUP($A408,[3]DISTRIBUCIÓN!$A$8:$G$540,5,FALSE)</f>
        <v>Emma Ticonipa</v>
      </c>
      <c r="D408" s="374" t="str">
        <f>+VLOOKUP(C408,[2]Hoja1!$A$1:$C$12,2,FALSE)</f>
        <v>2183333 - 1635</v>
      </c>
      <c r="E408" s="382" t="str">
        <f>+VLOOKUP(C408,[2]Hoja1!$A$1:$C$12,3,FALSE)</f>
        <v>emma.ticonipa@economiayfinanzas.gob.bo</v>
      </c>
    </row>
    <row r="409" spans="1:5">
      <c r="A409" s="282">
        <v>1520</v>
      </c>
      <c r="B409" s="283" t="s">
        <v>412</v>
      </c>
      <c r="C409" s="374" t="str">
        <f>+VLOOKUP($A409,[3]DISTRIBUCIÓN!$A$8:$G$540,5,FALSE)</f>
        <v>Emma Ticonipa</v>
      </c>
      <c r="D409" s="374" t="str">
        <f>+VLOOKUP(C409,[2]Hoja1!$A$1:$C$12,2,FALSE)</f>
        <v>2183333 - 1635</v>
      </c>
      <c r="E409" s="382" t="str">
        <f>+VLOOKUP(C409,[2]Hoja1!$A$1:$C$12,3,FALSE)</f>
        <v>emma.ticonipa@economiayfinanzas.gob.bo</v>
      </c>
    </row>
    <row r="410" spans="1:5">
      <c r="A410" s="282">
        <v>1521</v>
      </c>
      <c r="B410" s="283" t="s">
        <v>413</v>
      </c>
      <c r="C410" s="374" t="str">
        <f>+VLOOKUP($A410,[3]DISTRIBUCIÓN!$A$8:$G$540,5,FALSE)</f>
        <v>Emma Ticonipa</v>
      </c>
      <c r="D410" s="374" t="str">
        <f>+VLOOKUP(C410,[2]Hoja1!$A$1:$C$12,2,FALSE)</f>
        <v>2183333 - 1635</v>
      </c>
      <c r="E410" s="382" t="str">
        <f>+VLOOKUP(C410,[2]Hoja1!$A$1:$C$12,3,FALSE)</f>
        <v>emma.ticonipa@economiayfinanzas.gob.bo</v>
      </c>
    </row>
    <row r="411" spans="1:5">
      <c r="A411" s="282">
        <v>1522</v>
      </c>
      <c r="B411" s="283" t="s">
        <v>414</v>
      </c>
      <c r="C411" s="374" t="str">
        <f>+VLOOKUP($A411,[3]DISTRIBUCIÓN!$A$8:$G$540,5,FALSE)</f>
        <v>Emma Ticonipa</v>
      </c>
      <c r="D411" s="374" t="str">
        <f>+VLOOKUP(C411,[2]Hoja1!$A$1:$C$12,2,FALSE)</f>
        <v>2183333 - 1635</v>
      </c>
      <c r="E411" s="382" t="str">
        <f>+VLOOKUP(C411,[2]Hoja1!$A$1:$C$12,3,FALSE)</f>
        <v>emma.ticonipa@economiayfinanzas.gob.bo</v>
      </c>
    </row>
    <row r="412" spans="1:5">
      <c r="A412" s="282">
        <v>1523</v>
      </c>
      <c r="B412" s="283" t="s">
        <v>415</v>
      </c>
      <c r="C412" s="374" t="str">
        <f>+VLOOKUP($A412,[3]DISTRIBUCIÓN!$A$8:$G$540,5,FALSE)</f>
        <v>Emma Ticonipa</v>
      </c>
      <c r="D412" s="374" t="str">
        <f>+VLOOKUP(C412,[2]Hoja1!$A$1:$C$12,2,FALSE)</f>
        <v>2183333 - 1635</v>
      </c>
      <c r="E412" s="382" t="str">
        <f>+VLOOKUP(C412,[2]Hoja1!$A$1:$C$12,3,FALSE)</f>
        <v>emma.ticonipa@economiayfinanzas.gob.bo</v>
      </c>
    </row>
    <row r="413" spans="1:5">
      <c r="A413" s="282">
        <v>1524</v>
      </c>
      <c r="B413" s="283" t="s">
        <v>416</v>
      </c>
      <c r="C413" s="374" t="str">
        <f>+VLOOKUP($A413,[3]DISTRIBUCIÓN!$A$8:$G$540,5,FALSE)</f>
        <v>Emma Ticonipa</v>
      </c>
      <c r="D413" s="374" t="str">
        <f>+VLOOKUP(C413,[2]Hoja1!$A$1:$C$12,2,FALSE)</f>
        <v>2183333 - 1635</v>
      </c>
      <c r="E413" s="382" t="str">
        <f>+VLOOKUP(C413,[2]Hoja1!$A$1:$C$12,3,FALSE)</f>
        <v>emma.ticonipa@economiayfinanzas.gob.bo</v>
      </c>
    </row>
    <row r="414" spans="1:5">
      <c r="A414" s="282">
        <v>1525</v>
      </c>
      <c r="B414" s="283" t="s">
        <v>417</v>
      </c>
      <c r="C414" s="374" t="str">
        <f>+VLOOKUP($A414,[3]DISTRIBUCIÓN!$A$8:$G$540,5,FALSE)</f>
        <v>Emma Ticonipa</v>
      </c>
      <c r="D414" s="374" t="str">
        <f>+VLOOKUP(C414,[2]Hoja1!$A$1:$C$12,2,FALSE)</f>
        <v>2183333 - 1635</v>
      </c>
      <c r="E414" s="382" t="str">
        <f>+VLOOKUP(C414,[2]Hoja1!$A$1:$C$12,3,FALSE)</f>
        <v>emma.ticonipa@economiayfinanzas.gob.bo</v>
      </c>
    </row>
    <row r="415" spans="1:5">
      <c r="A415" s="282">
        <v>1526</v>
      </c>
      <c r="B415" s="283" t="s">
        <v>418</v>
      </c>
      <c r="C415" s="374" t="str">
        <f>+VLOOKUP($A415,[3]DISTRIBUCIÓN!$A$8:$G$540,5,FALSE)</f>
        <v>Emma Ticonipa</v>
      </c>
      <c r="D415" s="374" t="str">
        <f>+VLOOKUP(C415,[2]Hoja1!$A$1:$C$12,2,FALSE)</f>
        <v>2183333 - 1635</v>
      </c>
      <c r="E415" s="382" t="str">
        <f>+VLOOKUP(C415,[2]Hoja1!$A$1:$C$12,3,FALSE)</f>
        <v>emma.ticonipa@economiayfinanzas.gob.bo</v>
      </c>
    </row>
    <row r="416" spans="1:5">
      <c r="A416" s="282">
        <v>1527</v>
      </c>
      <c r="B416" s="283" t="s">
        <v>419</v>
      </c>
      <c r="C416" s="374" t="str">
        <f>+VLOOKUP($A416,[3]DISTRIBUCIÓN!$A$8:$G$540,5,FALSE)</f>
        <v>Emma Ticonipa</v>
      </c>
      <c r="D416" s="374" t="str">
        <f>+VLOOKUP(C416,[2]Hoja1!$A$1:$C$12,2,FALSE)</f>
        <v>2183333 - 1635</v>
      </c>
      <c r="E416" s="382" t="str">
        <f>+VLOOKUP(C416,[2]Hoja1!$A$1:$C$12,3,FALSE)</f>
        <v>emma.ticonipa@economiayfinanzas.gob.bo</v>
      </c>
    </row>
    <row r="417" spans="1:5">
      <c r="A417" s="282">
        <v>1528</v>
      </c>
      <c r="B417" s="283" t="s">
        <v>420</v>
      </c>
      <c r="C417" s="374" t="str">
        <f>+VLOOKUP($A417,[3]DISTRIBUCIÓN!$A$8:$G$540,5,FALSE)</f>
        <v>Emma Ticonipa</v>
      </c>
      <c r="D417" s="374" t="str">
        <f>+VLOOKUP(C417,[2]Hoja1!$A$1:$C$12,2,FALSE)</f>
        <v>2183333 - 1635</v>
      </c>
      <c r="E417" s="382" t="str">
        <f>+VLOOKUP(C417,[2]Hoja1!$A$1:$C$12,3,FALSE)</f>
        <v>emma.ticonipa@economiayfinanzas.gob.bo</v>
      </c>
    </row>
    <row r="418" spans="1:5">
      <c r="A418" s="282">
        <v>1529</v>
      </c>
      <c r="B418" s="283" t="s">
        <v>421</v>
      </c>
      <c r="C418" s="374" t="str">
        <f>+VLOOKUP($A418,[3]DISTRIBUCIÓN!$A$8:$G$540,5,FALSE)</f>
        <v>Emma Ticonipa</v>
      </c>
      <c r="D418" s="374" t="str">
        <f>+VLOOKUP(C418,[2]Hoja1!$A$1:$C$12,2,FALSE)</f>
        <v>2183333 - 1635</v>
      </c>
      <c r="E418" s="382" t="str">
        <f>+VLOOKUP(C418,[2]Hoja1!$A$1:$C$12,3,FALSE)</f>
        <v>emma.ticonipa@economiayfinanzas.gob.bo</v>
      </c>
    </row>
    <row r="419" spans="1:5">
      <c r="A419" s="282">
        <v>1530</v>
      </c>
      <c r="B419" s="283" t="s">
        <v>422</v>
      </c>
      <c r="C419" s="374" t="str">
        <f>+VLOOKUP($A419,[3]DISTRIBUCIÓN!$A$8:$G$540,5,FALSE)</f>
        <v>Emma Ticonipa</v>
      </c>
      <c r="D419" s="374" t="str">
        <f>+VLOOKUP(C419,[2]Hoja1!$A$1:$C$12,2,FALSE)</f>
        <v>2183333 - 1635</v>
      </c>
      <c r="E419" s="382" t="str">
        <f>+VLOOKUP(C419,[2]Hoja1!$A$1:$C$12,3,FALSE)</f>
        <v>emma.ticonipa@economiayfinanzas.gob.bo</v>
      </c>
    </row>
    <row r="420" spans="1:5">
      <c r="A420" s="282">
        <v>1531</v>
      </c>
      <c r="B420" s="283" t="s">
        <v>423</v>
      </c>
      <c r="C420" s="374" t="str">
        <f>+VLOOKUP($A420,[3]DISTRIBUCIÓN!$A$8:$G$540,5,FALSE)</f>
        <v>Emma Ticonipa</v>
      </c>
      <c r="D420" s="374" t="str">
        <f>+VLOOKUP(C420,[2]Hoja1!$A$1:$C$12,2,FALSE)</f>
        <v>2183333 - 1635</v>
      </c>
      <c r="E420" s="382" t="str">
        <f>+VLOOKUP(C420,[2]Hoja1!$A$1:$C$12,3,FALSE)</f>
        <v>emma.ticonipa@economiayfinanzas.gob.bo</v>
      </c>
    </row>
    <row r="421" spans="1:5">
      <c r="A421" s="282">
        <v>1532</v>
      </c>
      <c r="B421" s="283" t="s">
        <v>424</v>
      </c>
      <c r="C421" s="374" t="str">
        <f>+VLOOKUP($A421,[3]DISTRIBUCIÓN!$A$8:$G$540,5,FALSE)</f>
        <v>Emma Ticonipa</v>
      </c>
      <c r="D421" s="374" t="str">
        <f>+VLOOKUP(C421,[2]Hoja1!$A$1:$C$12,2,FALSE)</f>
        <v>2183333 - 1635</v>
      </c>
      <c r="E421" s="382" t="str">
        <f>+VLOOKUP(C421,[2]Hoja1!$A$1:$C$12,3,FALSE)</f>
        <v>emma.ticonipa@economiayfinanzas.gob.bo</v>
      </c>
    </row>
    <row r="422" spans="1:5">
      <c r="A422" s="282">
        <v>1533</v>
      </c>
      <c r="B422" s="283" t="s">
        <v>425</v>
      </c>
      <c r="C422" s="374" t="str">
        <f>+VLOOKUP($A422,[3]DISTRIBUCIÓN!$A$8:$G$540,5,FALSE)</f>
        <v>Emma Ticonipa</v>
      </c>
      <c r="D422" s="374" t="str">
        <f>+VLOOKUP(C422,[2]Hoja1!$A$1:$C$12,2,FALSE)</f>
        <v>2183333 - 1635</v>
      </c>
      <c r="E422" s="382" t="str">
        <f>+VLOOKUP(C422,[2]Hoja1!$A$1:$C$12,3,FALSE)</f>
        <v>emma.ticonipa@economiayfinanzas.gob.bo</v>
      </c>
    </row>
    <row r="423" spans="1:5">
      <c r="A423" s="282">
        <v>1534</v>
      </c>
      <c r="B423" s="283" t="s">
        <v>426</v>
      </c>
      <c r="C423" s="374" t="str">
        <f>+VLOOKUP($A423,[3]DISTRIBUCIÓN!$A$8:$G$540,5,FALSE)</f>
        <v>Emma Ticonipa</v>
      </c>
      <c r="D423" s="374" t="str">
        <f>+VLOOKUP(C423,[2]Hoja1!$A$1:$C$12,2,FALSE)</f>
        <v>2183333 - 1635</v>
      </c>
      <c r="E423" s="382" t="str">
        <f>+VLOOKUP(C423,[2]Hoja1!$A$1:$C$12,3,FALSE)</f>
        <v>emma.ticonipa@economiayfinanzas.gob.bo</v>
      </c>
    </row>
    <row r="424" spans="1:5">
      <c r="A424" s="282">
        <v>1535</v>
      </c>
      <c r="B424" s="283" t="s">
        <v>427</v>
      </c>
      <c r="C424" s="374" t="str">
        <f>+VLOOKUP($A424,[3]DISTRIBUCIÓN!$A$8:$G$540,5,FALSE)</f>
        <v>Emma Ticonipa</v>
      </c>
      <c r="D424" s="374" t="str">
        <f>+VLOOKUP(C424,[2]Hoja1!$A$1:$C$12,2,FALSE)</f>
        <v>2183333 - 1635</v>
      </c>
      <c r="E424" s="382" t="str">
        <f>+VLOOKUP(C424,[2]Hoja1!$A$1:$C$12,3,FALSE)</f>
        <v>emma.ticonipa@economiayfinanzas.gob.bo</v>
      </c>
    </row>
    <row r="425" spans="1:5">
      <c r="A425" s="282">
        <v>1536</v>
      </c>
      <c r="B425" s="283" t="s">
        <v>428</v>
      </c>
      <c r="C425" s="374" t="str">
        <f>+VLOOKUP($A425,[3]DISTRIBUCIÓN!$A$8:$G$540,5,FALSE)</f>
        <v>Emma Ticonipa</v>
      </c>
      <c r="D425" s="374" t="str">
        <f>+VLOOKUP(C425,[2]Hoja1!$A$1:$C$12,2,FALSE)</f>
        <v>2183333 - 1635</v>
      </c>
      <c r="E425" s="382" t="str">
        <f>+VLOOKUP(C425,[2]Hoja1!$A$1:$C$12,3,FALSE)</f>
        <v>emma.ticonipa@economiayfinanzas.gob.bo</v>
      </c>
    </row>
    <row r="426" spans="1:5">
      <c r="A426" s="282">
        <v>1537</v>
      </c>
      <c r="B426" s="283" t="s">
        <v>429</v>
      </c>
      <c r="C426" s="374" t="str">
        <f>+VLOOKUP($A426,[3]DISTRIBUCIÓN!$A$8:$G$540,5,FALSE)</f>
        <v>Emma Ticonipa</v>
      </c>
      <c r="D426" s="374" t="str">
        <f>+VLOOKUP(C426,[2]Hoja1!$A$1:$C$12,2,FALSE)</f>
        <v>2183333 - 1635</v>
      </c>
      <c r="E426" s="382" t="str">
        <f>+VLOOKUP(C426,[2]Hoja1!$A$1:$C$12,3,FALSE)</f>
        <v>emma.ticonipa@economiayfinanzas.gob.bo</v>
      </c>
    </row>
    <row r="427" spans="1:5">
      <c r="A427" s="282">
        <v>1538</v>
      </c>
      <c r="B427" s="283" t="s">
        <v>430</v>
      </c>
      <c r="C427" s="374" t="str">
        <f>+VLOOKUP($A427,[3]DISTRIBUCIÓN!$A$8:$G$540,5,FALSE)</f>
        <v>Emma Ticonipa</v>
      </c>
      <c r="D427" s="374" t="str">
        <f>+VLOOKUP(C427,[2]Hoja1!$A$1:$C$12,2,FALSE)</f>
        <v>2183333 - 1635</v>
      </c>
      <c r="E427" s="382" t="str">
        <f>+VLOOKUP(C427,[2]Hoja1!$A$1:$C$12,3,FALSE)</f>
        <v>emma.ticonipa@economiayfinanzas.gob.bo</v>
      </c>
    </row>
    <row r="428" spans="1:5">
      <c r="A428" s="282">
        <v>1539</v>
      </c>
      <c r="B428" s="283" t="s">
        <v>431</v>
      </c>
      <c r="C428" s="374" t="str">
        <f>+VLOOKUP($A428,[3]DISTRIBUCIÓN!$A$8:$G$540,5,FALSE)</f>
        <v>Emma Ticonipa</v>
      </c>
      <c r="D428" s="374" t="str">
        <f>+VLOOKUP(C428,[2]Hoja1!$A$1:$C$12,2,FALSE)</f>
        <v>2183333 - 1635</v>
      </c>
      <c r="E428" s="382" t="str">
        <f>+VLOOKUP(C428,[2]Hoja1!$A$1:$C$12,3,FALSE)</f>
        <v>emma.ticonipa@economiayfinanzas.gob.bo</v>
      </c>
    </row>
    <row r="429" spans="1:5">
      <c r="A429" s="282">
        <v>1540</v>
      </c>
      <c r="B429" s="283" t="s">
        <v>1248</v>
      </c>
      <c r="C429" s="374" t="str">
        <f>+VLOOKUP($A429,[3]DISTRIBUCIÓN!$A$8:$G$540,5,FALSE)</f>
        <v>Emma Ticonipa</v>
      </c>
      <c r="D429" s="374" t="str">
        <f>+VLOOKUP(C429,[2]Hoja1!$A$1:$C$12,2,FALSE)</f>
        <v>2183333 - 1635</v>
      </c>
      <c r="E429" s="382" t="str">
        <f>+VLOOKUP(C429,[2]Hoja1!$A$1:$C$12,3,FALSE)</f>
        <v>emma.ticonipa@economiayfinanzas.gob.bo</v>
      </c>
    </row>
    <row r="430" spans="1:5">
      <c r="A430" s="282">
        <v>1601</v>
      </c>
      <c r="B430" s="283" t="s">
        <v>432</v>
      </c>
      <c r="C430" s="374" t="str">
        <f>+VLOOKUP($A430,[3]DISTRIBUCIÓN!$A$8:$G$540,5,FALSE)</f>
        <v>Emma Ticonipa</v>
      </c>
      <c r="D430" s="374" t="str">
        <f>+VLOOKUP(C430,[2]Hoja1!$A$1:$C$12,2,FALSE)</f>
        <v>2183333 - 1635</v>
      </c>
      <c r="E430" s="382" t="str">
        <f>+VLOOKUP(C430,[2]Hoja1!$A$1:$C$12,3,FALSE)</f>
        <v>emma.ticonipa@economiayfinanzas.gob.bo</v>
      </c>
    </row>
    <row r="431" spans="1:5">
      <c r="A431" s="282">
        <v>1602</v>
      </c>
      <c r="B431" s="283" t="s">
        <v>433</v>
      </c>
      <c r="C431" s="374" t="str">
        <f>+VLOOKUP($A431,[3]DISTRIBUCIÓN!$A$8:$G$540,5,FALSE)</f>
        <v>Emma Ticonipa</v>
      </c>
      <c r="D431" s="374" t="str">
        <f>+VLOOKUP(C431,[2]Hoja1!$A$1:$C$12,2,FALSE)</f>
        <v>2183333 - 1635</v>
      </c>
      <c r="E431" s="382" t="str">
        <f>+VLOOKUP(C431,[2]Hoja1!$A$1:$C$12,3,FALSE)</f>
        <v>emma.ticonipa@economiayfinanzas.gob.bo</v>
      </c>
    </row>
    <row r="432" spans="1:5">
      <c r="A432" s="282">
        <v>1603</v>
      </c>
      <c r="B432" s="283" t="s">
        <v>434</v>
      </c>
      <c r="C432" s="374" t="str">
        <f>+VLOOKUP($A432,[3]DISTRIBUCIÓN!$A$8:$G$540,5,FALSE)</f>
        <v>Emma Ticonipa</v>
      </c>
      <c r="D432" s="374" t="str">
        <f>+VLOOKUP(C432,[2]Hoja1!$A$1:$C$12,2,FALSE)</f>
        <v>2183333 - 1635</v>
      </c>
      <c r="E432" s="382" t="str">
        <f>+VLOOKUP(C432,[2]Hoja1!$A$1:$C$12,3,FALSE)</f>
        <v>emma.ticonipa@economiayfinanzas.gob.bo</v>
      </c>
    </row>
    <row r="433" spans="1:5">
      <c r="A433" s="282">
        <v>1604</v>
      </c>
      <c r="B433" s="283" t="s">
        <v>435</v>
      </c>
      <c r="C433" s="374" t="str">
        <f>+VLOOKUP($A433,[3]DISTRIBUCIÓN!$A$8:$G$540,5,FALSE)</f>
        <v>Emma Ticonipa</v>
      </c>
      <c r="D433" s="374" t="str">
        <f>+VLOOKUP(C433,[2]Hoja1!$A$1:$C$12,2,FALSE)</f>
        <v>2183333 - 1635</v>
      </c>
      <c r="E433" s="382" t="str">
        <f>+VLOOKUP(C433,[2]Hoja1!$A$1:$C$12,3,FALSE)</f>
        <v>emma.ticonipa@economiayfinanzas.gob.bo</v>
      </c>
    </row>
    <row r="434" spans="1:5">
      <c r="A434" s="282">
        <v>1605</v>
      </c>
      <c r="B434" s="283" t="s">
        <v>436</v>
      </c>
      <c r="C434" s="374" t="str">
        <f>+VLOOKUP($A434,[3]DISTRIBUCIÓN!$A$8:$G$540,5,FALSE)</f>
        <v>Emma Ticonipa</v>
      </c>
      <c r="D434" s="374" t="str">
        <f>+VLOOKUP(C434,[2]Hoja1!$A$1:$C$12,2,FALSE)</f>
        <v>2183333 - 1635</v>
      </c>
      <c r="E434" s="382" t="str">
        <f>+VLOOKUP(C434,[2]Hoja1!$A$1:$C$12,3,FALSE)</f>
        <v>emma.ticonipa@economiayfinanzas.gob.bo</v>
      </c>
    </row>
    <row r="435" spans="1:5">
      <c r="A435" s="282">
        <v>1606</v>
      </c>
      <c r="B435" s="283" t="s">
        <v>437</v>
      </c>
      <c r="C435" s="374" t="str">
        <f>+VLOOKUP($A435,[3]DISTRIBUCIÓN!$A$8:$G$540,5,FALSE)</f>
        <v>Emma Ticonipa</v>
      </c>
      <c r="D435" s="374" t="str">
        <f>+VLOOKUP(C435,[2]Hoja1!$A$1:$C$12,2,FALSE)</f>
        <v>2183333 - 1635</v>
      </c>
      <c r="E435" s="382" t="str">
        <f>+VLOOKUP(C435,[2]Hoja1!$A$1:$C$12,3,FALSE)</f>
        <v>emma.ticonipa@economiayfinanzas.gob.bo</v>
      </c>
    </row>
    <row r="436" spans="1:5">
      <c r="A436" s="282">
        <v>1607</v>
      </c>
      <c r="B436" s="283" t="s">
        <v>438</v>
      </c>
      <c r="C436" s="374" t="str">
        <f>+VLOOKUP($A436,[3]DISTRIBUCIÓN!$A$8:$G$540,5,FALSE)</f>
        <v>Emma Ticonipa</v>
      </c>
      <c r="D436" s="374" t="str">
        <f>+VLOOKUP(C436,[2]Hoja1!$A$1:$C$12,2,FALSE)</f>
        <v>2183333 - 1635</v>
      </c>
      <c r="E436" s="382" t="str">
        <f>+VLOOKUP(C436,[2]Hoja1!$A$1:$C$12,3,FALSE)</f>
        <v>emma.ticonipa@economiayfinanzas.gob.bo</v>
      </c>
    </row>
    <row r="437" spans="1:5">
      <c r="A437" s="282">
        <v>1608</v>
      </c>
      <c r="B437" s="283" t="s">
        <v>439</v>
      </c>
      <c r="C437" s="374" t="str">
        <f>+VLOOKUP($A437,[3]DISTRIBUCIÓN!$A$8:$G$540,5,FALSE)</f>
        <v>Emma Ticonipa</v>
      </c>
      <c r="D437" s="374" t="str">
        <f>+VLOOKUP(C437,[2]Hoja1!$A$1:$C$12,2,FALSE)</f>
        <v>2183333 - 1635</v>
      </c>
      <c r="E437" s="382" t="str">
        <f>+VLOOKUP(C437,[2]Hoja1!$A$1:$C$12,3,FALSE)</f>
        <v>emma.ticonipa@economiayfinanzas.gob.bo</v>
      </c>
    </row>
    <row r="438" spans="1:5">
      <c r="A438" s="282">
        <v>1609</v>
      </c>
      <c r="B438" s="283" t="s">
        <v>440</v>
      </c>
      <c r="C438" s="374" t="str">
        <f>+VLOOKUP($A438,[3]DISTRIBUCIÓN!$A$8:$G$540,5,FALSE)</f>
        <v>Emma Ticonipa</v>
      </c>
      <c r="D438" s="374" t="str">
        <f>+VLOOKUP(C438,[2]Hoja1!$A$1:$C$12,2,FALSE)</f>
        <v>2183333 - 1635</v>
      </c>
      <c r="E438" s="382" t="str">
        <f>+VLOOKUP(C438,[2]Hoja1!$A$1:$C$12,3,FALSE)</f>
        <v>emma.ticonipa@economiayfinanzas.gob.bo</v>
      </c>
    </row>
    <row r="439" spans="1:5">
      <c r="A439" s="282">
        <v>1610</v>
      </c>
      <c r="B439" s="283" t="s">
        <v>1377</v>
      </c>
      <c r="C439" s="374" t="str">
        <f>+VLOOKUP($A439,[3]DISTRIBUCIÓN!$A$8:$G$540,5,FALSE)</f>
        <v>Emma Ticonipa</v>
      </c>
      <c r="D439" s="374" t="str">
        <f>+VLOOKUP(C439,[2]Hoja1!$A$1:$C$12,2,FALSE)</f>
        <v>2183333 - 1635</v>
      </c>
      <c r="E439" s="382" t="str">
        <f>+VLOOKUP(C439,[2]Hoja1!$A$1:$C$12,3,FALSE)</f>
        <v>emma.ticonipa@economiayfinanzas.gob.bo</v>
      </c>
    </row>
    <row r="440" spans="1:5">
      <c r="A440" s="282">
        <v>1611</v>
      </c>
      <c r="B440" s="283" t="s">
        <v>441</v>
      </c>
      <c r="C440" s="374" t="str">
        <f>+VLOOKUP($A440,[3]DISTRIBUCIÓN!$A$8:$G$540,5,FALSE)</f>
        <v>Emma Ticonipa</v>
      </c>
      <c r="D440" s="374" t="str">
        <f>+VLOOKUP(C440,[2]Hoja1!$A$1:$C$12,2,FALSE)</f>
        <v>2183333 - 1635</v>
      </c>
      <c r="E440" s="382" t="str">
        <f>+VLOOKUP(C440,[2]Hoja1!$A$1:$C$12,3,FALSE)</f>
        <v>emma.ticonipa@economiayfinanzas.gob.bo</v>
      </c>
    </row>
    <row r="441" spans="1:5">
      <c r="A441" s="282">
        <v>1701</v>
      </c>
      <c r="B441" s="283" t="s">
        <v>1378</v>
      </c>
      <c r="C441" s="374" t="str">
        <f>+VLOOKUP($A441,[3]DISTRIBUCIÓN!$A$8:$G$540,5,FALSE)</f>
        <v>Emma Ticonipa</v>
      </c>
      <c r="D441" s="374" t="str">
        <f>+VLOOKUP(C441,[2]Hoja1!$A$1:$C$12,2,FALSE)</f>
        <v>2183333 - 1635</v>
      </c>
      <c r="E441" s="382" t="str">
        <f>+VLOOKUP(C441,[2]Hoja1!$A$1:$C$12,3,FALSE)</f>
        <v>emma.ticonipa@economiayfinanzas.gob.bo</v>
      </c>
    </row>
    <row r="442" spans="1:5">
      <c r="A442" s="282">
        <v>1702</v>
      </c>
      <c r="B442" s="283" t="s">
        <v>442</v>
      </c>
      <c r="C442" s="374" t="str">
        <f>+VLOOKUP($A442,[3]DISTRIBUCIÓN!$A$8:$G$540,5,FALSE)</f>
        <v>Emma Ticonipa</v>
      </c>
      <c r="D442" s="374" t="str">
        <f>+VLOOKUP(C442,[2]Hoja1!$A$1:$C$12,2,FALSE)</f>
        <v>2183333 - 1635</v>
      </c>
      <c r="E442" s="382" t="str">
        <f>+VLOOKUP(C442,[2]Hoja1!$A$1:$C$12,3,FALSE)</f>
        <v>emma.ticonipa@economiayfinanzas.gob.bo</v>
      </c>
    </row>
    <row r="443" spans="1:5">
      <c r="A443" s="282">
        <v>1703</v>
      </c>
      <c r="B443" s="283" t="s">
        <v>443</v>
      </c>
      <c r="C443" s="374" t="str">
        <f>+VLOOKUP($A443,[3]DISTRIBUCIÓN!$A$8:$G$540,5,FALSE)</f>
        <v>Emma Ticonipa</v>
      </c>
      <c r="D443" s="374" t="str">
        <f>+VLOOKUP(C443,[2]Hoja1!$A$1:$C$12,2,FALSE)</f>
        <v>2183333 - 1635</v>
      </c>
      <c r="E443" s="382" t="str">
        <f>+VLOOKUP(C443,[2]Hoja1!$A$1:$C$12,3,FALSE)</f>
        <v>emma.ticonipa@economiayfinanzas.gob.bo</v>
      </c>
    </row>
    <row r="444" spans="1:5">
      <c r="A444" s="282">
        <v>1704</v>
      </c>
      <c r="B444" s="283" t="s">
        <v>1379</v>
      </c>
      <c r="C444" s="374" t="str">
        <f>+VLOOKUP($A444,[3]DISTRIBUCIÓN!$A$8:$G$540,5,FALSE)</f>
        <v>Emma Ticonipa</v>
      </c>
      <c r="D444" s="374" t="str">
        <f>+VLOOKUP(C444,[2]Hoja1!$A$1:$C$12,2,FALSE)</f>
        <v>2183333 - 1635</v>
      </c>
      <c r="E444" s="382" t="str">
        <f>+VLOOKUP(C444,[2]Hoja1!$A$1:$C$12,3,FALSE)</f>
        <v>emma.ticonipa@economiayfinanzas.gob.bo</v>
      </c>
    </row>
    <row r="445" spans="1:5">
      <c r="A445" s="282">
        <v>1705</v>
      </c>
      <c r="B445" s="283" t="s">
        <v>1380</v>
      </c>
      <c r="C445" s="374" t="str">
        <f>+VLOOKUP($A445,[3]DISTRIBUCIÓN!$A$8:$G$540,5,FALSE)</f>
        <v>Emma Ticonipa</v>
      </c>
      <c r="D445" s="374" t="str">
        <f>+VLOOKUP(C445,[2]Hoja1!$A$1:$C$12,2,FALSE)</f>
        <v>2183333 - 1635</v>
      </c>
      <c r="E445" s="382" t="str">
        <f>+VLOOKUP(C445,[2]Hoja1!$A$1:$C$12,3,FALSE)</f>
        <v>emma.ticonipa@economiayfinanzas.gob.bo</v>
      </c>
    </row>
    <row r="446" spans="1:5">
      <c r="A446" s="282">
        <v>1706</v>
      </c>
      <c r="B446" s="283" t="s">
        <v>444</v>
      </c>
      <c r="C446" s="374" t="str">
        <f>+VLOOKUP($A446,[3]DISTRIBUCIÓN!$A$8:$G$540,5,FALSE)</f>
        <v>Emma Ticonipa</v>
      </c>
      <c r="D446" s="374" t="str">
        <f>+VLOOKUP(C446,[2]Hoja1!$A$1:$C$12,2,FALSE)</f>
        <v>2183333 - 1635</v>
      </c>
      <c r="E446" s="382" t="str">
        <f>+VLOOKUP(C446,[2]Hoja1!$A$1:$C$12,3,FALSE)</f>
        <v>emma.ticonipa@economiayfinanzas.gob.bo</v>
      </c>
    </row>
    <row r="447" spans="1:5">
      <c r="A447" s="282">
        <v>1707</v>
      </c>
      <c r="B447" s="283" t="s">
        <v>445</v>
      </c>
      <c r="C447" s="374" t="str">
        <f>+VLOOKUP($A447,[3]DISTRIBUCIÓN!$A$8:$G$540,5,FALSE)</f>
        <v>Emma Ticonipa</v>
      </c>
      <c r="D447" s="374" t="str">
        <f>+VLOOKUP(C447,[2]Hoja1!$A$1:$C$12,2,FALSE)</f>
        <v>2183333 - 1635</v>
      </c>
      <c r="E447" s="382" t="str">
        <f>+VLOOKUP(C447,[2]Hoja1!$A$1:$C$12,3,FALSE)</f>
        <v>emma.ticonipa@economiayfinanzas.gob.bo</v>
      </c>
    </row>
    <row r="448" spans="1:5">
      <c r="A448" s="282">
        <v>1708</v>
      </c>
      <c r="B448" s="283" t="s">
        <v>446</v>
      </c>
      <c r="C448" s="374" t="str">
        <f>+VLOOKUP($A448,[3]DISTRIBUCIÓN!$A$8:$G$540,5,FALSE)</f>
        <v>Emma Ticonipa</v>
      </c>
      <c r="D448" s="374" t="str">
        <f>+VLOOKUP(C448,[2]Hoja1!$A$1:$C$12,2,FALSE)</f>
        <v>2183333 - 1635</v>
      </c>
      <c r="E448" s="382" t="str">
        <f>+VLOOKUP(C448,[2]Hoja1!$A$1:$C$12,3,FALSE)</f>
        <v>emma.ticonipa@economiayfinanzas.gob.bo</v>
      </c>
    </row>
    <row r="449" spans="1:5">
      <c r="A449" s="282">
        <v>1709</v>
      </c>
      <c r="B449" s="283" t="s">
        <v>447</v>
      </c>
      <c r="C449" s="374" t="str">
        <f>+VLOOKUP($A449,[3]DISTRIBUCIÓN!$A$8:$G$540,5,FALSE)</f>
        <v>Emma Ticonipa</v>
      </c>
      <c r="D449" s="374" t="str">
        <f>+VLOOKUP(C449,[2]Hoja1!$A$1:$C$12,2,FALSE)</f>
        <v>2183333 - 1635</v>
      </c>
      <c r="E449" s="382" t="str">
        <f>+VLOOKUP(C449,[2]Hoja1!$A$1:$C$12,3,FALSE)</f>
        <v>emma.ticonipa@economiayfinanzas.gob.bo</v>
      </c>
    </row>
    <row r="450" spans="1:5">
      <c r="A450" s="282">
        <v>1710</v>
      </c>
      <c r="B450" s="283" t="s">
        <v>448</v>
      </c>
      <c r="C450" s="374" t="str">
        <f>+VLOOKUP($A450,[3]DISTRIBUCIÓN!$A$8:$G$540,5,FALSE)</f>
        <v>Emma Ticonipa</v>
      </c>
      <c r="D450" s="374" t="str">
        <f>+VLOOKUP(C450,[2]Hoja1!$A$1:$C$12,2,FALSE)</f>
        <v>2183333 - 1635</v>
      </c>
      <c r="E450" s="382" t="str">
        <f>+VLOOKUP(C450,[2]Hoja1!$A$1:$C$12,3,FALSE)</f>
        <v>emma.ticonipa@economiayfinanzas.gob.bo</v>
      </c>
    </row>
    <row r="451" spans="1:5">
      <c r="A451" s="282">
        <v>1711</v>
      </c>
      <c r="B451" s="283" t="s">
        <v>449</v>
      </c>
      <c r="C451" s="374" t="str">
        <f>+VLOOKUP($A451,[3]DISTRIBUCIÓN!$A$8:$G$540,5,FALSE)</f>
        <v>Emma Ticonipa</v>
      </c>
      <c r="D451" s="374" t="str">
        <f>+VLOOKUP(C451,[2]Hoja1!$A$1:$C$12,2,FALSE)</f>
        <v>2183333 - 1635</v>
      </c>
      <c r="E451" s="382" t="str">
        <f>+VLOOKUP(C451,[2]Hoja1!$A$1:$C$12,3,FALSE)</f>
        <v>emma.ticonipa@economiayfinanzas.gob.bo</v>
      </c>
    </row>
    <row r="452" spans="1:5">
      <c r="A452" s="282">
        <v>1712</v>
      </c>
      <c r="B452" s="283" t="s">
        <v>450</v>
      </c>
      <c r="C452" s="374" t="str">
        <f>+VLOOKUP($A452,[3]DISTRIBUCIÓN!$A$8:$G$540,5,FALSE)</f>
        <v>Emma Ticonipa</v>
      </c>
      <c r="D452" s="374" t="str">
        <f>+VLOOKUP(C452,[2]Hoja1!$A$1:$C$12,2,FALSE)</f>
        <v>2183333 - 1635</v>
      </c>
      <c r="E452" s="382" t="str">
        <f>+VLOOKUP(C452,[2]Hoja1!$A$1:$C$12,3,FALSE)</f>
        <v>emma.ticonipa@economiayfinanzas.gob.bo</v>
      </c>
    </row>
    <row r="453" spans="1:5">
      <c r="A453" s="282">
        <v>1713</v>
      </c>
      <c r="B453" s="283" t="s">
        <v>451</v>
      </c>
      <c r="C453" s="374" t="str">
        <f>+VLOOKUP($A453,[3]DISTRIBUCIÓN!$A$8:$G$540,5,FALSE)</f>
        <v>Emma Ticonipa</v>
      </c>
      <c r="D453" s="374" t="str">
        <f>+VLOOKUP(C453,[2]Hoja1!$A$1:$C$12,2,FALSE)</f>
        <v>2183333 - 1635</v>
      </c>
      <c r="E453" s="382" t="str">
        <f>+VLOOKUP(C453,[2]Hoja1!$A$1:$C$12,3,FALSE)</f>
        <v>emma.ticonipa@economiayfinanzas.gob.bo</v>
      </c>
    </row>
    <row r="454" spans="1:5">
      <c r="A454" s="282">
        <v>1714</v>
      </c>
      <c r="B454" s="283" t="s">
        <v>452</v>
      </c>
      <c r="C454" s="374" t="str">
        <f>+VLOOKUP($A454,[3]DISTRIBUCIÓN!$A$8:$G$540,5,FALSE)</f>
        <v>Emma Ticonipa</v>
      </c>
      <c r="D454" s="374" t="str">
        <f>+VLOOKUP(C454,[2]Hoja1!$A$1:$C$12,2,FALSE)</f>
        <v>2183333 - 1635</v>
      </c>
      <c r="E454" s="382" t="str">
        <f>+VLOOKUP(C454,[2]Hoja1!$A$1:$C$12,3,FALSE)</f>
        <v>emma.ticonipa@economiayfinanzas.gob.bo</v>
      </c>
    </row>
    <row r="455" spans="1:5">
      <c r="A455" s="282">
        <v>1715</v>
      </c>
      <c r="B455" s="283" t="s">
        <v>453</v>
      </c>
      <c r="C455" s="374" t="str">
        <f>+VLOOKUP($A455,[3]DISTRIBUCIÓN!$A$8:$G$540,5,FALSE)</f>
        <v>Emma Ticonipa</v>
      </c>
      <c r="D455" s="374" t="str">
        <f>+VLOOKUP(C455,[2]Hoja1!$A$1:$C$12,2,FALSE)</f>
        <v>2183333 - 1635</v>
      </c>
      <c r="E455" s="382" t="str">
        <f>+VLOOKUP(C455,[2]Hoja1!$A$1:$C$12,3,FALSE)</f>
        <v>emma.ticonipa@economiayfinanzas.gob.bo</v>
      </c>
    </row>
    <row r="456" spans="1:5">
      <c r="A456" s="282">
        <v>1716</v>
      </c>
      <c r="B456" s="283" t="s">
        <v>454</v>
      </c>
      <c r="C456" s="374" t="str">
        <f>+VLOOKUP($A456,[3]DISTRIBUCIÓN!$A$8:$G$540,5,FALSE)</f>
        <v>Emma Ticonipa</v>
      </c>
      <c r="D456" s="374" t="str">
        <f>+VLOOKUP(C456,[2]Hoja1!$A$1:$C$12,2,FALSE)</f>
        <v>2183333 - 1635</v>
      </c>
      <c r="E456" s="382" t="str">
        <f>+VLOOKUP(C456,[2]Hoja1!$A$1:$C$12,3,FALSE)</f>
        <v>emma.ticonipa@economiayfinanzas.gob.bo</v>
      </c>
    </row>
    <row r="457" spans="1:5">
      <c r="A457" s="282">
        <v>1717</v>
      </c>
      <c r="B457" s="283" t="s">
        <v>455</v>
      </c>
      <c r="C457" s="374" t="str">
        <f>+VLOOKUP($A457,[3]DISTRIBUCIÓN!$A$8:$G$540,5,FALSE)</f>
        <v>Emma Ticonipa</v>
      </c>
      <c r="D457" s="374" t="str">
        <f>+VLOOKUP(C457,[2]Hoja1!$A$1:$C$12,2,FALSE)</f>
        <v>2183333 - 1635</v>
      </c>
      <c r="E457" s="382" t="str">
        <f>+VLOOKUP(C457,[2]Hoja1!$A$1:$C$12,3,FALSE)</f>
        <v>emma.ticonipa@economiayfinanzas.gob.bo</v>
      </c>
    </row>
    <row r="458" spans="1:5">
      <c r="A458" s="282">
        <v>1718</v>
      </c>
      <c r="B458" s="283" t="s">
        <v>456</v>
      </c>
      <c r="C458" s="374" t="str">
        <f>+VLOOKUP($A458,[3]DISTRIBUCIÓN!$A$8:$G$540,5,FALSE)</f>
        <v>Emma Ticonipa</v>
      </c>
      <c r="D458" s="374" t="str">
        <f>+VLOOKUP(C458,[2]Hoja1!$A$1:$C$12,2,FALSE)</f>
        <v>2183333 - 1635</v>
      </c>
      <c r="E458" s="382" t="str">
        <f>+VLOOKUP(C458,[2]Hoja1!$A$1:$C$12,3,FALSE)</f>
        <v>emma.ticonipa@economiayfinanzas.gob.bo</v>
      </c>
    </row>
    <row r="459" spans="1:5">
      <c r="A459" s="282">
        <v>1720</v>
      </c>
      <c r="B459" s="283" t="s">
        <v>457</v>
      </c>
      <c r="C459" s="374" t="str">
        <f>+VLOOKUP($A459,[3]DISTRIBUCIÓN!$A$8:$G$540,5,FALSE)</f>
        <v>Emma Ticonipa</v>
      </c>
      <c r="D459" s="374" t="str">
        <f>+VLOOKUP(C459,[2]Hoja1!$A$1:$C$12,2,FALSE)</f>
        <v>2183333 - 1635</v>
      </c>
      <c r="E459" s="382" t="str">
        <f>+VLOOKUP(C459,[2]Hoja1!$A$1:$C$12,3,FALSE)</f>
        <v>emma.ticonipa@economiayfinanzas.gob.bo</v>
      </c>
    </row>
    <row r="460" spans="1:5">
      <c r="A460" s="282">
        <v>1721</v>
      </c>
      <c r="B460" s="283" t="s">
        <v>458</v>
      </c>
      <c r="C460" s="374" t="str">
        <f>+VLOOKUP($A460,[3]DISTRIBUCIÓN!$A$8:$G$540,5,FALSE)</f>
        <v>Emma Ticonipa</v>
      </c>
      <c r="D460" s="374" t="str">
        <f>+VLOOKUP(C460,[2]Hoja1!$A$1:$C$12,2,FALSE)</f>
        <v>2183333 - 1635</v>
      </c>
      <c r="E460" s="382" t="str">
        <f>+VLOOKUP(C460,[2]Hoja1!$A$1:$C$12,3,FALSE)</f>
        <v>emma.ticonipa@economiayfinanzas.gob.bo</v>
      </c>
    </row>
    <row r="461" spans="1:5">
      <c r="A461" s="282">
        <v>1722</v>
      </c>
      <c r="B461" s="283" t="s">
        <v>459</v>
      </c>
      <c r="C461" s="374" t="str">
        <f>+VLOOKUP($A461,[3]DISTRIBUCIÓN!$A$8:$G$540,5,FALSE)</f>
        <v>Emma Ticonipa</v>
      </c>
      <c r="D461" s="374" t="str">
        <f>+VLOOKUP(C461,[2]Hoja1!$A$1:$C$12,2,FALSE)</f>
        <v>2183333 - 1635</v>
      </c>
      <c r="E461" s="382" t="str">
        <f>+VLOOKUP(C461,[2]Hoja1!$A$1:$C$12,3,FALSE)</f>
        <v>emma.ticonipa@economiayfinanzas.gob.bo</v>
      </c>
    </row>
    <row r="462" spans="1:5">
      <c r="A462" s="282">
        <v>1723</v>
      </c>
      <c r="B462" s="283" t="s">
        <v>460</v>
      </c>
      <c r="C462" s="374" t="str">
        <f>+VLOOKUP($A462,[3]DISTRIBUCIÓN!$A$8:$G$540,5,FALSE)</f>
        <v>Emma Ticonipa</v>
      </c>
      <c r="D462" s="374" t="str">
        <f>+VLOOKUP(C462,[2]Hoja1!$A$1:$C$12,2,FALSE)</f>
        <v>2183333 - 1635</v>
      </c>
      <c r="E462" s="382" t="str">
        <f>+VLOOKUP(C462,[2]Hoja1!$A$1:$C$12,3,FALSE)</f>
        <v>emma.ticonipa@economiayfinanzas.gob.bo</v>
      </c>
    </row>
    <row r="463" spans="1:5">
      <c r="A463" s="282">
        <v>1724</v>
      </c>
      <c r="B463" s="283" t="s">
        <v>461</v>
      </c>
      <c r="C463" s="374" t="str">
        <f>+VLOOKUP($A463,[3]DISTRIBUCIÓN!$A$8:$G$540,5,FALSE)</f>
        <v>Emma Ticonipa</v>
      </c>
      <c r="D463" s="374" t="str">
        <f>+VLOOKUP(C463,[2]Hoja1!$A$1:$C$12,2,FALSE)</f>
        <v>2183333 - 1635</v>
      </c>
      <c r="E463" s="382" t="str">
        <f>+VLOOKUP(C463,[2]Hoja1!$A$1:$C$12,3,FALSE)</f>
        <v>emma.ticonipa@economiayfinanzas.gob.bo</v>
      </c>
    </row>
    <row r="464" spans="1:5">
      <c r="A464" s="282">
        <v>1725</v>
      </c>
      <c r="B464" s="283" t="s">
        <v>462</v>
      </c>
      <c r="C464" s="374" t="str">
        <f>+VLOOKUP($A464,[3]DISTRIBUCIÓN!$A$8:$G$540,5,FALSE)</f>
        <v>Emma Ticonipa</v>
      </c>
      <c r="D464" s="374" t="str">
        <f>+VLOOKUP(C464,[2]Hoja1!$A$1:$C$12,2,FALSE)</f>
        <v>2183333 - 1635</v>
      </c>
      <c r="E464" s="382" t="str">
        <f>+VLOOKUP(C464,[2]Hoja1!$A$1:$C$12,3,FALSE)</f>
        <v>emma.ticonipa@economiayfinanzas.gob.bo</v>
      </c>
    </row>
    <row r="465" spans="1:5">
      <c r="A465" s="282">
        <v>1726</v>
      </c>
      <c r="B465" s="283" t="s">
        <v>463</v>
      </c>
      <c r="C465" s="374" t="str">
        <f>+VLOOKUP($A465,[3]DISTRIBUCIÓN!$A$8:$G$540,5,FALSE)</f>
        <v>Emma Ticonipa</v>
      </c>
      <c r="D465" s="374" t="str">
        <f>+VLOOKUP(C465,[2]Hoja1!$A$1:$C$12,2,FALSE)</f>
        <v>2183333 - 1635</v>
      </c>
      <c r="E465" s="382" t="str">
        <f>+VLOOKUP(C465,[2]Hoja1!$A$1:$C$12,3,FALSE)</f>
        <v>emma.ticonipa@economiayfinanzas.gob.bo</v>
      </c>
    </row>
    <row r="466" spans="1:5">
      <c r="A466" s="282">
        <v>1727</v>
      </c>
      <c r="B466" s="283" t="s">
        <v>464</v>
      </c>
      <c r="C466" s="374" t="str">
        <f>+VLOOKUP($A466,[3]DISTRIBUCIÓN!$A$8:$G$540,5,FALSE)</f>
        <v>Emma Ticonipa</v>
      </c>
      <c r="D466" s="374" t="str">
        <f>+VLOOKUP(C466,[2]Hoja1!$A$1:$C$12,2,FALSE)</f>
        <v>2183333 - 1635</v>
      </c>
      <c r="E466" s="382" t="str">
        <f>+VLOOKUP(C466,[2]Hoja1!$A$1:$C$12,3,FALSE)</f>
        <v>emma.ticonipa@economiayfinanzas.gob.bo</v>
      </c>
    </row>
    <row r="467" spans="1:5">
      <c r="A467" s="282">
        <v>1728</v>
      </c>
      <c r="B467" s="283" t="s">
        <v>465</v>
      </c>
      <c r="C467" s="374" t="str">
        <f>+VLOOKUP($A467,[3]DISTRIBUCIÓN!$A$8:$G$540,5,FALSE)</f>
        <v>Emma Ticonipa</v>
      </c>
      <c r="D467" s="374" t="str">
        <f>+VLOOKUP(C467,[2]Hoja1!$A$1:$C$12,2,FALSE)</f>
        <v>2183333 - 1635</v>
      </c>
      <c r="E467" s="382" t="str">
        <f>+VLOOKUP(C467,[2]Hoja1!$A$1:$C$12,3,FALSE)</f>
        <v>emma.ticonipa@economiayfinanzas.gob.bo</v>
      </c>
    </row>
    <row r="468" spans="1:5">
      <c r="A468" s="282">
        <v>1729</v>
      </c>
      <c r="B468" s="283" t="s">
        <v>466</v>
      </c>
      <c r="C468" s="374" t="str">
        <f>+VLOOKUP($A468,[3]DISTRIBUCIÓN!$A$8:$G$540,5,FALSE)</f>
        <v>Emma Ticonipa</v>
      </c>
      <c r="D468" s="374" t="str">
        <f>+VLOOKUP(C468,[2]Hoja1!$A$1:$C$12,2,FALSE)</f>
        <v>2183333 - 1635</v>
      </c>
      <c r="E468" s="382" t="str">
        <f>+VLOOKUP(C468,[2]Hoja1!$A$1:$C$12,3,FALSE)</f>
        <v>emma.ticonipa@economiayfinanzas.gob.bo</v>
      </c>
    </row>
    <row r="469" spans="1:5">
      <c r="A469" s="282">
        <v>1730</v>
      </c>
      <c r="B469" s="283" t="s">
        <v>467</v>
      </c>
      <c r="C469" s="374" t="str">
        <f>+VLOOKUP($A469,[3]DISTRIBUCIÓN!$A$8:$G$540,5,FALSE)</f>
        <v>Emma Ticonipa</v>
      </c>
      <c r="D469" s="374" t="str">
        <f>+VLOOKUP(C469,[2]Hoja1!$A$1:$C$12,2,FALSE)</f>
        <v>2183333 - 1635</v>
      </c>
      <c r="E469" s="382" t="str">
        <f>+VLOOKUP(C469,[2]Hoja1!$A$1:$C$12,3,FALSE)</f>
        <v>emma.ticonipa@economiayfinanzas.gob.bo</v>
      </c>
    </row>
    <row r="470" spans="1:5">
      <c r="A470" s="282">
        <v>1731</v>
      </c>
      <c r="B470" s="283" t="s">
        <v>468</v>
      </c>
      <c r="C470" s="374" t="str">
        <f>+VLOOKUP($A470,[3]DISTRIBUCIÓN!$A$8:$G$540,5,FALSE)</f>
        <v>Emma Ticonipa</v>
      </c>
      <c r="D470" s="374" t="str">
        <f>+VLOOKUP(C470,[2]Hoja1!$A$1:$C$12,2,FALSE)</f>
        <v>2183333 - 1635</v>
      </c>
      <c r="E470" s="382" t="str">
        <f>+VLOOKUP(C470,[2]Hoja1!$A$1:$C$12,3,FALSE)</f>
        <v>emma.ticonipa@economiayfinanzas.gob.bo</v>
      </c>
    </row>
    <row r="471" spans="1:5">
      <c r="A471" s="282">
        <v>1732</v>
      </c>
      <c r="B471" s="283" t="s">
        <v>469</v>
      </c>
      <c r="C471" s="374" t="str">
        <f>+VLOOKUP($A471,[3]DISTRIBUCIÓN!$A$8:$G$540,5,FALSE)</f>
        <v>Emma Ticonipa</v>
      </c>
      <c r="D471" s="374" t="str">
        <f>+VLOOKUP(C471,[2]Hoja1!$A$1:$C$12,2,FALSE)</f>
        <v>2183333 - 1635</v>
      </c>
      <c r="E471" s="382" t="str">
        <f>+VLOOKUP(C471,[2]Hoja1!$A$1:$C$12,3,FALSE)</f>
        <v>emma.ticonipa@economiayfinanzas.gob.bo</v>
      </c>
    </row>
    <row r="472" spans="1:5">
      <c r="A472" s="282">
        <v>1733</v>
      </c>
      <c r="B472" s="283" t="s">
        <v>470</v>
      </c>
      <c r="C472" s="374" t="str">
        <f>+VLOOKUP($A472,[3]DISTRIBUCIÓN!$A$8:$G$540,5,FALSE)</f>
        <v>Emma Ticonipa</v>
      </c>
      <c r="D472" s="374" t="str">
        <f>+VLOOKUP(C472,[2]Hoja1!$A$1:$C$12,2,FALSE)</f>
        <v>2183333 - 1635</v>
      </c>
      <c r="E472" s="382" t="str">
        <f>+VLOOKUP(C472,[2]Hoja1!$A$1:$C$12,3,FALSE)</f>
        <v>emma.ticonipa@economiayfinanzas.gob.bo</v>
      </c>
    </row>
    <row r="473" spans="1:5">
      <c r="A473" s="282">
        <v>1734</v>
      </c>
      <c r="B473" s="283" t="s">
        <v>471</v>
      </c>
      <c r="C473" s="374" t="str">
        <f>+VLOOKUP($A473,[3]DISTRIBUCIÓN!$A$8:$G$540,5,FALSE)</f>
        <v>Emma Ticonipa</v>
      </c>
      <c r="D473" s="374" t="str">
        <f>+VLOOKUP(C473,[2]Hoja1!$A$1:$C$12,2,FALSE)</f>
        <v>2183333 - 1635</v>
      </c>
      <c r="E473" s="382" t="str">
        <f>+VLOOKUP(C473,[2]Hoja1!$A$1:$C$12,3,FALSE)</f>
        <v>emma.ticonipa@economiayfinanzas.gob.bo</v>
      </c>
    </row>
    <row r="474" spans="1:5">
      <c r="A474" s="282">
        <v>1735</v>
      </c>
      <c r="B474" s="283" t="s">
        <v>472</v>
      </c>
      <c r="C474" s="374" t="str">
        <f>+VLOOKUP($A474,[3]DISTRIBUCIÓN!$A$8:$G$540,5,FALSE)</f>
        <v>Emma Ticonipa</v>
      </c>
      <c r="D474" s="374" t="str">
        <f>+VLOOKUP(C474,[2]Hoja1!$A$1:$C$12,2,FALSE)</f>
        <v>2183333 - 1635</v>
      </c>
      <c r="E474" s="382" t="str">
        <f>+VLOOKUP(C474,[2]Hoja1!$A$1:$C$12,3,FALSE)</f>
        <v>emma.ticonipa@economiayfinanzas.gob.bo</v>
      </c>
    </row>
    <row r="475" spans="1:5">
      <c r="A475" s="282">
        <v>1736</v>
      </c>
      <c r="B475" s="283" t="s">
        <v>473</v>
      </c>
      <c r="C475" s="374" t="str">
        <f>+VLOOKUP($A475,[3]DISTRIBUCIÓN!$A$8:$G$540,5,FALSE)</f>
        <v>Emma Ticonipa</v>
      </c>
      <c r="D475" s="374" t="str">
        <f>+VLOOKUP(C475,[2]Hoja1!$A$1:$C$12,2,FALSE)</f>
        <v>2183333 - 1635</v>
      </c>
      <c r="E475" s="382" t="str">
        <f>+VLOOKUP(C475,[2]Hoja1!$A$1:$C$12,3,FALSE)</f>
        <v>emma.ticonipa@economiayfinanzas.gob.bo</v>
      </c>
    </row>
    <row r="476" spans="1:5">
      <c r="A476" s="282">
        <v>1737</v>
      </c>
      <c r="B476" s="283" t="s">
        <v>474</v>
      </c>
      <c r="C476" s="374" t="str">
        <f>+VLOOKUP($A476,[3]DISTRIBUCIÓN!$A$8:$G$540,5,FALSE)</f>
        <v>Emma Ticonipa</v>
      </c>
      <c r="D476" s="374" t="str">
        <f>+VLOOKUP(C476,[2]Hoja1!$A$1:$C$12,2,FALSE)</f>
        <v>2183333 - 1635</v>
      </c>
      <c r="E476" s="382" t="str">
        <f>+VLOOKUP(C476,[2]Hoja1!$A$1:$C$12,3,FALSE)</f>
        <v>emma.ticonipa@economiayfinanzas.gob.bo</v>
      </c>
    </row>
    <row r="477" spans="1:5">
      <c r="A477" s="282">
        <v>1738</v>
      </c>
      <c r="B477" s="283" t="s">
        <v>475</v>
      </c>
      <c r="C477" s="374" t="str">
        <f>+VLOOKUP($A477,[3]DISTRIBUCIÓN!$A$8:$G$540,5,FALSE)</f>
        <v>Emma Ticonipa</v>
      </c>
      <c r="D477" s="374" t="str">
        <f>+VLOOKUP(C477,[2]Hoja1!$A$1:$C$12,2,FALSE)</f>
        <v>2183333 - 1635</v>
      </c>
      <c r="E477" s="382" t="str">
        <f>+VLOOKUP(C477,[2]Hoja1!$A$1:$C$12,3,FALSE)</f>
        <v>emma.ticonipa@economiayfinanzas.gob.bo</v>
      </c>
    </row>
    <row r="478" spans="1:5">
      <c r="A478" s="282">
        <v>1739</v>
      </c>
      <c r="B478" s="283" t="s">
        <v>476</v>
      </c>
      <c r="C478" s="374" t="str">
        <f>+VLOOKUP($A478,[3]DISTRIBUCIÓN!$A$8:$G$540,5,FALSE)</f>
        <v>Emma Ticonipa</v>
      </c>
      <c r="D478" s="374" t="str">
        <f>+VLOOKUP(C478,[2]Hoja1!$A$1:$C$12,2,FALSE)</f>
        <v>2183333 - 1635</v>
      </c>
      <c r="E478" s="382" t="str">
        <f>+VLOOKUP(C478,[2]Hoja1!$A$1:$C$12,3,FALSE)</f>
        <v>emma.ticonipa@economiayfinanzas.gob.bo</v>
      </c>
    </row>
    <row r="479" spans="1:5">
      <c r="A479" s="282">
        <v>1740</v>
      </c>
      <c r="B479" s="283" t="s">
        <v>477</v>
      </c>
      <c r="C479" s="374" t="str">
        <f>+VLOOKUP($A479,[3]DISTRIBUCIÓN!$A$8:$G$540,5,FALSE)</f>
        <v>Emma Ticonipa</v>
      </c>
      <c r="D479" s="374" t="str">
        <f>+VLOOKUP(C479,[2]Hoja1!$A$1:$C$12,2,FALSE)</f>
        <v>2183333 - 1635</v>
      </c>
      <c r="E479" s="382" t="str">
        <f>+VLOOKUP(C479,[2]Hoja1!$A$1:$C$12,3,FALSE)</f>
        <v>emma.ticonipa@economiayfinanzas.gob.bo</v>
      </c>
    </row>
    <row r="480" spans="1:5">
      <c r="A480" s="282">
        <v>1741</v>
      </c>
      <c r="B480" s="283" t="s">
        <v>478</v>
      </c>
      <c r="C480" s="374" t="str">
        <f>+VLOOKUP($A480,[3]DISTRIBUCIÓN!$A$8:$G$540,5,FALSE)</f>
        <v>Emma Ticonipa</v>
      </c>
      <c r="D480" s="374" t="str">
        <f>+VLOOKUP(C480,[2]Hoja1!$A$1:$C$12,2,FALSE)</f>
        <v>2183333 - 1635</v>
      </c>
      <c r="E480" s="382" t="str">
        <f>+VLOOKUP(C480,[2]Hoja1!$A$1:$C$12,3,FALSE)</f>
        <v>emma.ticonipa@economiayfinanzas.gob.bo</v>
      </c>
    </row>
    <row r="481" spans="1:5">
      <c r="A481" s="282">
        <v>1742</v>
      </c>
      <c r="B481" s="283" t="s">
        <v>479</v>
      </c>
      <c r="C481" s="374" t="str">
        <f>+VLOOKUP($A481,[3]DISTRIBUCIÓN!$A$8:$G$540,5,FALSE)</f>
        <v>Emma Ticonipa</v>
      </c>
      <c r="D481" s="374" t="str">
        <f>+VLOOKUP(C481,[2]Hoja1!$A$1:$C$12,2,FALSE)</f>
        <v>2183333 - 1635</v>
      </c>
      <c r="E481" s="382" t="str">
        <f>+VLOOKUP(C481,[2]Hoja1!$A$1:$C$12,3,FALSE)</f>
        <v>emma.ticonipa@economiayfinanzas.gob.bo</v>
      </c>
    </row>
    <row r="482" spans="1:5">
      <c r="A482" s="282">
        <v>1743</v>
      </c>
      <c r="B482" s="283" t="s">
        <v>480</v>
      </c>
      <c r="C482" s="374" t="str">
        <f>+VLOOKUP($A482,[3]DISTRIBUCIÓN!$A$8:$G$540,5,FALSE)</f>
        <v>Emma Ticonipa</v>
      </c>
      <c r="D482" s="374" t="str">
        <f>+VLOOKUP(C482,[2]Hoja1!$A$1:$C$12,2,FALSE)</f>
        <v>2183333 - 1635</v>
      </c>
      <c r="E482" s="382" t="str">
        <f>+VLOOKUP(C482,[2]Hoja1!$A$1:$C$12,3,FALSE)</f>
        <v>emma.ticonipa@economiayfinanzas.gob.bo</v>
      </c>
    </row>
    <row r="483" spans="1:5">
      <c r="A483" s="282">
        <v>1744</v>
      </c>
      <c r="B483" s="283" t="s">
        <v>481</v>
      </c>
      <c r="C483" s="374" t="str">
        <f>+VLOOKUP($A483,[3]DISTRIBUCIÓN!$A$8:$G$540,5,FALSE)</f>
        <v>Emma Ticonipa</v>
      </c>
      <c r="D483" s="374" t="str">
        <f>+VLOOKUP(C483,[2]Hoja1!$A$1:$C$12,2,FALSE)</f>
        <v>2183333 - 1635</v>
      </c>
      <c r="E483" s="382" t="str">
        <f>+VLOOKUP(C483,[2]Hoja1!$A$1:$C$12,3,FALSE)</f>
        <v>emma.ticonipa@economiayfinanzas.gob.bo</v>
      </c>
    </row>
    <row r="484" spans="1:5">
      <c r="A484" s="282">
        <v>1745</v>
      </c>
      <c r="B484" s="283" t="s">
        <v>482</v>
      </c>
      <c r="C484" s="374" t="str">
        <f>+VLOOKUP($A484,[3]DISTRIBUCIÓN!$A$8:$G$540,5,FALSE)</f>
        <v>Emma Ticonipa</v>
      </c>
      <c r="D484" s="374" t="str">
        <f>+VLOOKUP(C484,[2]Hoja1!$A$1:$C$12,2,FALSE)</f>
        <v>2183333 - 1635</v>
      </c>
      <c r="E484" s="382" t="str">
        <f>+VLOOKUP(C484,[2]Hoja1!$A$1:$C$12,3,FALSE)</f>
        <v>emma.ticonipa@economiayfinanzas.gob.bo</v>
      </c>
    </row>
    <row r="485" spans="1:5">
      <c r="A485" s="282">
        <v>1746</v>
      </c>
      <c r="B485" s="283" t="s">
        <v>483</v>
      </c>
      <c r="C485" s="374" t="str">
        <f>+VLOOKUP($A485,[3]DISTRIBUCIÓN!$A$8:$G$540,5,FALSE)</f>
        <v>Emma Ticonipa</v>
      </c>
      <c r="D485" s="374" t="str">
        <f>+VLOOKUP(C485,[2]Hoja1!$A$1:$C$12,2,FALSE)</f>
        <v>2183333 - 1635</v>
      </c>
      <c r="E485" s="382" t="str">
        <f>+VLOOKUP(C485,[2]Hoja1!$A$1:$C$12,3,FALSE)</f>
        <v>emma.ticonipa@economiayfinanzas.gob.bo</v>
      </c>
    </row>
    <row r="486" spans="1:5">
      <c r="A486" s="282">
        <v>1747</v>
      </c>
      <c r="B486" s="283" t="s">
        <v>1377</v>
      </c>
      <c r="C486" s="374" t="str">
        <f>+VLOOKUP($A486,[3]DISTRIBUCIÓN!$A$8:$G$540,5,FALSE)</f>
        <v>Emma Ticonipa</v>
      </c>
      <c r="D486" s="374" t="str">
        <f>+VLOOKUP(C486,[2]Hoja1!$A$1:$C$12,2,FALSE)</f>
        <v>2183333 - 1635</v>
      </c>
      <c r="E486" s="382" t="str">
        <f>+VLOOKUP(C486,[2]Hoja1!$A$1:$C$12,3,FALSE)</f>
        <v>emma.ticonipa@economiayfinanzas.gob.bo</v>
      </c>
    </row>
    <row r="487" spans="1:5">
      <c r="A487" s="282">
        <v>1748</v>
      </c>
      <c r="B487" s="283" t="s">
        <v>484</v>
      </c>
      <c r="C487" s="374" t="str">
        <f>+VLOOKUP($A487,[3]DISTRIBUCIÓN!$A$8:$G$540,5,FALSE)</f>
        <v>Emma Ticonipa</v>
      </c>
      <c r="D487" s="374" t="str">
        <f>+VLOOKUP(C487,[2]Hoja1!$A$1:$C$12,2,FALSE)</f>
        <v>2183333 - 1635</v>
      </c>
      <c r="E487" s="382" t="str">
        <f>+VLOOKUP(C487,[2]Hoja1!$A$1:$C$12,3,FALSE)</f>
        <v>emma.ticonipa@economiayfinanzas.gob.bo</v>
      </c>
    </row>
    <row r="488" spans="1:5">
      <c r="A488" s="282">
        <v>1749</v>
      </c>
      <c r="B488" s="283" t="s">
        <v>485</v>
      </c>
      <c r="C488" s="374" t="str">
        <f>+VLOOKUP($A488,[3]DISTRIBUCIÓN!$A$8:$G$540,5,FALSE)</f>
        <v>Emma Ticonipa</v>
      </c>
      <c r="D488" s="374" t="str">
        <f>+VLOOKUP(C488,[2]Hoja1!$A$1:$C$12,2,FALSE)</f>
        <v>2183333 - 1635</v>
      </c>
      <c r="E488" s="382" t="str">
        <f>+VLOOKUP(C488,[2]Hoja1!$A$1:$C$12,3,FALSE)</f>
        <v>emma.ticonipa@economiayfinanzas.gob.bo</v>
      </c>
    </row>
    <row r="489" spans="1:5">
      <c r="A489" s="282">
        <v>1750</v>
      </c>
      <c r="B489" s="283" t="s">
        <v>486</v>
      </c>
      <c r="C489" s="374" t="str">
        <f>+VLOOKUP($A489,[3]DISTRIBUCIÓN!$A$8:$G$540,5,FALSE)</f>
        <v>Emma Ticonipa</v>
      </c>
      <c r="D489" s="374" t="str">
        <f>+VLOOKUP(C489,[2]Hoja1!$A$1:$C$12,2,FALSE)</f>
        <v>2183333 - 1635</v>
      </c>
      <c r="E489" s="382" t="str">
        <f>+VLOOKUP(C489,[2]Hoja1!$A$1:$C$12,3,FALSE)</f>
        <v>emma.ticonipa@economiayfinanzas.gob.bo</v>
      </c>
    </row>
    <row r="490" spans="1:5">
      <c r="A490" s="282">
        <v>1751</v>
      </c>
      <c r="B490" s="283" t="s">
        <v>487</v>
      </c>
      <c r="C490" s="374" t="str">
        <f>+VLOOKUP($A490,[3]DISTRIBUCIÓN!$A$8:$G$540,5,FALSE)</f>
        <v>Emma Ticonipa</v>
      </c>
      <c r="D490" s="374" t="str">
        <f>+VLOOKUP(C490,[2]Hoja1!$A$1:$C$12,2,FALSE)</f>
        <v>2183333 - 1635</v>
      </c>
      <c r="E490" s="382" t="str">
        <f>+VLOOKUP(C490,[2]Hoja1!$A$1:$C$12,3,FALSE)</f>
        <v>emma.ticonipa@economiayfinanzas.gob.bo</v>
      </c>
    </row>
    <row r="491" spans="1:5">
      <c r="A491" s="282">
        <v>1752</v>
      </c>
      <c r="B491" s="283" t="s">
        <v>488</v>
      </c>
      <c r="C491" s="374" t="str">
        <f>+VLOOKUP($A491,[3]DISTRIBUCIÓN!$A$8:$G$540,5,FALSE)</f>
        <v>Emma Ticonipa</v>
      </c>
      <c r="D491" s="374" t="str">
        <f>+VLOOKUP(C491,[2]Hoja1!$A$1:$C$12,2,FALSE)</f>
        <v>2183333 - 1635</v>
      </c>
      <c r="E491" s="382" t="str">
        <f>+VLOOKUP(C491,[2]Hoja1!$A$1:$C$12,3,FALSE)</f>
        <v>emma.ticonipa@economiayfinanzas.gob.bo</v>
      </c>
    </row>
    <row r="492" spans="1:5">
      <c r="A492" s="282">
        <v>1753</v>
      </c>
      <c r="B492" s="283" t="s">
        <v>489</v>
      </c>
      <c r="C492" s="374" t="str">
        <f>+VLOOKUP($A492,[3]DISTRIBUCIÓN!$A$8:$G$540,5,FALSE)</f>
        <v>Emma Ticonipa</v>
      </c>
      <c r="D492" s="374" t="str">
        <f>+VLOOKUP(C492,[2]Hoja1!$A$1:$C$12,2,FALSE)</f>
        <v>2183333 - 1635</v>
      </c>
      <c r="E492" s="382" t="str">
        <f>+VLOOKUP(C492,[2]Hoja1!$A$1:$C$12,3,FALSE)</f>
        <v>emma.ticonipa@economiayfinanzas.gob.bo</v>
      </c>
    </row>
    <row r="493" spans="1:5">
      <c r="A493" s="282">
        <v>1754</v>
      </c>
      <c r="B493" s="283" t="s">
        <v>490</v>
      </c>
      <c r="C493" s="374" t="str">
        <f>+VLOOKUP($A493,[3]DISTRIBUCIÓN!$A$8:$G$540,5,FALSE)</f>
        <v>Emma Ticonipa</v>
      </c>
      <c r="D493" s="374" t="str">
        <f>+VLOOKUP(C493,[2]Hoja1!$A$1:$C$12,2,FALSE)</f>
        <v>2183333 - 1635</v>
      </c>
      <c r="E493" s="382" t="str">
        <f>+VLOOKUP(C493,[2]Hoja1!$A$1:$C$12,3,FALSE)</f>
        <v>emma.ticonipa@economiayfinanzas.gob.bo</v>
      </c>
    </row>
    <row r="494" spans="1:5">
      <c r="A494" s="282">
        <v>1755</v>
      </c>
      <c r="B494" s="283" t="s">
        <v>491</v>
      </c>
      <c r="C494" s="374" t="str">
        <f>+VLOOKUP($A494,[3]DISTRIBUCIÓN!$A$8:$G$540,5,FALSE)</f>
        <v>Emma Ticonipa</v>
      </c>
      <c r="D494" s="374" t="str">
        <f>+VLOOKUP(C494,[2]Hoja1!$A$1:$C$12,2,FALSE)</f>
        <v>2183333 - 1635</v>
      </c>
      <c r="E494" s="382" t="str">
        <f>+VLOOKUP(C494,[2]Hoja1!$A$1:$C$12,3,FALSE)</f>
        <v>emma.ticonipa@economiayfinanzas.gob.bo</v>
      </c>
    </row>
    <row r="495" spans="1:5">
      <c r="A495" s="282">
        <v>1756</v>
      </c>
      <c r="B495" s="283" t="s">
        <v>492</v>
      </c>
      <c r="C495" s="374" t="str">
        <f>+VLOOKUP($A495,[3]DISTRIBUCIÓN!$A$8:$G$540,5,FALSE)</f>
        <v>Emma Ticonipa</v>
      </c>
      <c r="D495" s="374" t="str">
        <f>+VLOOKUP(C495,[2]Hoja1!$A$1:$C$12,2,FALSE)</f>
        <v>2183333 - 1635</v>
      </c>
      <c r="E495" s="382" t="str">
        <f>+VLOOKUP(C495,[2]Hoja1!$A$1:$C$12,3,FALSE)</f>
        <v>emma.ticonipa@economiayfinanzas.gob.bo</v>
      </c>
    </row>
    <row r="496" spans="1:5">
      <c r="A496" s="282">
        <v>1801</v>
      </c>
      <c r="B496" s="283" t="s">
        <v>493</v>
      </c>
      <c r="C496" s="374" t="str">
        <f>+VLOOKUP($A496,[3]DISTRIBUCIÓN!$A$8:$G$540,5,FALSE)</f>
        <v>Emma Ticonipa</v>
      </c>
      <c r="D496" s="374" t="str">
        <f>+VLOOKUP(C496,[2]Hoja1!$A$1:$C$12,2,FALSE)</f>
        <v>2183333 - 1635</v>
      </c>
      <c r="E496" s="382" t="str">
        <f>+VLOOKUP(C496,[2]Hoja1!$A$1:$C$12,3,FALSE)</f>
        <v>emma.ticonipa@economiayfinanzas.gob.bo</v>
      </c>
    </row>
    <row r="497" spans="1:5">
      <c r="A497" s="282">
        <v>1802</v>
      </c>
      <c r="B497" s="283" t="s">
        <v>475</v>
      </c>
      <c r="C497" s="374" t="str">
        <f>+VLOOKUP($A497,[3]DISTRIBUCIÓN!$A$8:$G$540,5,FALSE)</f>
        <v>Emma Ticonipa</v>
      </c>
      <c r="D497" s="374" t="str">
        <f>+VLOOKUP(C497,[2]Hoja1!$A$1:$C$12,2,FALSE)</f>
        <v>2183333 - 1635</v>
      </c>
      <c r="E497" s="382" t="str">
        <f>+VLOOKUP(C497,[2]Hoja1!$A$1:$C$12,3,FALSE)</f>
        <v>emma.ticonipa@economiayfinanzas.gob.bo</v>
      </c>
    </row>
    <row r="498" spans="1:5">
      <c r="A498" s="282">
        <v>1803</v>
      </c>
      <c r="B498" s="283" t="s">
        <v>494</v>
      </c>
      <c r="C498" s="374" t="str">
        <f>+VLOOKUP($A498,[3]DISTRIBUCIÓN!$A$8:$G$540,5,FALSE)</f>
        <v>Emma Ticonipa</v>
      </c>
      <c r="D498" s="374" t="str">
        <f>+VLOOKUP(C498,[2]Hoja1!$A$1:$C$12,2,FALSE)</f>
        <v>2183333 - 1635</v>
      </c>
      <c r="E498" s="382" t="str">
        <f>+VLOOKUP(C498,[2]Hoja1!$A$1:$C$12,3,FALSE)</f>
        <v>emma.ticonipa@economiayfinanzas.gob.bo</v>
      </c>
    </row>
    <row r="499" spans="1:5">
      <c r="A499" s="282">
        <v>1805</v>
      </c>
      <c r="B499" s="283" t="s">
        <v>495</v>
      </c>
      <c r="C499" s="374" t="str">
        <f>+VLOOKUP($A499,[3]DISTRIBUCIÓN!$A$8:$G$540,5,FALSE)</f>
        <v>Emma Ticonipa</v>
      </c>
      <c r="D499" s="374" t="str">
        <f>+VLOOKUP(C499,[2]Hoja1!$A$1:$C$12,2,FALSE)</f>
        <v>2183333 - 1635</v>
      </c>
      <c r="E499" s="382" t="str">
        <f>+VLOOKUP(C499,[2]Hoja1!$A$1:$C$12,3,FALSE)</f>
        <v>emma.ticonipa@economiayfinanzas.gob.bo</v>
      </c>
    </row>
    <row r="500" spans="1:5">
      <c r="A500" s="282">
        <v>1806</v>
      </c>
      <c r="B500" s="283" t="s">
        <v>496</v>
      </c>
      <c r="C500" s="374" t="str">
        <f>+VLOOKUP($A500,[3]DISTRIBUCIÓN!$A$8:$G$540,5,FALSE)</f>
        <v>Emma Ticonipa</v>
      </c>
      <c r="D500" s="374" t="str">
        <f>+VLOOKUP(C500,[2]Hoja1!$A$1:$C$12,2,FALSE)</f>
        <v>2183333 - 1635</v>
      </c>
      <c r="E500" s="382" t="str">
        <f>+VLOOKUP(C500,[2]Hoja1!$A$1:$C$12,3,FALSE)</f>
        <v>emma.ticonipa@economiayfinanzas.gob.bo</v>
      </c>
    </row>
    <row r="501" spans="1:5">
      <c r="A501" s="282">
        <v>1807</v>
      </c>
      <c r="B501" s="283" t="s">
        <v>497</v>
      </c>
      <c r="C501" s="374" t="str">
        <f>+VLOOKUP($A501,[3]DISTRIBUCIÓN!$A$8:$G$540,5,FALSE)</f>
        <v>Emma Ticonipa</v>
      </c>
      <c r="D501" s="374" t="str">
        <f>+VLOOKUP(C501,[2]Hoja1!$A$1:$C$12,2,FALSE)</f>
        <v>2183333 - 1635</v>
      </c>
      <c r="E501" s="382" t="str">
        <f>+VLOOKUP(C501,[2]Hoja1!$A$1:$C$12,3,FALSE)</f>
        <v>emma.ticonipa@economiayfinanzas.gob.bo</v>
      </c>
    </row>
    <row r="502" spans="1:5">
      <c r="A502" s="282">
        <v>1808</v>
      </c>
      <c r="B502" s="283" t="s">
        <v>498</v>
      </c>
      <c r="C502" s="374" t="str">
        <f>+VLOOKUP($A502,[3]DISTRIBUCIÓN!$A$8:$G$540,5,FALSE)</f>
        <v>Emma Ticonipa</v>
      </c>
      <c r="D502" s="374" t="str">
        <f>+VLOOKUP(C502,[2]Hoja1!$A$1:$C$12,2,FALSE)</f>
        <v>2183333 - 1635</v>
      </c>
      <c r="E502" s="382" t="str">
        <f>+VLOOKUP(C502,[2]Hoja1!$A$1:$C$12,3,FALSE)</f>
        <v>emma.ticonipa@economiayfinanzas.gob.bo</v>
      </c>
    </row>
    <row r="503" spans="1:5">
      <c r="A503" s="282">
        <v>1809</v>
      </c>
      <c r="B503" s="283" t="s">
        <v>499</v>
      </c>
      <c r="C503" s="374" t="str">
        <f>+VLOOKUP($A503,[3]DISTRIBUCIÓN!$A$8:$G$540,5,FALSE)</f>
        <v>Emma Ticonipa</v>
      </c>
      <c r="D503" s="374" t="str">
        <f>+VLOOKUP(C503,[2]Hoja1!$A$1:$C$12,2,FALSE)</f>
        <v>2183333 - 1635</v>
      </c>
      <c r="E503" s="382" t="str">
        <f>+VLOOKUP(C503,[2]Hoja1!$A$1:$C$12,3,FALSE)</f>
        <v>emma.ticonipa@economiayfinanzas.gob.bo</v>
      </c>
    </row>
    <row r="504" spans="1:5">
      <c r="A504" s="282">
        <v>1810</v>
      </c>
      <c r="B504" s="283" t="s">
        <v>500</v>
      </c>
      <c r="C504" s="374" t="str">
        <f>+VLOOKUP($A504,[3]DISTRIBUCIÓN!$A$8:$G$540,5,FALSE)</f>
        <v>Emma Ticonipa</v>
      </c>
      <c r="D504" s="374" t="str">
        <f>+VLOOKUP(C504,[2]Hoja1!$A$1:$C$12,2,FALSE)</f>
        <v>2183333 - 1635</v>
      </c>
      <c r="E504" s="382" t="str">
        <f>+VLOOKUP(C504,[2]Hoja1!$A$1:$C$12,3,FALSE)</f>
        <v>emma.ticonipa@economiayfinanzas.gob.bo</v>
      </c>
    </row>
    <row r="505" spans="1:5">
      <c r="A505" s="282">
        <v>1811</v>
      </c>
      <c r="B505" s="283" t="s">
        <v>501</v>
      </c>
      <c r="C505" s="374" t="str">
        <f>+VLOOKUP($A505,[3]DISTRIBUCIÓN!$A$8:$G$540,5,FALSE)</f>
        <v>Emma Ticonipa</v>
      </c>
      <c r="D505" s="374" t="str">
        <f>+VLOOKUP(C505,[2]Hoja1!$A$1:$C$12,2,FALSE)</f>
        <v>2183333 - 1635</v>
      </c>
      <c r="E505" s="382" t="str">
        <f>+VLOOKUP(C505,[2]Hoja1!$A$1:$C$12,3,FALSE)</f>
        <v>emma.ticonipa@economiayfinanzas.gob.bo</v>
      </c>
    </row>
    <row r="506" spans="1:5">
      <c r="A506" s="282">
        <v>1812</v>
      </c>
      <c r="B506" s="283" t="s">
        <v>502</v>
      </c>
      <c r="C506" s="374" t="str">
        <f>+VLOOKUP($A506,[3]DISTRIBUCIÓN!$A$8:$G$540,5,FALSE)</f>
        <v>Emma Ticonipa</v>
      </c>
      <c r="D506" s="374" t="str">
        <f>+VLOOKUP(C506,[2]Hoja1!$A$1:$C$12,2,FALSE)</f>
        <v>2183333 - 1635</v>
      </c>
      <c r="E506" s="382" t="str">
        <f>+VLOOKUP(C506,[2]Hoja1!$A$1:$C$12,3,FALSE)</f>
        <v>emma.ticonipa@economiayfinanzas.gob.bo</v>
      </c>
    </row>
    <row r="507" spans="1:5">
      <c r="A507" s="282">
        <v>1813</v>
      </c>
      <c r="B507" s="283" t="s">
        <v>503</v>
      </c>
      <c r="C507" s="374" t="str">
        <f>+VLOOKUP($A507,[3]DISTRIBUCIÓN!$A$8:$G$540,5,FALSE)</f>
        <v>Emma Ticonipa</v>
      </c>
      <c r="D507" s="374" t="str">
        <f>+VLOOKUP(C507,[2]Hoja1!$A$1:$C$12,2,FALSE)</f>
        <v>2183333 - 1635</v>
      </c>
      <c r="E507" s="382" t="str">
        <f>+VLOOKUP(C507,[2]Hoja1!$A$1:$C$12,3,FALSE)</f>
        <v>emma.ticonipa@economiayfinanzas.gob.bo</v>
      </c>
    </row>
    <row r="508" spans="1:5">
      <c r="A508" s="282">
        <v>1814</v>
      </c>
      <c r="B508" s="283" t="s">
        <v>504</v>
      </c>
      <c r="C508" s="374" t="str">
        <f>+VLOOKUP($A508,[3]DISTRIBUCIÓN!$A$8:$G$540,5,FALSE)</f>
        <v>Emma Ticonipa</v>
      </c>
      <c r="D508" s="374" t="str">
        <f>+VLOOKUP(C508,[2]Hoja1!$A$1:$C$12,2,FALSE)</f>
        <v>2183333 - 1635</v>
      </c>
      <c r="E508" s="382" t="str">
        <f>+VLOOKUP(C508,[2]Hoja1!$A$1:$C$12,3,FALSE)</f>
        <v>emma.ticonipa@economiayfinanzas.gob.bo</v>
      </c>
    </row>
    <row r="509" spans="1:5">
      <c r="A509" s="343">
        <v>1815</v>
      </c>
      <c r="B509" s="344" t="s">
        <v>486</v>
      </c>
      <c r="C509" s="374" t="str">
        <f>+VLOOKUP($A509,[3]DISTRIBUCIÓN!$A$8:$G$540,5,FALSE)</f>
        <v>Emma Ticonipa</v>
      </c>
      <c r="D509" s="374" t="str">
        <f>+VLOOKUP(C509,[2]Hoja1!$A$1:$C$12,2,FALSE)</f>
        <v>2183333 - 1635</v>
      </c>
      <c r="E509" s="382" t="str">
        <f>+VLOOKUP(C509,[2]Hoja1!$A$1:$C$12,3,FALSE)</f>
        <v>emma.ticonipa@economiayfinanzas.gob.bo</v>
      </c>
    </row>
    <row r="510" spans="1:5">
      <c r="A510" s="345">
        <v>1816</v>
      </c>
      <c r="B510" s="346" t="s">
        <v>505</v>
      </c>
      <c r="C510" s="374" t="str">
        <f>+VLOOKUP($A510,[3]DISTRIBUCIÓN!$A$8:$G$540,5,FALSE)</f>
        <v>Emma Ticonipa</v>
      </c>
      <c r="D510" s="374" t="str">
        <f>+VLOOKUP(C510,[2]Hoja1!$A$1:$C$12,2,FALSE)</f>
        <v>2183333 - 1635</v>
      </c>
      <c r="E510" s="382" t="str">
        <f>+VLOOKUP(C510,[2]Hoja1!$A$1:$C$12,3,FALSE)</f>
        <v>emma.ticonipa@economiayfinanzas.gob.bo</v>
      </c>
    </row>
    <row r="511" spans="1:5">
      <c r="A511" s="347">
        <v>1817</v>
      </c>
      <c r="B511" s="347" t="s">
        <v>506</v>
      </c>
      <c r="C511" s="374" t="str">
        <f>+VLOOKUP($A511,[3]DISTRIBUCIÓN!$A$8:$G$540,5,FALSE)</f>
        <v>Emma Ticonipa</v>
      </c>
      <c r="D511" s="374" t="str">
        <f>+VLOOKUP(C511,[2]Hoja1!$A$1:$C$12,2,FALSE)</f>
        <v>2183333 - 1635</v>
      </c>
      <c r="E511" s="382" t="str">
        <f>+VLOOKUP(C511,[2]Hoja1!$A$1:$C$12,3,FALSE)</f>
        <v>emma.ticonipa@economiayfinanzas.gob.bo</v>
      </c>
    </row>
    <row r="512" spans="1:5">
      <c r="A512" s="347">
        <v>1818</v>
      </c>
      <c r="B512" s="347" t="s">
        <v>507</v>
      </c>
      <c r="C512" s="374" t="str">
        <f>+VLOOKUP($A512,[3]DISTRIBUCIÓN!$A$8:$G$540,5,FALSE)</f>
        <v>Emma Ticonipa</v>
      </c>
      <c r="D512" s="374" t="str">
        <f>+VLOOKUP(C512,[2]Hoja1!$A$1:$C$12,2,FALSE)</f>
        <v>2183333 - 1635</v>
      </c>
      <c r="E512" s="382" t="str">
        <f>+VLOOKUP(C512,[2]Hoja1!$A$1:$C$12,3,FALSE)</f>
        <v>emma.ticonipa@economiayfinanzas.gob.bo</v>
      </c>
    </row>
    <row r="513" spans="1:5">
      <c r="A513" s="347">
        <v>1819</v>
      </c>
      <c r="B513" s="347" t="s">
        <v>508</v>
      </c>
      <c r="C513" s="374" t="str">
        <f>+VLOOKUP($A513,[3]DISTRIBUCIÓN!$A$8:$G$540,5,FALSE)</f>
        <v>Emma Ticonipa</v>
      </c>
      <c r="D513" s="374" t="str">
        <f>+VLOOKUP(C513,[2]Hoja1!$A$1:$C$12,2,FALSE)</f>
        <v>2183333 - 1635</v>
      </c>
      <c r="E513" s="382" t="str">
        <f>+VLOOKUP(C513,[2]Hoja1!$A$1:$C$12,3,FALSE)</f>
        <v>emma.ticonipa@economiayfinanzas.gob.bo</v>
      </c>
    </row>
    <row r="514" spans="1:5">
      <c r="A514" s="347">
        <v>1820</v>
      </c>
      <c r="B514" s="347" t="s">
        <v>509</v>
      </c>
      <c r="C514" s="374" t="str">
        <f>+VLOOKUP($A514,[3]DISTRIBUCIÓN!$A$8:$G$540,5,FALSE)</f>
        <v>Emma Ticonipa</v>
      </c>
      <c r="D514" s="374" t="str">
        <f>+VLOOKUP(C514,[2]Hoja1!$A$1:$C$12,2,FALSE)</f>
        <v>2183333 - 1635</v>
      </c>
      <c r="E514" s="382" t="str">
        <f>+VLOOKUP(C514,[2]Hoja1!$A$1:$C$12,3,FALSE)</f>
        <v>emma.ticonipa@economiayfinanzas.gob.bo</v>
      </c>
    </row>
    <row r="515" spans="1:5">
      <c r="A515" s="347">
        <v>1901</v>
      </c>
      <c r="B515" s="347" t="s">
        <v>510</v>
      </c>
      <c r="C515" s="374" t="str">
        <f>+VLOOKUP($A515,[3]DISTRIBUCIÓN!$A$8:$G$540,5,FALSE)</f>
        <v>Emma Ticonipa</v>
      </c>
      <c r="D515" s="374" t="str">
        <f>+VLOOKUP(C515,[2]Hoja1!$A$1:$C$12,2,FALSE)</f>
        <v>2183333 - 1635</v>
      </c>
      <c r="E515" s="382" t="str">
        <f>+VLOOKUP(C515,[2]Hoja1!$A$1:$C$12,3,FALSE)</f>
        <v>emma.ticonipa@economiayfinanzas.gob.bo</v>
      </c>
    </row>
    <row r="516" spans="1:5">
      <c r="A516" s="347">
        <v>1902</v>
      </c>
      <c r="B516" s="347" t="s">
        <v>511</v>
      </c>
      <c r="C516" s="374" t="str">
        <f>+VLOOKUP($A516,[3]DISTRIBUCIÓN!$A$8:$G$540,5,FALSE)</f>
        <v>Emma Ticonipa</v>
      </c>
      <c r="D516" s="374" t="str">
        <f>+VLOOKUP(C516,[2]Hoja1!$A$1:$C$12,2,FALSE)</f>
        <v>2183333 - 1635</v>
      </c>
      <c r="E516" s="382" t="str">
        <f>+VLOOKUP(C516,[2]Hoja1!$A$1:$C$12,3,FALSE)</f>
        <v>emma.ticonipa@economiayfinanzas.gob.bo</v>
      </c>
    </row>
    <row r="517" spans="1:5">
      <c r="A517" s="347">
        <v>1903</v>
      </c>
      <c r="B517" s="347" t="s">
        <v>512</v>
      </c>
      <c r="C517" s="374" t="str">
        <f>+VLOOKUP($A517,[3]DISTRIBUCIÓN!$A$8:$G$540,5,FALSE)</f>
        <v>Emma Ticonipa</v>
      </c>
      <c r="D517" s="374" t="str">
        <f>+VLOOKUP(C517,[2]Hoja1!$A$1:$C$12,2,FALSE)</f>
        <v>2183333 - 1635</v>
      </c>
      <c r="E517" s="382" t="str">
        <f>+VLOOKUP(C517,[2]Hoja1!$A$1:$C$12,3,FALSE)</f>
        <v>emma.ticonipa@economiayfinanzas.gob.bo</v>
      </c>
    </row>
    <row r="518" spans="1:5">
      <c r="A518" s="347">
        <v>1904</v>
      </c>
      <c r="B518" s="347" t="s">
        <v>513</v>
      </c>
      <c r="C518" s="374" t="str">
        <f>+VLOOKUP($A518,[3]DISTRIBUCIÓN!$A$8:$G$540,5,FALSE)</f>
        <v>Emma Ticonipa</v>
      </c>
      <c r="D518" s="374" t="str">
        <f>+VLOOKUP(C518,[2]Hoja1!$A$1:$C$12,2,FALSE)</f>
        <v>2183333 - 1635</v>
      </c>
      <c r="E518" s="382" t="str">
        <f>+VLOOKUP(C518,[2]Hoja1!$A$1:$C$12,3,FALSE)</f>
        <v>emma.ticonipa@economiayfinanzas.gob.bo</v>
      </c>
    </row>
    <row r="519" spans="1:5">
      <c r="A519" s="347">
        <v>1905</v>
      </c>
      <c r="B519" s="347" t="s">
        <v>514</v>
      </c>
      <c r="C519" s="374" t="str">
        <f>+VLOOKUP($A519,[3]DISTRIBUCIÓN!$A$8:$G$540,5,FALSE)</f>
        <v>Emma Ticonipa</v>
      </c>
      <c r="D519" s="374" t="str">
        <f>+VLOOKUP(C519,[2]Hoja1!$A$1:$C$12,2,FALSE)</f>
        <v>2183333 - 1635</v>
      </c>
      <c r="E519" s="382" t="str">
        <f>+VLOOKUP(C519,[2]Hoja1!$A$1:$C$12,3,FALSE)</f>
        <v>emma.ticonipa@economiayfinanzas.gob.bo</v>
      </c>
    </row>
    <row r="520" spans="1:5">
      <c r="A520" s="347">
        <v>1906</v>
      </c>
      <c r="B520" s="347" t="s">
        <v>490</v>
      </c>
      <c r="C520" s="374" t="str">
        <f>+VLOOKUP($A520,[3]DISTRIBUCIÓN!$A$8:$G$540,5,FALSE)</f>
        <v>Emma Ticonipa</v>
      </c>
      <c r="D520" s="374" t="str">
        <f>+VLOOKUP(C520,[2]Hoja1!$A$1:$C$12,2,FALSE)</f>
        <v>2183333 - 1635</v>
      </c>
      <c r="E520" s="382" t="str">
        <f>+VLOOKUP(C520,[2]Hoja1!$A$1:$C$12,3,FALSE)</f>
        <v>emma.ticonipa@economiayfinanzas.gob.bo</v>
      </c>
    </row>
    <row r="521" spans="1:5">
      <c r="A521" s="347">
        <v>1907</v>
      </c>
      <c r="B521" s="347" t="s">
        <v>515</v>
      </c>
      <c r="C521" s="374" t="str">
        <f>+VLOOKUP($A521,[3]DISTRIBUCIÓN!$A$8:$G$540,5,FALSE)</f>
        <v>Emma Ticonipa</v>
      </c>
      <c r="D521" s="374" t="str">
        <f>+VLOOKUP(C521,[2]Hoja1!$A$1:$C$12,2,FALSE)</f>
        <v>2183333 - 1635</v>
      </c>
      <c r="E521" s="382" t="str">
        <f>+VLOOKUP(C521,[2]Hoja1!$A$1:$C$12,3,FALSE)</f>
        <v>emma.ticonipa@economiayfinanzas.gob.bo</v>
      </c>
    </row>
    <row r="522" spans="1:5">
      <c r="A522" s="347">
        <v>1908</v>
      </c>
      <c r="B522" s="347" t="s">
        <v>516</v>
      </c>
      <c r="C522" s="374" t="str">
        <f>+VLOOKUP($A522,[3]DISTRIBUCIÓN!$A$8:$G$540,5,FALSE)</f>
        <v>Emma Ticonipa</v>
      </c>
      <c r="D522" s="374" t="str">
        <f>+VLOOKUP(C522,[2]Hoja1!$A$1:$C$12,2,FALSE)</f>
        <v>2183333 - 1635</v>
      </c>
      <c r="E522" s="382" t="str">
        <f>+VLOOKUP(C522,[2]Hoja1!$A$1:$C$12,3,FALSE)</f>
        <v>emma.ticonipa@economiayfinanzas.gob.bo</v>
      </c>
    </row>
    <row r="523" spans="1:5">
      <c r="A523" s="347">
        <v>1909</v>
      </c>
      <c r="B523" s="347" t="s">
        <v>440</v>
      </c>
      <c r="C523" s="374" t="str">
        <f>+VLOOKUP($A523,[3]DISTRIBUCIÓN!$A$8:$G$540,5,FALSE)</f>
        <v>Emma Ticonipa</v>
      </c>
      <c r="D523" s="374" t="str">
        <f>+VLOOKUP(C523,[2]Hoja1!$A$1:$C$12,2,FALSE)</f>
        <v>2183333 - 1635</v>
      </c>
      <c r="E523" s="382" t="str">
        <f>+VLOOKUP(C523,[2]Hoja1!$A$1:$C$12,3,FALSE)</f>
        <v>emma.ticonipa@economiayfinanzas.gob.bo</v>
      </c>
    </row>
    <row r="524" spans="1:5">
      <c r="A524" s="347">
        <v>1910</v>
      </c>
      <c r="B524" s="347" t="s">
        <v>517</v>
      </c>
      <c r="C524" s="374" t="str">
        <f>+VLOOKUP($A524,[3]DISTRIBUCIÓN!$A$8:$G$540,5,FALSE)</f>
        <v>Emma Ticonipa</v>
      </c>
      <c r="D524" s="374" t="str">
        <f>+VLOOKUP(C524,[2]Hoja1!$A$1:$C$12,2,FALSE)</f>
        <v>2183333 - 1635</v>
      </c>
      <c r="E524" s="382" t="str">
        <f>+VLOOKUP(C524,[2]Hoja1!$A$1:$C$12,3,FALSE)</f>
        <v>emma.ticonipa@economiayfinanzas.gob.bo</v>
      </c>
    </row>
    <row r="525" spans="1:5">
      <c r="A525" s="347">
        <v>1911</v>
      </c>
      <c r="B525" s="347" t="s">
        <v>518</v>
      </c>
      <c r="C525" s="374" t="str">
        <f>+VLOOKUP($A525,[3]DISTRIBUCIÓN!$A$8:$G$540,5,FALSE)</f>
        <v>Emma Ticonipa</v>
      </c>
      <c r="D525" s="374" t="str">
        <f>+VLOOKUP(C525,[2]Hoja1!$A$1:$C$12,2,FALSE)</f>
        <v>2183333 - 1635</v>
      </c>
      <c r="E525" s="382" t="str">
        <f>+VLOOKUP(C525,[2]Hoja1!$A$1:$C$12,3,FALSE)</f>
        <v>emma.ticonipa@economiayfinanzas.gob.bo</v>
      </c>
    </row>
    <row r="526" spans="1:5">
      <c r="A526" s="347">
        <v>1912</v>
      </c>
      <c r="B526" s="347" t="s">
        <v>519</v>
      </c>
      <c r="C526" s="374" t="str">
        <f>+VLOOKUP($A526,[3]DISTRIBUCIÓN!$A$8:$G$540,5,FALSE)</f>
        <v>Emma Ticonipa</v>
      </c>
      <c r="D526" s="374" t="str">
        <f>+VLOOKUP(C526,[2]Hoja1!$A$1:$C$12,2,FALSE)</f>
        <v>2183333 - 1635</v>
      </c>
      <c r="E526" s="382" t="str">
        <f>+VLOOKUP(C526,[2]Hoja1!$A$1:$C$12,3,FALSE)</f>
        <v>emma.ticonipa@economiayfinanzas.gob.bo</v>
      </c>
    </row>
    <row r="527" spans="1:5">
      <c r="A527" s="347">
        <v>1913</v>
      </c>
      <c r="B527" s="347" t="s">
        <v>520</v>
      </c>
      <c r="C527" s="374" t="str">
        <f>+VLOOKUP($A527,[3]DISTRIBUCIÓN!$A$8:$G$540,5,FALSE)</f>
        <v>Emma Ticonipa</v>
      </c>
      <c r="D527" s="374" t="str">
        <f>+VLOOKUP(C527,[2]Hoja1!$A$1:$C$12,2,FALSE)</f>
        <v>2183333 - 1635</v>
      </c>
      <c r="E527" s="382" t="str">
        <f>+VLOOKUP(C527,[2]Hoja1!$A$1:$C$12,3,FALSE)</f>
        <v>emma.ticonipa@economiayfinanzas.gob.bo</v>
      </c>
    </row>
    <row r="528" spans="1:5">
      <c r="A528" s="347">
        <v>1914</v>
      </c>
      <c r="B528" s="347" t="s">
        <v>521</v>
      </c>
      <c r="C528" s="374" t="str">
        <f>+VLOOKUP($A528,[3]DISTRIBUCIÓN!$A$8:$G$540,5,FALSE)</f>
        <v>Emma Ticonipa</v>
      </c>
      <c r="D528" s="374" t="str">
        <f>+VLOOKUP(C528,[2]Hoja1!$A$1:$C$12,2,FALSE)</f>
        <v>2183333 - 1635</v>
      </c>
      <c r="E528" s="382" t="str">
        <f>+VLOOKUP(C528,[2]Hoja1!$A$1:$C$12,3,FALSE)</f>
        <v>emma.ticonipa@economiayfinanzas.gob.bo</v>
      </c>
    </row>
    <row r="529" spans="1:5">
      <c r="A529" s="347">
        <v>1915</v>
      </c>
      <c r="B529" s="347" t="s">
        <v>522</v>
      </c>
      <c r="C529" s="374" t="str">
        <f>+VLOOKUP($A529,[3]DISTRIBUCIÓN!$A$8:$G$540,5,FALSE)</f>
        <v>Emma Ticonipa</v>
      </c>
      <c r="D529" s="374" t="str">
        <f>+VLOOKUP(C529,[2]Hoja1!$A$1:$C$12,2,FALSE)</f>
        <v>2183333 - 1635</v>
      </c>
      <c r="E529" s="382" t="str">
        <f>+VLOOKUP(C529,[2]Hoja1!$A$1:$C$12,3,FALSE)</f>
        <v>emma.ticonipa@economiayfinanzas.gob.bo</v>
      </c>
    </row>
    <row r="530" spans="1:5">
      <c r="A530" s="347">
        <v>3301</v>
      </c>
      <c r="B530" s="347" t="s">
        <v>1515</v>
      </c>
      <c r="C530" s="374" t="str">
        <f>+VLOOKUP($A530,[3]DISTRIBUCIÓN!$A$8:$G$540,5,FALSE)</f>
        <v>Emma Ticonipa</v>
      </c>
      <c r="D530" s="374" t="str">
        <f>+VLOOKUP(C530,[2]Hoja1!$A$1:$C$12,2,FALSE)</f>
        <v>2183333 - 1635</v>
      </c>
      <c r="E530" s="382" t="str">
        <f>+VLOOKUP(C530,[2]Hoja1!$A$1:$C$12,3,FALSE)</f>
        <v>emma.ticonipa@economiayfinanzas.gob.bo</v>
      </c>
    </row>
    <row r="531" spans="1:5">
      <c r="A531" s="347">
        <v>3401</v>
      </c>
      <c r="B531" s="347" t="s">
        <v>1388</v>
      </c>
      <c r="C531" s="374" t="str">
        <f>+VLOOKUP($A531,[3]DISTRIBUCIÓN!$A$8:$G$540,5,FALSE)</f>
        <v>Emma Ticonipa</v>
      </c>
      <c r="D531" s="374" t="str">
        <f>+VLOOKUP(C531,[2]Hoja1!$A$1:$C$12,2,FALSE)</f>
        <v>2183333 - 1635</v>
      </c>
      <c r="E531" s="382" t="str">
        <f>+VLOOKUP(C531,[2]Hoja1!$A$1:$C$12,3,FALSE)</f>
        <v>emma.ticonipa@economiayfinanzas.gob.bo</v>
      </c>
    </row>
    <row r="532" spans="1:5">
      <c r="A532" s="347">
        <v>3402</v>
      </c>
      <c r="B532" s="347" t="s">
        <v>1516</v>
      </c>
      <c r="C532" s="374" t="str">
        <f>+VLOOKUP($A532,[3]DISTRIBUCIÓN!$A$8:$G$540,5,FALSE)</f>
        <v>Emma Ticonipa</v>
      </c>
      <c r="D532" s="374" t="str">
        <f>+VLOOKUP(C532,[2]Hoja1!$A$1:$C$12,2,FALSE)</f>
        <v>2183333 - 1635</v>
      </c>
      <c r="E532" s="382" t="str">
        <f>+VLOOKUP(C532,[2]Hoja1!$A$1:$C$12,3,FALSE)</f>
        <v>emma.ticonipa@economiayfinanzas.gob.bo</v>
      </c>
    </row>
    <row r="533" spans="1:5">
      <c r="A533" s="347">
        <v>3501</v>
      </c>
      <c r="B533" s="347" t="s">
        <v>1517</v>
      </c>
      <c r="C533" s="374" t="str">
        <f>+VLOOKUP($A533,[3]DISTRIBUCIÓN!$A$8:$G$540,5,FALSE)</f>
        <v>Emma Ticonipa</v>
      </c>
      <c r="D533" s="374" t="str">
        <f>+VLOOKUP(C533,[2]Hoja1!$A$1:$C$12,2,FALSE)</f>
        <v>2183333 - 1635</v>
      </c>
      <c r="E533" s="382" t="str">
        <f>+VLOOKUP(C533,[2]Hoja1!$A$1:$C$12,3,FALSE)</f>
        <v>emma.ticonipa@economiayfinanzas.gob.bo</v>
      </c>
    </row>
    <row r="534" spans="1:5">
      <c r="A534" s="347">
        <v>3701</v>
      </c>
      <c r="B534" s="347" t="s">
        <v>1518</v>
      </c>
      <c r="C534" s="374" t="str">
        <f>+VLOOKUP($A534,[3]DISTRIBUCIÓN!$A$8:$G$540,5,FALSE)</f>
        <v>Emma Ticonipa</v>
      </c>
      <c r="D534" s="374" t="str">
        <f>+VLOOKUP(C534,[2]Hoja1!$A$1:$C$12,2,FALSE)</f>
        <v>2183333 - 1635</v>
      </c>
      <c r="E534" s="382" t="str">
        <f>+VLOOKUP(C534,[2]Hoja1!$A$1:$C$12,3,FALSE)</f>
        <v>emma.ticonipa@economiayfinanzas.gob.bo</v>
      </c>
    </row>
    <row r="535" spans="1:5">
      <c r="A535" s="347">
        <v>3702</v>
      </c>
      <c r="B535" s="347" t="s">
        <v>1519</v>
      </c>
      <c r="C535" s="374" t="str">
        <f>+VLOOKUP($A535,[3]DISTRIBUCIÓN!$A$8:$G$540,5,FALSE)</f>
        <v>Emma Ticonipa</v>
      </c>
      <c r="D535" s="374" t="str">
        <f>+VLOOKUP(C535,[2]Hoja1!$A$1:$C$12,2,FALSE)</f>
        <v>2183333 - 1635</v>
      </c>
      <c r="E535" s="382" t="str">
        <f>+VLOOKUP(C535,[2]Hoja1!$A$1:$C$12,3,FALSE)</f>
        <v>emma.ticonipa@economiayfinanzas.gob.bo</v>
      </c>
    </row>
    <row r="536" spans="1:5">
      <c r="A536" s="383">
        <v>3801</v>
      </c>
      <c r="B536" s="383" t="s">
        <v>1520</v>
      </c>
      <c r="C536" s="384" t="str">
        <f>+VLOOKUP($A536,[3]DISTRIBUCIÓN!$A$8:$G$540,5,FALSE)</f>
        <v>Emma Ticonipa</v>
      </c>
      <c r="D536" s="384" t="str">
        <f>+VLOOKUP(C536,[2]Hoja1!$A$1:$C$12,2,FALSE)</f>
        <v>2183333 - 1635</v>
      </c>
      <c r="E536" s="385" t="str">
        <f>+VLOOKUP(C536,[2]Hoja1!$A$1:$C$12,3,FALSE)</f>
        <v>emma.ticonipa@economiayfinanzas.gob.bo</v>
      </c>
    </row>
  </sheetData>
  <autoFilter ref="A3:E536" xr:uid="{79E15D9C-93C5-4383-871C-20D7429E4C9A}"/>
  <mergeCells count="1">
    <mergeCell ref="A1:E1"/>
  </mergeCells>
  <conditionalFormatting sqref="A4:A536">
    <cfRule type="duplicateValues" dxfId="0" priority="19"/>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76"/>
  <sheetViews>
    <sheetView showGridLines="0" view="pageBreakPreview" zoomScaleNormal="85" zoomScaleSheetLayoutView="100"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5" t="s">
        <v>665</v>
      </c>
      <c r="B1" s="215"/>
      <c r="C1" s="216"/>
      <c r="D1" s="217"/>
      <c r="E1" s="217"/>
      <c r="F1" s="217"/>
      <c r="G1" s="215"/>
      <c r="H1" s="215"/>
      <c r="I1" s="215"/>
      <c r="J1" s="215"/>
      <c r="K1" s="215"/>
      <c r="L1" s="215"/>
      <c r="M1" s="215"/>
      <c r="N1" s="126"/>
      <c r="O1" s="126"/>
      <c r="P1" s="126"/>
      <c r="Q1" s="215"/>
    </row>
    <row r="2" spans="1:17">
      <c r="A2" s="215" t="s">
        <v>32</v>
      </c>
      <c r="B2" s="215"/>
      <c r="C2" s="216"/>
      <c r="D2" s="217"/>
      <c r="E2" s="217"/>
      <c r="F2" s="217"/>
      <c r="G2" s="215"/>
      <c r="H2" s="215"/>
      <c r="I2" s="215"/>
      <c r="J2" s="215"/>
      <c r="K2" s="215"/>
      <c r="L2" s="215"/>
      <c r="M2" s="215"/>
      <c r="N2" s="126"/>
      <c r="O2" s="126"/>
      <c r="P2" s="126"/>
      <c r="Q2" s="215"/>
    </row>
    <row r="3" spans="1:17">
      <c r="A3" s="215" t="str">
        <f>+'CUT MN'!A3</f>
        <v>CORRESPONDIENTE AL PERIODO DE ENERO A MARZO DE 2025</v>
      </c>
      <c r="B3" s="215"/>
      <c r="C3" s="216"/>
      <c r="D3" s="217"/>
      <c r="E3" s="217"/>
      <c r="F3" s="217"/>
      <c r="G3" s="215"/>
      <c r="H3" s="215"/>
      <c r="I3" s="215"/>
      <c r="J3" s="215"/>
      <c r="K3" s="215"/>
      <c r="L3" s="215"/>
      <c r="M3" s="215"/>
      <c r="N3" s="126"/>
      <c r="O3" s="126"/>
      <c r="P3" s="126"/>
      <c r="Q3" s="215"/>
    </row>
    <row r="4" spans="1:17">
      <c r="A4" s="218" t="str">
        <f>+'CUT MN'!A4</f>
        <v>ACTUALIZADO AL : 4 de abril de 2025 Hrs. 14:00</v>
      </c>
      <c r="B4" s="218"/>
      <c r="C4" s="219"/>
      <c r="D4" s="220"/>
      <c r="E4" s="220"/>
      <c r="F4" s="220"/>
      <c r="G4" s="218"/>
      <c r="H4" s="218"/>
      <c r="I4" s="218"/>
      <c r="J4" s="218"/>
      <c r="K4" s="218"/>
      <c r="L4" s="218"/>
      <c r="M4" s="218"/>
      <c r="N4" s="137"/>
      <c r="O4" s="137"/>
      <c r="P4" s="137"/>
      <c r="Q4" s="218"/>
    </row>
    <row r="5" spans="1:17">
      <c r="A5" s="221"/>
      <c r="B5" s="222"/>
      <c r="C5" s="223"/>
      <c r="D5" s="224"/>
      <c r="E5" s="225"/>
      <c r="F5" s="225"/>
      <c r="G5" s="226"/>
      <c r="H5" s="227"/>
      <c r="I5" s="227"/>
      <c r="J5" s="227"/>
      <c r="K5" s="227"/>
      <c r="L5" s="227"/>
      <c r="M5" s="227"/>
      <c r="N5" s="78"/>
      <c r="O5" s="78"/>
      <c r="P5" s="110"/>
      <c r="Q5" s="227"/>
    </row>
    <row r="6" spans="1:17">
      <c r="A6" s="465" t="s">
        <v>1463</v>
      </c>
      <c r="B6" s="466"/>
      <c r="C6" s="229"/>
      <c r="D6" s="230"/>
      <c r="E6" s="228"/>
      <c r="F6" s="228"/>
      <c r="G6" s="231"/>
      <c r="H6" s="465" t="s">
        <v>1465</v>
      </c>
      <c r="I6" s="466"/>
      <c r="J6" s="465" t="s">
        <v>1466</v>
      </c>
      <c r="K6" s="466"/>
      <c r="L6" s="463" t="s">
        <v>1467</v>
      </c>
      <c r="M6" s="464"/>
      <c r="N6" s="463" t="s">
        <v>1468</v>
      </c>
      <c r="O6" s="464"/>
      <c r="P6" s="111"/>
      <c r="Q6" s="67"/>
    </row>
    <row r="7" spans="1:17" ht="38.25">
      <c r="A7" s="266" t="s">
        <v>653</v>
      </c>
      <c r="B7" s="266" t="s">
        <v>654</v>
      </c>
      <c r="C7" s="264" t="s">
        <v>660</v>
      </c>
      <c r="D7" s="338" t="s">
        <v>1462</v>
      </c>
      <c r="E7" s="83" t="s">
        <v>552</v>
      </c>
      <c r="F7" s="83" t="s">
        <v>1464</v>
      </c>
      <c r="G7" s="83" t="s">
        <v>36</v>
      </c>
      <c r="H7" s="266" t="s">
        <v>655</v>
      </c>
      <c r="I7" s="266" t="s">
        <v>658</v>
      </c>
      <c r="J7" s="266" t="s">
        <v>656</v>
      </c>
      <c r="K7" s="266" t="s">
        <v>657</v>
      </c>
      <c r="L7" s="265" t="s">
        <v>1301</v>
      </c>
      <c r="M7" s="265" t="s">
        <v>1302</v>
      </c>
      <c r="N7" s="265" t="s">
        <v>1287</v>
      </c>
      <c r="O7" s="265" t="s">
        <v>1288</v>
      </c>
      <c r="P7" s="84" t="s">
        <v>659</v>
      </c>
      <c r="Q7" s="116" t="s">
        <v>1469</v>
      </c>
    </row>
    <row r="8" spans="1:17" ht="51">
      <c r="A8" s="85">
        <v>576</v>
      </c>
      <c r="B8" s="85">
        <v>1</v>
      </c>
      <c r="C8" s="69" t="s">
        <v>1243</v>
      </c>
      <c r="D8" s="86">
        <v>45659</v>
      </c>
      <c r="E8" s="85">
        <v>1</v>
      </c>
      <c r="F8" s="85" t="s">
        <v>2555</v>
      </c>
      <c r="G8" s="87" t="s">
        <v>2556</v>
      </c>
      <c r="H8" s="87"/>
      <c r="I8" s="87"/>
      <c r="J8" s="87"/>
      <c r="K8" s="87"/>
      <c r="L8" s="353"/>
      <c r="M8" s="353"/>
      <c r="N8" s="138">
        <v>6322900.9699999997</v>
      </c>
      <c r="O8" s="138">
        <v>0</v>
      </c>
      <c r="P8" s="139">
        <v>6322900.9699999997</v>
      </c>
      <c r="Q8" s="87"/>
    </row>
    <row r="9" spans="1:17" ht="51">
      <c r="A9" s="85">
        <v>132</v>
      </c>
      <c r="B9" s="85">
        <v>14</v>
      </c>
      <c r="C9" s="69" t="s">
        <v>59</v>
      </c>
      <c r="D9" s="86">
        <v>45659</v>
      </c>
      <c r="E9" s="85">
        <v>1</v>
      </c>
      <c r="F9" s="85" t="s">
        <v>2557</v>
      </c>
      <c r="G9" s="87" t="s">
        <v>2556</v>
      </c>
      <c r="H9" s="87"/>
      <c r="I9" s="87"/>
      <c r="J9" s="87"/>
      <c r="K9" s="87"/>
      <c r="L9" s="353"/>
      <c r="M9" s="353"/>
      <c r="N9" s="138">
        <v>0</v>
      </c>
      <c r="O9" s="138">
        <v>6322900.9699999997</v>
      </c>
      <c r="P9" s="139">
        <v>6322900.9699999997</v>
      </c>
      <c r="Q9" s="87"/>
    </row>
    <row r="10" spans="1:17" ht="51">
      <c r="A10" s="85" t="s">
        <v>541</v>
      </c>
      <c r="B10" s="85">
        <v>2</v>
      </c>
      <c r="C10" s="69" t="s">
        <v>590</v>
      </c>
      <c r="D10" s="86">
        <v>45664</v>
      </c>
      <c r="E10" s="85">
        <v>7</v>
      </c>
      <c r="F10" s="85" t="s">
        <v>1480</v>
      </c>
      <c r="G10" s="87" t="s">
        <v>2558</v>
      </c>
      <c r="H10" s="87"/>
      <c r="I10" s="87"/>
      <c r="J10" s="87"/>
      <c r="K10" s="87"/>
      <c r="L10" s="353"/>
      <c r="M10" s="353"/>
      <c r="N10" s="138">
        <v>27059949.960000001</v>
      </c>
      <c r="O10" s="138">
        <v>0</v>
      </c>
      <c r="P10" s="139">
        <v>27059949.960000001</v>
      </c>
      <c r="Q10" s="87"/>
    </row>
    <row r="11" spans="1:17" ht="51">
      <c r="A11" s="85">
        <v>86</v>
      </c>
      <c r="B11" s="85">
        <v>10</v>
      </c>
      <c r="C11" s="69" t="s">
        <v>50</v>
      </c>
      <c r="D11" s="86">
        <v>45664</v>
      </c>
      <c r="E11" s="85">
        <v>7</v>
      </c>
      <c r="F11" s="85" t="s">
        <v>2559</v>
      </c>
      <c r="G11" s="87" t="s">
        <v>2558</v>
      </c>
      <c r="H11" s="87"/>
      <c r="I11" s="87"/>
      <c r="J11" s="87"/>
      <c r="K11" s="87"/>
      <c r="L11" s="353"/>
      <c r="M11" s="353"/>
      <c r="N11" s="138">
        <v>0</v>
      </c>
      <c r="O11" s="138">
        <v>27059949.960000001</v>
      </c>
      <c r="P11" s="139">
        <v>27059949.960000001</v>
      </c>
      <c r="Q11" s="87"/>
    </row>
    <row r="12" spans="1:17" ht="51">
      <c r="A12" s="85">
        <v>86</v>
      </c>
      <c r="B12" s="85">
        <v>1</v>
      </c>
      <c r="C12" s="69" t="s">
        <v>50</v>
      </c>
      <c r="D12" s="86">
        <v>45665</v>
      </c>
      <c r="E12" s="85">
        <v>8</v>
      </c>
      <c r="F12" s="85" t="s">
        <v>1512</v>
      </c>
      <c r="G12" s="87" t="s">
        <v>2560</v>
      </c>
      <c r="H12" s="87"/>
      <c r="I12" s="87"/>
      <c r="J12" s="87"/>
      <c r="K12" s="87"/>
      <c r="L12" s="353"/>
      <c r="M12" s="353"/>
      <c r="N12" s="138">
        <v>20676.61</v>
      </c>
      <c r="O12" s="138">
        <v>0</v>
      </c>
      <c r="P12" s="139">
        <v>20676.61</v>
      </c>
      <c r="Q12" s="87"/>
    </row>
    <row r="13" spans="1:17" ht="51">
      <c r="A13" s="85" t="s">
        <v>541</v>
      </c>
      <c r="B13" s="85">
        <v>2</v>
      </c>
      <c r="C13" s="69" t="s">
        <v>590</v>
      </c>
      <c r="D13" s="86">
        <v>45674</v>
      </c>
      <c r="E13" s="85">
        <v>70</v>
      </c>
      <c r="F13" s="85" t="s">
        <v>1480</v>
      </c>
      <c r="G13" s="87" t="s">
        <v>2561</v>
      </c>
      <c r="H13" s="87"/>
      <c r="I13" s="87"/>
      <c r="J13" s="87"/>
      <c r="K13" s="87"/>
      <c r="L13" s="353"/>
      <c r="M13" s="353"/>
      <c r="N13" s="138">
        <v>0</v>
      </c>
      <c r="O13" s="138">
        <v>334721.96000000002</v>
      </c>
      <c r="P13" s="139">
        <v>334721.96000000002</v>
      </c>
      <c r="Q13" s="87"/>
    </row>
    <row r="14" spans="1:17" ht="51">
      <c r="A14" s="85" t="s">
        <v>541</v>
      </c>
      <c r="B14" s="85">
        <v>2</v>
      </c>
      <c r="C14" s="69" t="s">
        <v>590</v>
      </c>
      <c r="D14" s="86">
        <v>45677</v>
      </c>
      <c r="E14" s="85">
        <v>117</v>
      </c>
      <c r="F14" s="85" t="s">
        <v>1480</v>
      </c>
      <c r="G14" s="87" t="s">
        <v>2562</v>
      </c>
      <c r="H14" s="87"/>
      <c r="I14" s="87"/>
      <c r="J14" s="87"/>
      <c r="K14" s="87"/>
      <c r="L14" s="353"/>
      <c r="M14" s="353"/>
      <c r="N14" s="138">
        <v>4116000</v>
      </c>
      <c r="O14" s="138">
        <v>0</v>
      </c>
      <c r="P14" s="139">
        <v>4116000</v>
      </c>
      <c r="Q14" s="87"/>
    </row>
    <row r="15" spans="1:17" ht="51">
      <c r="A15" s="85">
        <v>291</v>
      </c>
      <c r="B15" s="85">
        <v>3</v>
      </c>
      <c r="C15" s="69" t="s">
        <v>119</v>
      </c>
      <c r="D15" s="86">
        <v>45677</v>
      </c>
      <c r="E15" s="85">
        <v>117</v>
      </c>
      <c r="F15" s="85" t="s">
        <v>2563</v>
      </c>
      <c r="G15" s="87" t="s">
        <v>2562</v>
      </c>
      <c r="H15" s="87"/>
      <c r="I15" s="87"/>
      <c r="J15" s="87"/>
      <c r="K15" s="87"/>
      <c r="L15" s="353"/>
      <c r="M15" s="353"/>
      <c r="N15" s="138">
        <v>0</v>
      </c>
      <c r="O15" s="138">
        <v>4116000</v>
      </c>
      <c r="P15" s="139">
        <v>4116000</v>
      </c>
      <c r="Q15" s="87"/>
    </row>
    <row r="16" spans="1:17" ht="51">
      <c r="A16" s="85" t="s">
        <v>541</v>
      </c>
      <c r="B16" s="85">
        <v>2</v>
      </c>
      <c r="C16" s="69" t="s">
        <v>590</v>
      </c>
      <c r="D16" s="86">
        <v>45677</v>
      </c>
      <c r="E16" s="85">
        <v>118</v>
      </c>
      <c r="F16" s="85" t="s">
        <v>1480</v>
      </c>
      <c r="G16" s="87" t="s">
        <v>2564</v>
      </c>
      <c r="H16" s="87"/>
      <c r="I16" s="87"/>
      <c r="J16" s="87"/>
      <c r="K16" s="87"/>
      <c r="L16" s="353"/>
      <c r="M16" s="353"/>
      <c r="N16" s="138">
        <v>10290000</v>
      </c>
      <c r="O16" s="138">
        <v>0</v>
      </c>
      <c r="P16" s="139">
        <v>10290000</v>
      </c>
      <c r="Q16" s="87"/>
    </row>
    <row r="17" spans="1:17" ht="51">
      <c r="A17" s="85">
        <v>291</v>
      </c>
      <c r="B17" s="85">
        <v>3</v>
      </c>
      <c r="C17" s="69" t="s">
        <v>119</v>
      </c>
      <c r="D17" s="86">
        <v>45677</v>
      </c>
      <c r="E17" s="85">
        <v>118</v>
      </c>
      <c r="F17" s="85" t="s">
        <v>2565</v>
      </c>
      <c r="G17" s="87" t="s">
        <v>2564</v>
      </c>
      <c r="H17" s="87"/>
      <c r="I17" s="87"/>
      <c r="J17" s="87"/>
      <c r="K17" s="87"/>
      <c r="L17" s="353"/>
      <c r="M17" s="353"/>
      <c r="N17" s="138">
        <v>0</v>
      </c>
      <c r="O17" s="138">
        <v>10290000</v>
      </c>
      <c r="P17" s="139">
        <v>10290000</v>
      </c>
      <c r="Q17" s="87"/>
    </row>
    <row r="18" spans="1:17" ht="51">
      <c r="A18" s="85" t="s">
        <v>541</v>
      </c>
      <c r="B18" s="85">
        <v>2</v>
      </c>
      <c r="C18" s="69" t="s">
        <v>590</v>
      </c>
      <c r="D18" s="86">
        <v>45677</v>
      </c>
      <c r="E18" s="85">
        <v>119</v>
      </c>
      <c r="F18" s="85" t="s">
        <v>1480</v>
      </c>
      <c r="G18" s="87" t="s">
        <v>2566</v>
      </c>
      <c r="H18" s="87"/>
      <c r="I18" s="87"/>
      <c r="J18" s="87"/>
      <c r="K18" s="87"/>
      <c r="L18" s="353"/>
      <c r="M18" s="353"/>
      <c r="N18" s="138">
        <v>20580000</v>
      </c>
      <c r="O18" s="138">
        <v>0</v>
      </c>
      <c r="P18" s="139">
        <v>20580000</v>
      </c>
      <c r="Q18" s="87"/>
    </row>
    <row r="19" spans="1:17" ht="51">
      <c r="A19" s="85">
        <v>291</v>
      </c>
      <c r="B19" s="85">
        <v>3</v>
      </c>
      <c r="C19" s="69" t="s">
        <v>119</v>
      </c>
      <c r="D19" s="86">
        <v>45677</v>
      </c>
      <c r="E19" s="85">
        <v>119</v>
      </c>
      <c r="F19" s="85" t="s">
        <v>2567</v>
      </c>
      <c r="G19" s="87" t="s">
        <v>2566</v>
      </c>
      <c r="H19" s="87"/>
      <c r="I19" s="87"/>
      <c r="J19" s="87"/>
      <c r="K19" s="87"/>
      <c r="L19" s="353"/>
      <c r="M19" s="353"/>
      <c r="N19" s="138">
        <v>0</v>
      </c>
      <c r="O19" s="138">
        <v>20580000</v>
      </c>
      <c r="P19" s="139">
        <v>20580000</v>
      </c>
      <c r="Q19" s="87"/>
    </row>
    <row r="20" spans="1:17" ht="51">
      <c r="A20" s="85" t="s">
        <v>541</v>
      </c>
      <c r="B20" s="85">
        <v>2</v>
      </c>
      <c r="C20" s="69" t="s">
        <v>590</v>
      </c>
      <c r="D20" s="86">
        <v>45677</v>
      </c>
      <c r="E20" s="85">
        <v>124</v>
      </c>
      <c r="F20" s="85" t="s">
        <v>1480</v>
      </c>
      <c r="G20" s="87" t="s">
        <v>2568</v>
      </c>
      <c r="H20" s="87"/>
      <c r="I20" s="87"/>
      <c r="J20" s="87"/>
      <c r="K20" s="87"/>
      <c r="L20" s="353"/>
      <c r="M20" s="353"/>
      <c r="N20" s="138">
        <v>0</v>
      </c>
      <c r="O20" s="138">
        <v>152528.19</v>
      </c>
      <c r="P20" s="139">
        <v>152528.19</v>
      </c>
      <c r="Q20" s="87"/>
    </row>
    <row r="21" spans="1:17" ht="51">
      <c r="A21" s="85">
        <v>46</v>
      </c>
      <c r="B21" s="85">
        <v>2</v>
      </c>
      <c r="C21" s="69" t="s">
        <v>1367</v>
      </c>
      <c r="D21" s="86">
        <v>45678</v>
      </c>
      <c r="E21" s="85">
        <v>132</v>
      </c>
      <c r="F21" s="85" t="s">
        <v>2569</v>
      </c>
      <c r="G21" s="87" t="s">
        <v>2570</v>
      </c>
      <c r="H21" s="87"/>
      <c r="I21" s="87"/>
      <c r="J21" s="87"/>
      <c r="K21" s="87"/>
      <c r="L21" s="353"/>
      <c r="M21" s="353"/>
      <c r="N21" s="138">
        <v>154181.43</v>
      </c>
      <c r="O21" s="138">
        <v>0</v>
      </c>
      <c r="P21" s="139">
        <v>154181.43</v>
      </c>
      <c r="Q21" s="87"/>
    </row>
    <row r="22" spans="1:17" ht="51">
      <c r="A22" s="85" t="s">
        <v>541</v>
      </c>
      <c r="B22" s="85">
        <v>2</v>
      </c>
      <c r="C22" s="69" t="s">
        <v>590</v>
      </c>
      <c r="D22" s="86">
        <v>45678</v>
      </c>
      <c r="E22" s="85">
        <v>132</v>
      </c>
      <c r="F22" s="85" t="s">
        <v>1480</v>
      </c>
      <c r="G22" s="87" t="s">
        <v>2570</v>
      </c>
      <c r="H22" s="87"/>
      <c r="I22" s="87"/>
      <c r="J22" s="87"/>
      <c r="K22" s="87"/>
      <c r="L22" s="353"/>
      <c r="M22" s="353"/>
      <c r="N22" s="138">
        <v>0</v>
      </c>
      <c r="O22" s="138">
        <v>154181.43</v>
      </c>
      <c r="P22" s="139">
        <v>154181.43</v>
      </c>
      <c r="Q22" s="87"/>
    </row>
    <row r="23" spans="1:17" ht="51">
      <c r="A23" s="85">
        <v>46</v>
      </c>
      <c r="B23" s="85">
        <v>2</v>
      </c>
      <c r="C23" s="69" t="s">
        <v>1367</v>
      </c>
      <c r="D23" s="86">
        <v>45678</v>
      </c>
      <c r="E23" s="85">
        <v>133</v>
      </c>
      <c r="F23" s="85" t="s">
        <v>2571</v>
      </c>
      <c r="G23" s="87" t="s">
        <v>2572</v>
      </c>
      <c r="H23" s="87"/>
      <c r="I23" s="87"/>
      <c r="J23" s="87"/>
      <c r="K23" s="87"/>
      <c r="L23" s="353"/>
      <c r="M23" s="353"/>
      <c r="N23" s="138">
        <v>5768.8</v>
      </c>
      <c r="O23" s="138">
        <v>0</v>
      </c>
      <c r="P23" s="139">
        <v>5768.8</v>
      </c>
      <c r="Q23" s="87"/>
    </row>
    <row r="24" spans="1:17" ht="51">
      <c r="A24" s="85" t="s">
        <v>541</v>
      </c>
      <c r="B24" s="85">
        <v>2</v>
      </c>
      <c r="C24" s="69" t="s">
        <v>590</v>
      </c>
      <c r="D24" s="86">
        <v>45678</v>
      </c>
      <c r="E24" s="85">
        <v>133</v>
      </c>
      <c r="F24" s="85" t="s">
        <v>1480</v>
      </c>
      <c r="G24" s="87" t="s">
        <v>2572</v>
      </c>
      <c r="H24" s="87"/>
      <c r="I24" s="87"/>
      <c r="J24" s="87"/>
      <c r="K24" s="87"/>
      <c r="L24" s="353"/>
      <c r="M24" s="353"/>
      <c r="N24" s="138">
        <v>0</v>
      </c>
      <c r="O24" s="138">
        <v>5768.8</v>
      </c>
      <c r="P24" s="139">
        <v>5768.8</v>
      </c>
      <c r="Q24" s="87"/>
    </row>
    <row r="25" spans="1:17" ht="51">
      <c r="A25" s="85">
        <v>86</v>
      </c>
      <c r="B25" s="85">
        <v>1</v>
      </c>
      <c r="C25" s="69" t="s">
        <v>50</v>
      </c>
      <c r="D25" s="86">
        <v>45684</v>
      </c>
      <c r="E25" s="85">
        <v>171</v>
      </c>
      <c r="F25" s="85" t="s">
        <v>2573</v>
      </c>
      <c r="G25" s="87" t="s">
        <v>2574</v>
      </c>
      <c r="H25" s="87"/>
      <c r="I25" s="87"/>
      <c r="J25" s="87"/>
      <c r="K25" s="87"/>
      <c r="L25" s="353"/>
      <c r="M25" s="353"/>
      <c r="N25" s="138">
        <v>20899.22</v>
      </c>
      <c r="O25" s="138">
        <v>0</v>
      </c>
      <c r="P25" s="139">
        <v>20899.22</v>
      </c>
      <c r="Q25" s="87"/>
    </row>
    <row r="26" spans="1:17" ht="51">
      <c r="A26" s="85" t="s">
        <v>541</v>
      </c>
      <c r="B26" s="85">
        <v>2</v>
      </c>
      <c r="C26" s="69" t="s">
        <v>590</v>
      </c>
      <c r="D26" s="86">
        <v>45684</v>
      </c>
      <c r="E26" s="85">
        <v>171</v>
      </c>
      <c r="F26" s="85" t="s">
        <v>1480</v>
      </c>
      <c r="G26" s="87" t="s">
        <v>2574</v>
      </c>
      <c r="H26" s="87"/>
      <c r="I26" s="87"/>
      <c r="J26" s="87"/>
      <c r="K26" s="87"/>
      <c r="L26" s="353"/>
      <c r="M26" s="353"/>
      <c r="N26" s="138">
        <v>0</v>
      </c>
      <c r="O26" s="138">
        <v>20899.22</v>
      </c>
      <c r="P26" s="139">
        <v>20899.22</v>
      </c>
      <c r="Q26" s="87"/>
    </row>
    <row r="27" spans="1:17" ht="51">
      <c r="A27" s="85" t="s">
        <v>541</v>
      </c>
      <c r="B27" s="85">
        <v>2</v>
      </c>
      <c r="C27" s="69" t="s">
        <v>590</v>
      </c>
      <c r="D27" s="86">
        <v>45688</v>
      </c>
      <c r="E27" s="85">
        <v>210</v>
      </c>
      <c r="F27" s="85" t="s">
        <v>1480</v>
      </c>
      <c r="G27" s="87" t="s">
        <v>2575</v>
      </c>
      <c r="H27" s="87"/>
      <c r="I27" s="87"/>
      <c r="J27" s="87"/>
      <c r="K27" s="87"/>
      <c r="L27" s="353"/>
      <c r="M27" s="353"/>
      <c r="N27" s="138">
        <v>640782.65</v>
      </c>
      <c r="O27" s="138">
        <v>0</v>
      </c>
      <c r="P27" s="139">
        <v>640782.65</v>
      </c>
      <c r="Q27" s="87"/>
    </row>
    <row r="28" spans="1:17" ht="51">
      <c r="A28" s="85" t="s">
        <v>541</v>
      </c>
      <c r="B28" s="85">
        <v>2</v>
      </c>
      <c r="C28" s="69" t="s">
        <v>590</v>
      </c>
      <c r="D28" s="86">
        <v>45688</v>
      </c>
      <c r="E28" s="85">
        <v>212</v>
      </c>
      <c r="F28" s="85" t="s">
        <v>1480</v>
      </c>
      <c r="G28" s="87" t="s">
        <v>2576</v>
      </c>
      <c r="H28" s="87"/>
      <c r="I28" s="87"/>
      <c r="J28" s="87"/>
      <c r="K28" s="87"/>
      <c r="L28" s="353"/>
      <c r="M28" s="353"/>
      <c r="N28" s="138">
        <v>274339.98</v>
      </c>
      <c r="O28" s="138">
        <v>0</v>
      </c>
      <c r="P28" s="139">
        <v>274339.98</v>
      </c>
      <c r="Q28" s="87"/>
    </row>
    <row r="29" spans="1:17" ht="51">
      <c r="A29" s="85" t="s">
        <v>541</v>
      </c>
      <c r="B29" s="85">
        <v>2</v>
      </c>
      <c r="C29" s="69" t="s">
        <v>590</v>
      </c>
      <c r="D29" s="86">
        <v>45688</v>
      </c>
      <c r="E29" s="85">
        <v>216</v>
      </c>
      <c r="F29" s="85" t="s">
        <v>1480</v>
      </c>
      <c r="G29" s="87" t="s">
        <v>2577</v>
      </c>
      <c r="H29" s="87"/>
      <c r="I29" s="87"/>
      <c r="J29" s="87"/>
      <c r="K29" s="87"/>
      <c r="L29" s="353"/>
      <c r="M29" s="353"/>
      <c r="N29" s="138">
        <v>0</v>
      </c>
      <c r="O29" s="138">
        <v>11984.63</v>
      </c>
      <c r="P29" s="139">
        <v>11984.63</v>
      </c>
      <c r="Q29" s="87"/>
    </row>
    <row r="30" spans="1:17" ht="51">
      <c r="A30" s="85" t="s">
        <v>541</v>
      </c>
      <c r="B30" s="85">
        <v>2</v>
      </c>
      <c r="C30" s="69" t="s">
        <v>590</v>
      </c>
      <c r="D30" s="86">
        <v>45693</v>
      </c>
      <c r="E30" s="85">
        <v>304</v>
      </c>
      <c r="F30" s="85" t="s">
        <v>1480</v>
      </c>
      <c r="G30" s="87" t="s">
        <v>3739</v>
      </c>
      <c r="H30" s="87"/>
      <c r="I30" s="87"/>
      <c r="J30" s="87"/>
      <c r="K30" s="87"/>
      <c r="L30" s="353"/>
      <c r="M30" s="353"/>
      <c r="N30" s="138">
        <v>21948123.550000001</v>
      </c>
      <c r="O30" s="138">
        <v>0</v>
      </c>
      <c r="P30" s="139">
        <v>21948123.550000001</v>
      </c>
      <c r="Q30" s="87"/>
    </row>
    <row r="31" spans="1:17" ht="51">
      <c r="A31" s="85">
        <v>291</v>
      </c>
      <c r="B31" s="85">
        <v>1</v>
      </c>
      <c r="C31" s="69" t="s">
        <v>119</v>
      </c>
      <c r="D31" s="86">
        <v>45693</v>
      </c>
      <c r="E31" s="85">
        <v>304</v>
      </c>
      <c r="F31" s="85" t="s">
        <v>3740</v>
      </c>
      <c r="G31" s="87" t="s">
        <v>3739</v>
      </c>
      <c r="H31" s="87"/>
      <c r="I31" s="87"/>
      <c r="J31" s="87"/>
      <c r="K31" s="87"/>
      <c r="L31" s="353"/>
      <c r="M31" s="353"/>
      <c r="N31" s="138">
        <v>0</v>
      </c>
      <c r="O31" s="138">
        <v>21948123.550000001</v>
      </c>
      <c r="P31" s="139">
        <v>21948123.550000001</v>
      </c>
      <c r="Q31" s="87"/>
    </row>
    <row r="32" spans="1:17" ht="51">
      <c r="A32" s="85" t="s">
        <v>541</v>
      </c>
      <c r="B32" s="85">
        <v>2</v>
      </c>
      <c r="C32" s="69" t="s">
        <v>590</v>
      </c>
      <c r="D32" s="86">
        <v>45693</v>
      </c>
      <c r="E32" s="85">
        <v>306</v>
      </c>
      <c r="F32" s="85" t="s">
        <v>1480</v>
      </c>
      <c r="G32" s="87" t="s">
        <v>3741</v>
      </c>
      <c r="H32" s="87"/>
      <c r="I32" s="87"/>
      <c r="J32" s="87"/>
      <c r="K32" s="87"/>
      <c r="L32" s="353"/>
      <c r="M32" s="353"/>
      <c r="N32" s="138">
        <v>10290000</v>
      </c>
      <c r="O32" s="138">
        <v>0</v>
      </c>
      <c r="P32" s="139">
        <v>10290000</v>
      </c>
      <c r="Q32" s="87"/>
    </row>
    <row r="33" spans="1:17" ht="51">
      <c r="A33" s="85">
        <v>291</v>
      </c>
      <c r="B33" s="85">
        <v>1</v>
      </c>
      <c r="C33" s="69" t="s">
        <v>119</v>
      </c>
      <c r="D33" s="86">
        <v>45693</v>
      </c>
      <c r="E33" s="85">
        <v>306</v>
      </c>
      <c r="F33" s="85" t="s">
        <v>3742</v>
      </c>
      <c r="G33" s="87" t="s">
        <v>3741</v>
      </c>
      <c r="H33" s="87"/>
      <c r="I33" s="87"/>
      <c r="J33" s="87"/>
      <c r="K33" s="87"/>
      <c r="L33" s="353"/>
      <c r="M33" s="353"/>
      <c r="N33" s="138">
        <v>0</v>
      </c>
      <c r="O33" s="138">
        <v>10290000</v>
      </c>
      <c r="P33" s="139">
        <v>10290000</v>
      </c>
      <c r="Q33" s="87"/>
    </row>
    <row r="34" spans="1:17" ht="51">
      <c r="A34" s="85" t="s">
        <v>541</v>
      </c>
      <c r="B34" s="85">
        <v>2</v>
      </c>
      <c r="C34" s="69" t="s">
        <v>590</v>
      </c>
      <c r="D34" s="86">
        <v>45693</v>
      </c>
      <c r="E34" s="85">
        <v>309</v>
      </c>
      <c r="F34" s="85" t="s">
        <v>1480</v>
      </c>
      <c r="G34" s="87" t="s">
        <v>3743</v>
      </c>
      <c r="H34" s="87"/>
      <c r="I34" s="87"/>
      <c r="J34" s="87"/>
      <c r="K34" s="87"/>
      <c r="L34" s="353"/>
      <c r="M34" s="353"/>
      <c r="N34" s="138">
        <v>8232000</v>
      </c>
      <c r="O34" s="138">
        <v>0</v>
      </c>
      <c r="P34" s="139">
        <v>8232000</v>
      </c>
      <c r="Q34" s="87"/>
    </row>
    <row r="35" spans="1:17" ht="51">
      <c r="A35" s="85">
        <v>291</v>
      </c>
      <c r="B35" s="85">
        <v>8</v>
      </c>
      <c r="C35" s="69" t="s">
        <v>119</v>
      </c>
      <c r="D35" s="86">
        <v>45693</v>
      </c>
      <c r="E35" s="85">
        <v>309</v>
      </c>
      <c r="F35" s="85" t="s">
        <v>3744</v>
      </c>
      <c r="G35" s="87" t="s">
        <v>3743</v>
      </c>
      <c r="H35" s="87"/>
      <c r="I35" s="87"/>
      <c r="J35" s="87"/>
      <c r="K35" s="87"/>
      <c r="L35" s="353"/>
      <c r="M35" s="353"/>
      <c r="N35" s="138">
        <v>0</v>
      </c>
      <c r="O35" s="138">
        <v>8232000</v>
      </c>
      <c r="P35" s="139">
        <v>8232000</v>
      </c>
      <c r="Q35" s="87"/>
    </row>
    <row r="36" spans="1:17" ht="51">
      <c r="A36" s="85" t="s">
        <v>541</v>
      </c>
      <c r="B36" s="85">
        <v>2</v>
      </c>
      <c r="C36" s="69" t="s">
        <v>590</v>
      </c>
      <c r="D36" s="86">
        <v>45693</v>
      </c>
      <c r="E36" s="85">
        <v>310</v>
      </c>
      <c r="F36" s="85" t="s">
        <v>1480</v>
      </c>
      <c r="G36" s="87" t="s">
        <v>3745</v>
      </c>
      <c r="H36" s="87"/>
      <c r="I36" s="87"/>
      <c r="J36" s="87"/>
      <c r="K36" s="87"/>
      <c r="L36" s="353"/>
      <c r="M36" s="353"/>
      <c r="N36" s="138">
        <v>1804214.3</v>
      </c>
      <c r="O36" s="138">
        <v>0</v>
      </c>
      <c r="P36" s="139">
        <v>1804214.3</v>
      </c>
      <c r="Q36" s="87"/>
    </row>
    <row r="37" spans="1:17" ht="51">
      <c r="A37" s="85">
        <v>291</v>
      </c>
      <c r="B37" s="85">
        <v>1</v>
      </c>
      <c r="C37" s="69" t="s">
        <v>119</v>
      </c>
      <c r="D37" s="86">
        <v>45693</v>
      </c>
      <c r="E37" s="85">
        <v>310</v>
      </c>
      <c r="F37" s="85" t="s">
        <v>3746</v>
      </c>
      <c r="G37" s="87" t="s">
        <v>3745</v>
      </c>
      <c r="H37" s="87"/>
      <c r="I37" s="87"/>
      <c r="J37" s="87"/>
      <c r="K37" s="87"/>
      <c r="L37" s="353"/>
      <c r="M37" s="353"/>
      <c r="N37" s="138">
        <v>0</v>
      </c>
      <c r="O37" s="138">
        <v>1804214.3</v>
      </c>
      <c r="P37" s="139">
        <v>1804214.3</v>
      </c>
      <c r="Q37" s="87"/>
    </row>
    <row r="38" spans="1:17" ht="51">
      <c r="A38" s="85" t="s">
        <v>541</v>
      </c>
      <c r="B38" s="85">
        <v>2</v>
      </c>
      <c r="C38" s="69" t="s">
        <v>590</v>
      </c>
      <c r="D38" s="86">
        <v>45693</v>
      </c>
      <c r="E38" s="85">
        <v>312</v>
      </c>
      <c r="F38" s="85" t="s">
        <v>1480</v>
      </c>
      <c r="G38" s="87" t="s">
        <v>3747</v>
      </c>
      <c r="H38" s="87"/>
      <c r="I38" s="87"/>
      <c r="J38" s="87"/>
      <c r="K38" s="87"/>
      <c r="L38" s="353"/>
      <c r="M38" s="353"/>
      <c r="N38" s="138">
        <v>20580000</v>
      </c>
      <c r="O38" s="138">
        <v>0</v>
      </c>
      <c r="P38" s="139">
        <v>20580000</v>
      </c>
      <c r="Q38" s="87"/>
    </row>
    <row r="39" spans="1:17" ht="51">
      <c r="A39" s="85">
        <v>291</v>
      </c>
      <c r="B39" s="85">
        <v>1</v>
      </c>
      <c r="C39" s="69" t="s">
        <v>119</v>
      </c>
      <c r="D39" s="86">
        <v>45693</v>
      </c>
      <c r="E39" s="85">
        <v>312</v>
      </c>
      <c r="F39" s="85" t="s">
        <v>3748</v>
      </c>
      <c r="G39" s="87" t="s">
        <v>3747</v>
      </c>
      <c r="H39" s="87"/>
      <c r="I39" s="87"/>
      <c r="J39" s="87"/>
      <c r="K39" s="87"/>
      <c r="L39" s="353"/>
      <c r="M39" s="353"/>
      <c r="N39" s="138">
        <v>0</v>
      </c>
      <c r="O39" s="138">
        <v>20580000</v>
      </c>
      <c r="P39" s="139">
        <v>20580000</v>
      </c>
      <c r="Q39" s="87"/>
    </row>
    <row r="40" spans="1:17" ht="51">
      <c r="A40" s="85" t="s">
        <v>541</v>
      </c>
      <c r="B40" s="85">
        <v>2</v>
      </c>
      <c r="C40" s="69" t="s">
        <v>590</v>
      </c>
      <c r="D40" s="86">
        <v>45693</v>
      </c>
      <c r="E40" s="85">
        <v>313</v>
      </c>
      <c r="F40" s="85" t="s">
        <v>1480</v>
      </c>
      <c r="G40" s="87" t="s">
        <v>3749</v>
      </c>
      <c r="H40" s="87"/>
      <c r="I40" s="87"/>
      <c r="J40" s="87"/>
      <c r="K40" s="87"/>
      <c r="L40" s="353"/>
      <c r="M40" s="353"/>
      <c r="N40" s="138">
        <v>68600000</v>
      </c>
      <c r="O40" s="138">
        <v>0</v>
      </c>
      <c r="P40" s="139">
        <v>68600000</v>
      </c>
      <c r="Q40" s="87"/>
    </row>
    <row r="41" spans="1:17" ht="51">
      <c r="A41" s="85">
        <v>291</v>
      </c>
      <c r="B41" s="85">
        <v>3</v>
      </c>
      <c r="C41" s="69" t="s">
        <v>119</v>
      </c>
      <c r="D41" s="86">
        <v>45693</v>
      </c>
      <c r="E41" s="85">
        <v>313</v>
      </c>
      <c r="F41" s="85" t="s">
        <v>3750</v>
      </c>
      <c r="G41" s="87" t="s">
        <v>3749</v>
      </c>
      <c r="H41" s="87"/>
      <c r="I41" s="87"/>
      <c r="J41" s="87"/>
      <c r="K41" s="87"/>
      <c r="L41" s="353"/>
      <c r="M41" s="353"/>
      <c r="N41" s="138">
        <v>0</v>
      </c>
      <c r="O41" s="138">
        <v>68600000</v>
      </c>
      <c r="P41" s="139">
        <v>68600000</v>
      </c>
      <c r="Q41" s="87"/>
    </row>
    <row r="42" spans="1:17" ht="51">
      <c r="A42" s="85" t="s">
        <v>541</v>
      </c>
      <c r="B42" s="85">
        <v>2</v>
      </c>
      <c r="C42" s="69" t="s">
        <v>590</v>
      </c>
      <c r="D42" s="86">
        <v>45694</v>
      </c>
      <c r="E42" s="85">
        <v>328</v>
      </c>
      <c r="F42" s="85" t="s">
        <v>1480</v>
      </c>
      <c r="G42" s="87" t="s">
        <v>3751</v>
      </c>
      <c r="H42" s="87"/>
      <c r="I42" s="87"/>
      <c r="J42" s="87"/>
      <c r="K42" s="87"/>
      <c r="L42" s="353"/>
      <c r="M42" s="353"/>
      <c r="N42" s="138">
        <v>10290000</v>
      </c>
      <c r="O42" s="138">
        <v>0</v>
      </c>
      <c r="P42" s="139">
        <v>10290000</v>
      </c>
      <c r="Q42" s="87"/>
    </row>
    <row r="43" spans="1:17" ht="51">
      <c r="A43" s="85" t="s">
        <v>541</v>
      </c>
      <c r="B43" s="85">
        <v>2</v>
      </c>
      <c r="C43" s="69" t="s">
        <v>590</v>
      </c>
      <c r="D43" s="86">
        <v>45694</v>
      </c>
      <c r="E43" s="85">
        <v>330</v>
      </c>
      <c r="F43" s="85" t="s">
        <v>1480</v>
      </c>
      <c r="G43" s="87" t="s">
        <v>3752</v>
      </c>
      <c r="H43" s="87"/>
      <c r="I43" s="87"/>
      <c r="J43" s="87"/>
      <c r="K43" s="87"/>
      <c r="L43" s="353"/>
      <c r="M43" s="353"/>
      <c r="N43" s="138">
        <v>6860000</v>
      </c>
      <c r="O43" s="138">
        <v>0</v>
      </c>
      <c r="P43" s="139">
        <v>6860000</v>
      </c>
      <c r="Q43" s="87"/>
    </row>
    <row r="44" spans="1:17" ht="51">
      <c r="A44" s="85">
        <v>291</v>
      </c>
      <c r="B44" s="85">
        <v>8</v>
      </c>
      <c r="C44" s="69" t="s">
        <v>119</v>
      </c>
      <c r="D44" s="86">
        <v>45694</v>
      </c>
      <c r="E44" s="85">
        <v>330</v>
      </c>
      <c r="F44" s="85" t="s">
        <v>3744</v>
      </c>
      <c r="G44" s="87" t="s">
        <v>3752</v>
      </c>
      <c r="H44" s="87"/>
      <c r="I44" s="87"/>
      <c r="J44" s="87"/>
      <c r="K44" s="87"/>
      <c r="L44" s="353"/>
      <c r="M44" s="353"/>
      <c r="N44" s="138">
        <v>0</v>
      </c>
      <c r="O44" s="138">
        <v>6860000</v>
      </c>
      <c r="P44" s="139">
        <v>6860000</v>
      </c>
      <c r="Q44" s="87"/>
    </row>
    <row r="45" spans="1:17" ht="51">
      <c r="A45" s="85" t="s">
        <v>541</v>
      </c>
      <c r="B45" s="85">
        <v>2</v>
      </c>
      <c r="C45" s="69" t="s">
        <v>590</v>
      </c>
      <c r="D45" s="86">
        <v>45694</v>
      </c>
      <c r="E45" s="85">
        <v>332</v>
      </c>
      <c r="F45" s="85" t="s">
        <v>1480</v>
      </c>
      <c r="G45" s="87" t="s">
        <v>3753</v>
      </c>
      <c r="H45" s="87"/>
      <c r="I45" s="87"/>
      <c r="J45" s="87"/>
      <c r="K45" s="87"/>
      <c r="L45" s="353"/>
      <c r="M45" s="353"/>
      <c r="N45" s="138">
        <v>9862084.3800000008</v>
      </c>
      <c r="O45" s="138">
        <v>0</v>
      </c>
      <c r="P45" s="139">
        <v>9862084.3800000008</v>
      </c>
      <c r="Q45" s="87"/>
    </row>
    <row r="46" spans="1:17" ht="51">
      <c r="A46" s="85">
        <v>291</v>
      </c>
      <c r="B46" s="85">
        <v>1</v>
      </c>
      <c r="C46" s="69" t="s">
        <v>119</v>
      </c>
      <c r="D46" s="86">
        <v>45694</v>
      </c>
      <c r="E46" s="85">
        <v>332</v>
      </c>
      <c r="F46" s="85" t="s">
        <v>3754</v>
      </c>
      <c r="G46" s="87" t="s">
        <v>3753</v>
      </c>
      <c r="H46" s="87"/>
      <c r="I46" s="87"/>
      <c r="J46" s="87"/>
      <c r="K46" s="87"/>
      <c r="L46" s="353"/>
      <c r="M46" s="353"/>
      <c r="N46" s="138">
        <v>0</v>
      </c>
      <c r="O46" s="138">
        <v>9862084.3800000008</v>
      </c>
      <c r="P46" s="139">
        <v>9862084.3800000008</v>
      </c>
      <c r="Q46" s="87"/>
    </row>
    <row r="47" spans="1:17" ht="51">
      <c r="A47" s="85" t="s">
        <v>541</v>
      </c>
      <c r="B47" s="85">
        <v>2</v>
      </c>
      <c r="C47" s="69" t="s">
        <v>590</v>
      </c>
      <c r="D47" s="86">
        <v>45695</v>
      </c>
      <c r="E47" s="85">
        <v>344</v>
      </c>
      <c r="F47" s="85" t="s">
        <v>1480</v>
      </c>
      <c r="G47" s="87" t="s">
        <v>3755</v>
      </c>
      <c r="H47" s="87"/>
      <c r="I47" s="87"/>
      <c r="J47" s="87"/>
      <c r="K47" s="87"/>
      <c r="L47" s="353"/>
      <c r="M47" s="353"/>
      <c r="N47" s="138">
        <v>3239037.97</v>
      </c>
      <c r="O47" s="138">
        <v>0</v>
      </c>
      <c r="P47" s="139">
        <v>3239037.97</v>
      </c>
      <c r="Q47" s="87"/>
    </row>
    <row r="48" spans="1:17" ht="51">
      <c r="A48" s="85">
        <v>291</v>
      </c>
      <c r="B48" s="85">
        <v>1</v>
      </c>
      <c r="C48" s="69" t="s">
        <v>119</v>
      </c>
      <c r="D48" s="86">
        <v>45695</v>
      </c>
      <c r="E48" s="85">
        <v>344</v>
      </c>
      <c r="F48" s="85" t="s">
        <v>3746</v>
      </c>
      <c r="G48" s="87" t="s">
        <v>3755</v>
      </c>
      <c r="H48" s="87"/>
      <c r="I48" s="87"/>
      <c r="J48" s="87"/>
      <c r="K48" s="87"/>
      <c r="L48" s="353"/>
      <c r="M48" s="353"/>
      <c r="N48" s="138">
        <v>0</v>
      </c>
      <c r="O48" s="138">
        <v>3239037.97</v>
      </c>
      <c r="P48" s="139">
        <v>3239037.97</v>
      </c>
      <c r="Q48" s="87"/>
    </row>
    <row r="49" spans="1:17" ht="51">
      <c r="A49" s="85" t="s">
        <v>539</v>
      </c>
      <c r="B49" s="85">
        <v>1</v>
      </c>
      <c r="C49" s="69" t="s">
        <v>590</v>
      </c>
      <c r="D49" s="86">
        <v>45701</v>
      </c>
      <c r="E49" s="85">
        <v>391</v>
      </c>
      <c r="F49" s="85" t="s">
        <v>3756</v>
      </c>
      <c r="G49" s="87" t="s">
        <v>3757</v>
      </c>
      <c r="H49" s="87"/>
      <c r="I49" s="87"/>
      <c r="J49" s="87"/>
      <c r="K49" s="87"/>
      <c r="L49" s="353"/>
      <c r="M49" s="353"/>
      <c r="N49" s="138">
        <v>3389.16</v>
      </c>
      <c r="O49" s="138">
        <v>0</v>
      </c>
      <c r="P49" s="139">
        <v>3389.16</v>
      </c>
      <c r="Q49" s="87"/>
    </row>
    <row r="50" spans="1:17" ht="51">
      <c r="A50" s="85">
        <v>190</v>
      </c>
      <c r="B50" s="85">
        <v>1</v>
      </c>
      <c r="C50" s="69" t="s">
        <v>82</v>
      </c>
      <c r="D50" s="86">
        <v>45701</v>
      </c>
      <c r="E50" s="85">
        <v>391</v>
      </c>
      <c r="F50" s="85" t="s">
        <v>3758</v>
      </c>
      <c r="G50" s="87" t="s">
        <v>3757</v>
      </c>
      <c r="H50" s="87"/>
      <c r="I50" s="87"/>
      <c r="J50" s="87"/>
      <c r="K50" s="87"/>
      <c r="L50" s="353"/>
      <c r="M50" s="353"/>
      <c r="N50" s="138">
        <v>0</v>
      </c>
      <c r="O50" s="138">
        <v>3389.16</v>
      </c>
      <c r="P50" s="139">
        <v>3389.16</v>
      </c>
      <c r="Q50" s="87"/>
    </row>
    <row r="51" spans="1:17" ht="51">
      <c r="A51" s="85" t="s">
        <v>541</v>
      </c>
      <c r="B51" s="85">
        <v>2</v>
      </c>
      <c r="C51" s="69" t="s">
        <v>590</v>
      </c>
      <c r="D51" s="86">
        <v>45702</v>
      </c>
      <c r="E51" s="85">
        <v>404</v>
      </c>
      <c r="F51" s="85" t="s">
        <v>1480</v>
      </c>
      <c r="G51" s="87" t="s">
        <v>3759</v>
      </c>
      <c r="H51" s="87"/>
      <c r="I51" s="87"/>
      <c r="J51" s="87"/>
      <c r="K51" s="87"/>
      <c r="L51" s="353"/>
      <c r="M51" s="353"/>
      <c r="N51" s="138">
        <v>20580000</v>
      </c>
      <c r="O51" s="138">
        <v>0</v>
      </c>
      <c r="P51" s="139">
        <v>20580000</v>
      </c>
      <c r="Q51" s="87"/>
    </row>
    <row r="52" spans="1:17" ht="51">
      <c r="A52" s="85">
        <v>291</v>
      </c>
      <c r="B52" s="85">
        <v>1</v>
      </c>
      <c r="C52" s="69" t="s">
        <v>119</v>
      </c>
      <c r="D52" s="86">
        <v>45702</v>
      </c>
      <c r="E52" s="85">
        <v>404</v>
      </c>
      <c r="F52" s="85" t="s">
        <v>3748</v>
      </c>
      <c r="G52" s="87" t="s">
        <v>3759</v>
      </c>
      <c r="H52" s="87"/>
      <c r="I52" s="87"/>
      <c r="J52" s="87"/>
      <c r="K52" s="87"/>
      <c r="L52" s="353"/>
      <c r="M52" s="353"/>
      <c r="N52" s="138">
        <v>0</v>
      </c>
      <c r="O52" s="138">
        <v>20580000</v>
      </c>
      <c r="P52" s="139">
        <v>20580000</v>
      </c>
      <c r="Q52" s="87"/>
    </row>
    <row r="53" spans="1:17" ht="51">
      <c r="A53" s="85">
        <v>291</v>
      </c>
      <c r="B53" s="85">
        <v>1</v>
      </c>
      <c r="C53" s="69" t="s">
        <v>119</v>
      </c>
      <c r="D53" s="86">
        <v>45702</v>
      </c>
      <c r="E53" s="85">
        <v>405</v>
      </c>
      <c r="F53" s="85" t="s">
        <v>3760</v>
      </c>
      <c r="G53" s="87" t="s">
        <v>3761</v>
      </c>
      <c r="H53" s="87"/>
      <c r="I53" s="87"/>
      <c r="J53" s="87"/>
      <c r="K53" s="87"/>
      <c r="L53" s="353"/>
      <c r="M53" s="353"/>
      <c r="N53" s="138">
        <v>1396231.37</v>
      </c>
      <c r="O53" s="138">
        <v>0</v>
      </c>
      <c r="P53" s="139">
        <v>1396231.37</v>
      </c>
      <c r="Q53" s="87"/>
    </row>
    <row r="54" spans="1:17" ht="51">
      <c r="A54" s="85" t="s">
        <v>541</v>
      </c>
      <c r="B54" s="85">
        <v>2</v>
      </c>
      <c r="C54" s="69" t="s">
        <v>590</v>
      </c>
      <c r="D54" s="86">
        <v>45702</v>
      </c>
      <c r="E54" s="85">
        <v>405</v>
      </c>
      <c r="F54" s="85" t="s">
        <v>1480</v>
      </c>
      <c r="G54" s="87" t="s">
        <v>3761</v>
      </c>
      <c r="H54" s="87"/>
      <c r="I54" s="87"/>
      <c r="J54" s="87"/>
      <c r="K54" s="87"/>
      <c r="L54" s="353"/>
      <c r="M54" s="353"/>
      <c r="N54" s="138">
        <v>0</v>
      </c>
      <c r="O54" s="138">
        <v>1396231.37</v>
      </c>
      <c r="P54" s="139">
        <v>1396231.37</v>
      </c>
      <c r="Q54" s="87"/>
    </row>
    <row r="55" spans="1:17" ht="51">
      <c r="A55" s="85">
        <v>46</v>
      </c>
      <c r="B55" s="85">
        <v>2</v>
      </c>
      <c r="C55" s="69" t="s">
        <v>1367</v>
      </c>
      <c r="D55" s="86">
        <v>45702</v>
      </c>
      <c r="E55" s="85">
        <v>406</v>
      </c>
      <c r="F55" s="85" t="s">
        <v>3762</v>
      </c>
      <c r="G55" s="87" t="s">
        <v>3763</v>
      </c>
      <c r="H55" s="87"/>
      <c r="I55" s="87"/>
      <c r="J55" s="87"/>
      <c r="K55" s="87"/>
      <c r="L55" s="353"/>
      <c r="M55" s="353"/>
      <c r="N55" s="138">
        <v>55735.51</v>
      </c>
      <c r="O55" s="138">
        <v>0</v>
      </c>
      <c r="P55" s="139">
        <v>55735.51</v>
      </c>
      <c r="Q55" s="87"/>
    </row>
    <row r="56" spans="1:17" ht="51">
      <c r="A56" s="85" t="s">
        <v>541</v>
      </c>
      <c r="B56" s="85">
        <v>2</v>
      </c>
      <c r="C56" s="69" t="s">
        <v>590</v>
      </c>
      <c r="D56" s="86">
        <v>45702</v>
      </c>
      <c r="E56" s="85">
        <v>406</v>
      </c>
      <c r="F56" s="85" t="s">
        <v>1480</v>
      </c>
      <c r="G56" s="87" t="s">
        <v>3763</v>
      </c>
      <c r="H56" s="87"/>
      <c r="I56" s="87"/>
      <c r="J56" s="87"/>
      <c r="K56" s="87"/>
      <c r="L56" s="353"/>
      <c r="M56" s="353"/>
      <c r="N56" s="138">
        <v>0</v>
      </c>
      <c r="O56" s="138">
        <v>55735.51</v>
      </c>
      <c r="P56" s="139">
        <v>55735.51</v>
      </c>
      <c r="Q56" s="87"/>
    </row>
    <row r="57" spans="1:17" ht="51">
      <c r="A57" s="85" t="s">
        <v>541</v>
      </c>
      <c r="B57" s="85">
        <v>2</v>
      </c>
      <c r="C57" s="69" t="s">
        <v>590</v>
      </c>
      <c r="D57" s="86">
        <v>45706</v>
      </c>
      <c r="E57" s="85">
        <v>422</v>
      </c>
      <c r="F57" s="85" t="s">
        <v>1480</v>
      </c>
      <c r="G57" s="87" t="s">
        <v>3764</v>
      </c>
      <c r="H57" s="87"/>
      <c r="I57" s="87"/>
      <c r="J57" s="87"/>
      <c r="K57" s="87"/>
      <c r="L57" s="353"/>
      <c r="M57" s="353"/>
      <c r="N57" s="138">
        <v>556540.96</v>
      </c>
      <c r="O57" s="138">
        <v>0</v>
      </c>
      <c r="P57" s="139">
        <v>556540.96</v>
      </c>
      <c r="Q57" s="87"/>
    </row>
    <row r="58" spans="1:17" ht="51">
      <c r="A58" s="85">
        <v>46</v>
      </c>
      <c r="B58" s="85">
        <v>5</v>
      </c>
      <c r="C58" s="69" t="s">
        <v>1367</v>
      </c>
      <c r="D58" s="86">
        <v>45706</v>
      </c>
      <c r="E58" s="85">
        <v>422</v>
      </c>
      <c r="F58" s="85" t="s">
        <v>3765</v>
      </c>
      <c r="G58" s="87" t="s">
        <v>3764</v>
      </c>
      <c r="H58" s="87"/>
      <c r="I58" s="87"/>
      <c r="J58" s="87"/>
      <c r="K58" s="87"/>
      <c r="L58" s="353"/>
      <c r="M58" s="353"/>
      <c r="N58" s="138">
        <v>0</v>
      </c>
      <c r="O58" s="138">
        <v>556540.96</v>
      </c>
      <c r="P58" s="139">
        <v>556540.96</v>
      </c>
      <c r="Q58" s="87"/>
    </row>
    <row r="59" spans="1:17" ht="51">
      <c r="A59" s="85">
        <v>81</v>
      </c>
      <c r="B59" s="85">
        <v>12</v>
      </c>
      <c r="C59" s="69" t="s">
        <v>49</v>
      </c>
      <c r="D59" s="86">
        <v>45706</v>
      </c>
      <c r="E59" s="85">
        <v>423</v>
      </c>
      <c r="F59" s="85" t="s">
        <v>3766</v>
      </c>
      <c r="G59" s="87" t="s">
        <v>3767</v>
      </c>
      <c r="H59" s="87"/>
      <c r="I59" s="87"/>
      <c r="J59" s="87"/>
      <c r="K59" s="87"/>
      <c r="L59" s="353"/>
      <c r="M59" s="353"/>
      <c r="N59" s="138">
        <v>0.01</v>
      </c>
      <c r="O59" s="138">
        <v>0</v>
      </c>
      <c r="P59" s="139">
        <v>0.01</v>
      </c>
      <c r="Q59" s="87"/>
    </row>
    <row r="60" spans="1:17" ht="51">
      <c r="A60" s="85" t="s">
        <v>541</v>
      </c>
      <c r="B60" s="85">
        <v>2</v>
      </c>
      <c r="C60" s="69" t="s">
        <v>590</v>
      </c>
      <c r="D60" s="86">
        <v>45707</v>
      </c>
      <c r="E60" s="85">
        <v>441</v>
      </c>
      <c r="F60" s="85" t="s">
        <v>1480</v>
      </c>
      <c r="G60" s="87" t="s">
        <v>3768</v>
      </c>
      <c r="H60" s="87"/>
      <c r="I60" s="87"/>
      <c r="J60" s="87"/>
      <c r="K60" s="87"/>
      <c r="L60" s="353"/>
      <c r="M60" s="353"/>
      <c r="N60" s="138">
        <v>0</v>
      </c>
      <c r="O60" s="138">
        <v>164512.82</v>
      </c>
      <c r="P60" s="139">
        <v>164512.82</v>
      </c>
      <c r="Q60" s="87"/>
    </row>
    <row r="61" spans="1:17" ht="51">
      <c r="A61" s="85" t="s">
        <v>541</v>
      </c>
      <c r="B61" s="85">
        <v>2</v>
      </c>
      <c r="C61" s="69" t="s">
        <v>590</v>
      </c>
      <c r="D61" s="86">
        <v>45714</v>
      </c>
      <c r="E61" s="85">
        <v>518</v>
      </c>
      <c r="F61" s="85" t="s">
        <v>1480</v>
      </c>
      <c r="G61" s="87" t="s">
        <v>3769</v>
      </c>
      <c r="H61" s="87"/>
      <c r="I61" s="87"/>
      <c r="J61" s="87"/>
      <c r="K61" s="87"/>
      <c r="L61" s="353"/>
      <c r="M61" s="353"/>
      <c r="N61" s="138">
        <v>13720000</v>
      </c>
      <c r="O61" s="138">
        <v>0</v>
      </c>
      <c r="P61" s="139">
        <v>13720000</v>
      </c>
      <c r="Q61" s="87"/>
    </row>
    <row r="62" spans="1:17" ht="51">
      <c r="A62" s="85" t="s">
        <v>541</v>
      </c>
      <c r="B62" s="85">
        <v>2</v>
      </c>
      <c r="C62" s="69" t="s">
        <v>590</v>
      </c>
      <c r="D62" s="86">
        <v>45715</v>
      </c>
      <c r="E62" s="85">
        <v>532</v>
      </c>
      <c r="F62" s="85" t="s">
        <v>1480</v>
      </c>
      <c r="G62" s="87" t="s">
        <v>3770</v>
      </c>
      <c r="H62" s="87"/>
      <c r="I62" s="87"/>
      <c r="J62" s="87"/>
      <c r="K62" s="87"/>
      <c r="L62" s="353"/>
      <c r="M62" s="353"/>
      <c r="N62" s="138">
        <v>6860000</v>
      </c>
      <c r="O62" s="138">
        <v>0</v>
      </c>
      <c r="P62" s="139">
        <v>6860000</v>
      </c>
      <c r="Q62" s="87"/>
    </row>
    <row r="63" spans="1:17" ht="51">
      <c r="A63" s="85" t="s">
        <v>541</v>
      </c>
      <c r="B63" s="85">
        <v>2</v>
      </c>
      <c r="C63" s="69" t="s">
        <v>590</v>
      </c>
      <c r="D63" s="86">
        <v>45715</v>
      </c>
      <c r="E63" s="85">
        <v>543</v>
      </c>
      <c r="F63" s="85" t="s">
        <v>1480</v>
      </c>
      <c r="G63" s="87" t="s">
        <v>3771</v>
      </c>
      <c r="H63" s="87"/>
      <c r="I63" s="87"/>
      <c r="J63" s="87"/>
      <c r="K63" s="87"/>
      <c r="L63" s="353"/>
      <c r="M63" s="353"/>
      <c r="N63" s="138">
        <v>1514634.84</v>
      </c>
      <c r="O63" s="138">
        <v>0</v>
      </c>
      <c r="P63" s="139">
        <v>1514634.84</v>
      </c>
      <c r="Q63" s="87"/>
    </row>
    <row r="64" spans="1:17" ht="51">
      <c r="A64" s="85">
        <v>86</v>
      </c>
      <c r="B64" s="85">
        <v>4</v>
      </c>
      <c r="C64" s="69" t="s">
        <v>50</v>
      </c>
      <c r="D64" s="86">
        <v>45715</v>
      </c>
      <c r="E64" s="85">
        <v>543</v>
      </c>
      <c r="F64" s="85" t="s">
        <v>3772</v>
      </c>
      <c r="G64" s="87" t="s">
        <v>3771</v>
      </c>
      <c r="H64" s="87"/>
      <c r="I64" s="87"/>
      <c r="J64" s="87"/>
      <c r="K64" s="87"/>
      <c r="L64" s="353"/>
      <c r="M64" s="353"/>
      <c r="N64" s="138">
        <v>0</v>
      </c>
      <c r="O64" s="138">
        <v>1514634.84</v>
      </c>
      <c r="P64" s="139">
        <v>1514634.84</v>
      </c>
      <c r="Q64" s="87"/>
    </row>
    <row r="65" spans="1:17" ht="51">
      <c r="A65" s="85" t="s">
        <v>541</v>
      </c>
      <c r="B65" s="85">
        <v>2</v>
      </c>
      <c r="C65" s="69" t="s">
        <v>590</v>
      </c>
      <c r="D65" s="86">
        <v>45716</v>
      </c>
      <c r="E65" s="85">
        <v>551</v>
      </c>
      <c r="F65" s="85" t="s">
        <v>1480</v>
      </c>
      <c r="G65" s="87" t="s">
        <v>3773</v>
      </c>
      <c r="H65" s="87"/>
      <c r="I65" s="87"/>
      <c r="J65" s="87"/>
      <c r="K65" s="87"/>
      <c r="L65" s="353"/>
      <c r="M65" s="353"/>
      <c r="N65" s="138">
        <v>11662000</v>
      </c>
      <c r="O65" s="138">
        <v>0</v>
      </c>
      <c r="P65" s="139">
        <v>11662000</v>
      </c>
      <c r="Q65" s="87"/>
    </row>
    <row r="66" spans="1:17" ht="51">
      <c r="A66" s="85">
        <v>291</v>
      </c>
      <c r="B66" s="85">
        <v>8</v>
      </c>
      <c r="C66" s="69" t="s">
        <v>119</v>
      </c>
      <c r="D66" s="86">
        <v>45716</v>
      </c>
      <c r="E66" s="85">
        <v>551</v>
      </c>
      <c r="F66" s="85" t="s">
        <v>3744</v>
      </c>
      <c r="G66" s="87" t="s">
        <v>3773</v>
      </c>
      <c r="H66" s="87"/>
      <c r="I66" s="87"/>
      <c r="J66" s="87"/>
      <c r="K66" s="87"/>
      <c r="L66" s="353"/>
      <c r="M66" s="353"/>
      <c r="N66" s="138">
        <v>0</v>
      </c>
      <c r="O66" s="138">
        <v>11662000</v>
      </c>
      <c r="P66" s="139">
        <v>11662000</v>
      </c>
      <c r="Q66" s="87"/>
    </row>
    <row r="67" spans="1:17" ht="51">
      <c r="A67" s="85" t="s">
        <v>541</v>
      </c>
      <c r="B67" s="85">
        <v>2</v>
      </c>
      <c r="C67" s="69" t="s">
        <v>590</v>
      </c>
      <c r="D67" s="86">
        <v>45716</v>
      </c>
      <c r="E67" s="85">
        <v>553</v>
      </c>
      <c r="F67" s="85" t="s">
        <v>1480</v>
      </c>
      <c r="G67" s="87" t="s">
        <v>3774</v>
      </c>
      <c r="H67" s="87"/>
      <c r="I67" s="87"/>
      <c r="J67" s="87"/>
      <c r="K67" s="87"/>
      <c r="L67" s="353"/>
      <c r="M67" s="353"/>
      <c r="N67" s="138">
        <v>8681504.4499999993</v>
      </c>
      <c r="O67" s="138">
        <v>0</v>
      </c>
      <c r="P67" s="139">
        <v>8681504.4499999993</v>
      </c>
      <c r="Q67" s="87"/>
    </row>
    <row r="68" spans="1:17" ht="51">
      <c r="A68" s="85">
        <v>291</v>
      </c>
      <c r="B68" s="85">
        <v>1</v>
      </c>
      <c r="C68" s="69" t="s">
        <v>119</v>
      </c>
      <c r="D68" s="86">
        <v>45716</v>
      </c>
      <c r="E68" s="85">
        <v>553</v>
      </c>
      <c r="F68" s="85" t="s">
        <v>3746</v>
      </c>
      <c r="G68" s="87" t="s">
        <v>3774</v>
      </c>
      <c r="H68" s="87"/>
      <c r="I68" s="87"/>
      <c r="J68" s="87"/>
      <c r="K68" s="87"/>
      <c r="L68" s="353"/>
      <c r="M68" s="353"/>
      <c r="N68" s="138">
        <v>0</v>
      </c>
      <c r="O68" s="138">
        <v>8681504.4499999993</v>
      </c>
      <c r="P68" s="139">
        <v>8681504.4499999993</v>
      </c>
      <c r="Q68" s="87"/>
    </row>
    <row r="69" spans="1:17" ht="51">
      <c r="A69" s="85">
        <v>291</v>
      </c>
      <c r="B69" s="85">
        <v>1</v>
      </c>
      <c r="C69" s="69" t="s">
        <v>119</v>
      </c>
      <c r="D69" s="86">
        <v>45716</v>
      </c>
      <c r="E69" s="85">
        <v>554</v>
      </c>
      <c r="F69" s="85" t="s">
        <v>3760</v>
      </c>
      <c r="G69" s="87" t="s">
        <v>3775</v>
      </c>
      <c r="H69" s="87"/>
      <c r="I69" s="87"/>
      <c r="J69" s="87"/>
      <c r="K69" s="87"/>
      <c r="L69" s="353"/>
      <c r="M69" s="353"/>
      <c r="N69" s="138">
        <v>5253790.47</v>
      </c>
      <c r="O69" s="138">
        <v>0</v>
      </c>
      <c r="P69" s="139">
        <v>5253790.47</v>
      </c>
      <c r="Q69" s="87"/>
    </row>
    <row r="70" spans="1:17" ht="51">
      <c r="A70" s="85" t="s">
        <v>541</v>
      </c>
      <c r="B70" s="85">
        <v>2</v>
      </c>
      <c r="C70" s="69" t="s">
        <v>590</v>
      </c>
      <c r="D70" s="86">
        <v>45716</v>
      </c>
      <c r="E70" s="85">
        <v>554</v>
      </c>
      <c r="F70" s="85" t="s">
        <v>1480</v>
      </c>
      <c r="G70" s="87" t="s">
        <v>3775</v>
      </c>
      <c r="H70" s="87"/>
      <c r="I70" s="87"/>
      <c r="J70" s="87"/>
      <c r="K70" s="87"/>
      <c r="L70" s="353"/>
      <c r="M70" s="353"/>
      <c r="N70" s="138">
        <v>0</v>
      </c>
      <c r="O70" s="138">
        <v>5253790.47</v>
      </c>
      <c r="P70" s="139">
        <v>5253790.47</v>
      </c>
      <c r="Q70" s="87"/>
    </row>
    <row r="71" spans="1:17" ht="51">
      <c r="A71" s="85">
        <v>86</v>
      </c>
      <c r="B71" s="85">
        <v>1</v>
      </c>
      <c r="C71" s="69" t="s">
        <v>50</v>
      </c>
      <c r="D71" s="86">
        <v>45716</v>
      </c>
      <c r="E71" s="85">
        <v>555</v>
      </c>
      <c r="F71" s="85" t="s">
        <v>3776</v>
      </c>
      <c r="G71" s="87" t="s">
        <v>3777</v>
      </c>
      <c r="H71" s="87"/>
      <c r="I71" s="87"/>
      <c r="J71" s="87"/>
      <c r="K71" s="87"/>
      <c r="L71" s="353"/>
      <c r="M71" s="353"/>
      <c r="N71" s="138">
        <v>322249.19</v>
      </c>
      <c r="O71" s="138">
        <v>0</v>
      </c>
      <c r="P71" s="139">
        <v>322249.19</v>
      </c>
      <c r="Q71" s="87"/>
    </row>
    <row r="72" spans="1:17" ht="51">
      <c r="A72" s="85" t="s">
        <v>541</v>
      </c>
      <c r="B72" s="85">
        <v>2</v>
      </c>
      <c r="C72" s="69" t="s">
        <v>590</v>
      </c>
      <c r="D72" s="86">
        <v>45716</v>
      </c>
      <c r="E72" s="85">
        <v>555</v>
      </c>
      <c r="F72" s="85" t="s">
        <v>1480</v>
      </c>
      <c r="G72" s="87" t="s">
        <v>3777</v>
      </c>
      <c r="H72" s="87"/>
      <c r="I72" s="87"/>
      <c r="J72" s="87"/>
      <c r="K72" s="87"/>
      <c r="L72" s="353"/>
      <c r="M72" s="353"/>
      <c r="N72" s="138">
        <v>0</v>
      </c>
      <c r="O72" s="138">
        <v>322249.19</v>
      </c>
      <c r="P72" s="139">
        <v>322249.19</v>
      </c>
      <c r="Q72" s="87"/>
    </row>
    <row r="73" spans="1:17" ht="51">
      <c r="A73" s="85">
        <v>47</v>
      </c>
      <c r="B73" s="85">
        <v>8</v>
      </c>
      <c r="C73" s="69" t="s">
        <v>45</v>
      </c>
      <c r="D73" s="86">
        <v>45716</v>
      </c>
      <c r="E73" s="85">
        <v>556</v>
      </c>
      <c r="F73" s="85" t="s">
        <v>3778</v>
      </c>
      <c r="G73" s="87" t="s">
        <v>3779</v>
      </c>
      <c r="H73" s="87"/>
      <c r="I73" s="87"/>
      <c r="J73" s="87"/>
      <c r="K73" s="87"/>
      <c r="L73" s="353"/>
      <c r="M73" s="353"/>
      <c r="N73" s="138">
        <v>16363.64</v>
      </c>
      <c r="O73" s="138">
        <v>0</v>
      </c>
      <c r="P73" s="139">
        <v>16363.64</v>
      </c>
      <c r="Q73" s="87"/>
    </row>
    <row r="74" spans="1:17" ht="51">
      <c r="A74" s="85" t="s">
        <v>541</v>
      </c>
      <c r="B74" s="85">
        <v>2</v>
      </c>
      <c r="C74" s="69" t="s">
        <v>590</v>
      </c>
      <c r="D74" s="86">
        <v>45716</v>
      </c>
      <c r="E74" s="85">
        <v>556</v>
      </c>
      <c r="F74" s="85" t="s">
        <v>1480</v>
      </c>
      <c r="G74" s="87" t="s">
        <v>3779</v>
      </c>
      <c r="H74" s="87"/>
      <c r="I74" s="87"/>
      <c r="J74" s="87"/>
      <c r="K74" s="87"/>
      <c r="L74" s="353"/>
      <c r="M74" s="353"/>
      <c r="N74" s="138">
        <v>0</v>
      </c>
      <c r="O74" s="138">
        <v>16363.64</v>
      </c>
      <c r="P74" s="139">
        <v>16363.64</v>
      </c>
      <c r="Q74" s="87"/>
    </row>
    <row r="75" spans="1:17" ht="51">
      <c r="A75" s="85">
        <v>253</v>
      </c>
      <c r="B75" s="85">
        <v>1</v>
      </c>
      <c r="C75" s="69" t="s">
        <v>104</v>
      </c>
      <c r="D75" s="86">
        <v>45716</v>
      </c>
      <c r="E75" s="85">
        <v>557</v>
      </c>
      <c r="F75" s="85" t="s">
        <v>3780</v>
      </c>
      <c r="G75" s="87" t="s">
        <v>3781</v>
      </c>
      <c r="H75" s="87"/>
      <c r="I75" s="87"/>
      <c r="J75" s="87"/>
      <c r="K75" s="87"/>
      <c r="L75" s="353"/>
      <c r="M75" s="353"/>
      <c r="N75" s="138">
        <v>66186.720000000001</v>
      </c>
      <c r="O75" s="138">
        <v>0</v>
      </c>
      <c r="P75" s="139">
        <v>66186.720000000001</v>
      </c>
      <c r="Q75" s="87"/>
    </row>
    <row r="76" spans="1:17" ht="51">
      <c r="A76" s="85" t="s">
        <v>541</v>
      </c>
      <c r="B76" s="85">
        <v>2</v>
      </c>
      <c r="C76" s="69" t="s">
        <v>590</v>
      </c>
      <c r="D76" s="86">
        <v>45716</v>
      </c>
      <c r="E76" s="85">
        <v>557</v>
      </c>
      <c r="F76" s="85" t="s">
        <v>1480</v>
      </c>
      <c r="G76" s="87" t="s">
        <v>3781</v>
      </c>
      <c r="H76" s="87"/>
      <c r="I76" s="87"/>
      <c r="J76" s="87"/>
      <c r="K76" s="87"/>
      <c r="L76" s="353"/>
      <c r="M76" s="353"/>
      <c r="N76" s="138">
        <v>0</v>
      </c>
      <c r="O76" s="138">
        <v>66186.720000000001</v>
      </c>
      <c r="P76" s="139">
        <v>66186.720000000001</v>
      </c>
      <c r="Q76" s="87"/>
    </row>
    <row r="77" spans="1:17" ht="51">
      <c r="A77" s="85" t="s">
        <v>541</v>
      </c>
      <c r="B77" s="85">
        <v>2</v>
      </c>
      <c r="C77" s="69" t="s">
        <v>590</v>
      </c>
      <c r="D77" s="86">
        <v>45722</v>
      </c>
      <c r="E77" s="85">
        <v>573</v>
      </c>
      <c r="F77" s="85" t="s">
        <v>1480</v>
      </c>
      <c r="G77" s="87" t="s">
        <v>6299</v>
      </c>
      <c r="H77" s="87"/>
      <c r="I77" s="87"/>
      <c r="J77" s="87"/>
      <c r="K77" s="87"/>
      <c r="L77" s="353"/>
      <c r="M77" s="353"/>
      <c r="N77" s="138">
        <v>13720000</v>
      </c>
      <c r="O77" s="138">
        <v>0</v>
      </c>
      <c r="P77" s="139">
        <v>13720000</v>
      </c>
      <c r="Q77" s="87"/>
    </row>
    <row r="78" spans="1:17" ht="51">
      <c r="A78" s="85">
        <v>291</v>
      </c>
      <c r="B78" s="85">
        <v>1</v>
      </c>
      <c r="C78" s="69" t="s">
        <v>119</v>
      </c>
      <c r="D78" s="86">
        <v>45722</v>
      </c>
      <c r="E78" s="85">
        <v>573</v>
      </c>
      <c r="F78" s="85" t="s">
        <v>3748</v>
      </c>
      <c r="G78" s="87" t="s">
        <v>6299</v>
      </c>
      <c r="H78" s="87"/>
      <c r="I78" s="87"/>
      <c r="J78" s="87"/>
      <c r="K78" s="87"/>
      <c r="L78" s="353"/>
      <c r="M78" s="353"/>
      <c r="N78" s="138">
        <v>0</v>
      </c>
      <c r="O78" s="138">
        <v>13720000</v>
      </c>
      <c r="P78" s="139">
        <v>13720000</v>
      </c>
      <c r="Q78" s="87"/>
    </row>
    <row r="79" spans="1:17" ht="51">
      <c r="A79" s="85" t="s">
        <v>541</v>
      </c>
      <c r="B79" s="85">
        <v>2</v>
      </c>
      <c r="C79" s="69" t="s">
        <v>590</v>
      </c>
      <c r="D79" s="86">
        <v>45722</v>
      </c>
      <c r="E79" s="85">
        <v>575</v>
      </c>
      <c r="F79" s="85" t="s">
        <v>1480</v>
      </c>
      <c r="G79" s="87" t="s">
        <v>6300</v>
      </c>
      <c r="H79" s="87"/>
      <c r="I79" s="87"/>
      <c r="J79" s="87"/>
      <c r="K79" s="87"/>
      <c r="L79" s="353"/>
      <c r="M79" s="353"/>
      <c r="N79" s="138">
        <v>9905226.3000000007</v>
      </c>
      <c r="O79" s="138">
        <v>0</v>
      </c>
      <c r="P79" s="139">
        <v>9905226.3000000007</v>
      </c>
      <c r="Q79" s="87"/>
    </row>
    <row r="80" spans="1:17" ht="51">
      <c r="A80" s="85">
        <v>291</v>
      </c>
      <c r="B80" s="85">
        <v>1</v>
      </c>
      <c r="C80" s="69" t="s">
        <v>119</v>
      </c>
      <c r="D80" s="86">
        <v>45722</v>
      </c>
      <c r="E80" s="85">
        <v>575</v>
      </c>
      <c r="F80" s="85" t="s">
        <v>3740</v>
      </c>
      <c r="G80" s="87" t="s">
        <v>6300</v>
      </c>
      <c r="H80" s="87"/>
      <c r="I80" s="87"/>
      <c r="J80" s="87"/>
      <c r="K80" s="87"/>
      <c r="L80" s="353"/>
      <c r="M80" s="353"/>
      <c r="N80" s="138">
        <v>0</v>
      </c>
      <c r="O80" s="138">
        <v>9905226.3000000007</v>
      </c>
      <c r="P80" s="139">
        <v>9905226.3000000007</v>
      </c>
      <c r="Q80" s="87"/>
    </row>
    <row r="81" spans="1:17" ht="51">
      <c r="A81" s="85">
        <v>283</v>
      </c>
      <c r="B81" s="85">
        <v>1</v>
      </c>
      <c r="C81" s="69" t="s">
        <v>115</v>
      </c>
      <c r="D81" s="86">
        <v>45729</v>
      </c>
      <c r="E81" s="85">
        <v>662</v>
      </c>
      <c r="F81" s="85" t="s">
        <v>6301</v>
      </c>
      <c r="G81" s="87" t="s">
        <v>6302</v>
      </c>
      <c r="H81" s="87"/>
      <c r="I81" s="87"/>
      <c r="J81" s="87"/>
      <c r="K81" s="87"/>
      <c r="L81" s="353"/>
      <c r="M81" s="353"/>
      <c r="N81" s="138">
        <v>38400</v>
      </c>
      <c r="O81" s="138">
        <v>0</v>
      </c>
      <c r="P81" s="139">
        <v>38400</v>
      </c>
      <c r="Q81" s="87"/>
    </row>
    <row r="82" spans="1:17" ht="51">
      <c r="A82" s="85" t="s">
        <v>541</v>
      </c>
      <c r="B82" s="85">
        <v>2</v>
      </c>
      <c r="C82" s="69" t="s">
        <v>590</v>
      </c>
      <c r="D82" s="86">
        <v>45729</v>
      </c>
      <c r="E82" s="85">
        <v>662</v>
      </c>
      <c r="F82" s="85" t="s">
        <v>1480</v>
      </c>
      <c r="G82" s="87" t="s">
        <v>6302</v>
      </c>
      <c r="H82" s="87"/>
      <c r="I82" s="87"/>
      <c r="J82" s="87"/>
      <c r="K82" s="87"/>
      <c r="L82" s="353"/>
      <c r="M82" s="353"/>
      <c r="N82" s="138">
        <v>0</v>
      </c>
      <c r="O82" s="138">
        <v>38400</v>
      </c>
      <c r="P82" s="139">
        <v>38400</v>
      </c>
      <c r="Q82" s="87"/>
    </row>
    <row r="83" spans="1:17" ht="51">
      <c r="A83" s="85" t="s">
        <v>541</v>
      </c>
      <c r="B83" s="85">
        <v>2</v>
      </c>
      <c r="C83" s="69" t="s">
        <v>590</v>
      </c>
      <c r="D83" s="86">
        <v>45729</v>
      </c>
      <c r="E83" s="85">
        <v>665</v>
      </c>
      <c r="F83" s="85" t="s">
        <v>1480</v>
      </c>
      <c r="G83" s="87" t="s">
        <v>6303</v>
      </c>
      <c r="H83" s="87"/>
      <c r="I83" s="87"/>
      <c r="J83" s="87"/>
      <c r="K83" s="87"/>
      <c r="L83" s="353"/>
      <c r="M83" s="353"/>
      <c r="N83" s="138">
        <v>13720000</v>
      </c>
      <c r="O83" s="138">
        <v>0</v>
      </c>
      <c r="P83" s="139">
        <v>13720000</v>
      </c>
      <c r="Q83" s="87"/>
    </row>
    <row r="84" spans="1:17" ht="51">
      <c r="A84" s="85">
        <v>253</v>
      </c>
      <c r="B84" s="85">
        <v>1</v>
      </c>
      <c r="C84" s="69" t="s">
        <v>104</v>
      </c>
      <c r="D84" s="86">
        <v>45729</v>
      </c>
      <c r="E84" s="85">
        <v>665</v>
      </c>
      <c r="F84" s="85" t="s">
        <v>6304</v>
      </c>
      <c r="G84" s="87" t="s">
        <v>6303</v>
      </c>
      <c r="H84" s="87"/>
      <c r="I84" s="87"/>
      <c r="J84" s="87"/>
      <c r="K84" s="87"/>
      <c r="L84" s="353"/>
      <c r="M84" s="353"/>
      <c r="N84" s="138">
        <v>0</v>
      </c>
      <c r="O84" s="138">
        <v>13720000</v>
      </c>
      <c r="P84" s="139">
        <v>13720000</v>
      </c>
      <c r="Q84" s="87"/>
    </row>
    <row r="85" spans="1:17" ht="51">
      <c r="A85" s="85" t="s">
        <v>541</v>
      </c>
      <c r="B85" s="85">
        <v>2</v>
      </c>
      <c r="C85" s="69" t="s">
        <v>590</v>
      </c>
      <c r="D85" s="86">
        <v>45729</v>
      </c>
      <c r="E85" s="85">
        <v>666</v>
      </c>
      <c r="F85" s="85" t="s">
        <v>1480</v>
      </c>
      <c r="G85" s="87" t="s">
        <v>6305</v>
      </c>
      <c r="H85" s="87"/>
      <c r="I85" s="87"/>
      <c r="J85" s="87"/>
      <c r="K85" s="87"/>
      <c r="L85" s="353"/>
      <c r="M85" s="353"/>
      <c r="N85" s="138">
        <v>1334482.6599999999</v>
      </c>
      <c r="O85" s="138">
        <v>0</v>
      </c>
      <c r="P85" s="139">
        <v>1334482.6599999999</v>
      </c>
      <c r="Q85" s="87"/>
    </row>
    <row r="86" spans="1:17" ht="51">
      <c r="A86" s="85">
        <v>253</v>
      </c>
      <c r="B86" s="85">
        <v>1</v>
      </c>
      <c r="C86" s="69" t="s">
        <v>104</v>
      </c>
      <c r="D86" s="86">
        <v>45729</v>
      </c>
      <c r="E86" s="85">
        <v>666</v>
      </c>
      <c r="F86" s="85" t="s">
        <v>6306</v>
      </c>
      <c r="G86" s="87" t="s">
        <v>6305</v>
      </c>
      <c r="H86" s="87"/>
      <c r="I86" s="87"/>
      <c r="J86" s="87"/>
      <c r="K86" s="87"/>
      <c r="L86" s="353"/>
      <c r="M86" s="353"/>
      <c r="N86" s="138">
        <v>0</v>
      </c>
      <c r="O86" s="138">
        <v>1334482.6599999999</v>
      </c>
      <c r="P86" s="139">
        <v>1334482.6599999999</v>
      </c>
      <c r="Q86" s="87"/>
    </row>
    <row r="87" spans="1:17" ht="51">
      <c r="A87" s="85" t="s">
        <v>541</v>
      </c>
      <c r="B87" s="85">
        <v>2</v>
      </c>
      <c r="C87" s="69" t="s">
        <v>590</v>
      </c>
      <c r="D87" s="86">
        <v>45729</v>
      </c>
      <c r="E87" s="85">
        <v>671</v>
      </c>
      <c r="F87" s="85" t="s">
        <v>1480</v>
      </c>
      <c r="G87" s="87" t="s">
        <v>6307</v>
      </c>
      <c r="H87" s="87"/>
      <c r="I87" s="87"/>
      <c r="J87" s="87"/>
      <c r="K87" s="87"/>
      <c r="L87" s="353"/>
      <c r="M87" s="353"/>
      <c r="N87" s="138">
        <v>83749.210000000006</v>
      </c>
      <c r="O87" s="138">
        <v>0</v>
      </c>
      <c r="P87" s="139">
        <v>83749.210000000006</v>
      </c>
      <c r="Q87" s="87"/>
    </row>
    <row r="88" spans="1:17" ht="51">
      <c r="A88" s="85">
        <v>383</v>
      </c>
      <c r="B88" s="85">
        <v>1</v>
      </c>
      <c r="C88" s="69" t="s">
        <v>1242</v>
      </c>
      <c r="D88" s="86">
        <v>45729</v>
      </c>
      <c r="E88" s="85">
        <v>671</v>
      </c>
      <c r="F88" s="85" t="s">
        <v>6308</v>
      </c>
      <c r="G88" s="87" t="s">
        <v>6307</v>
      </c>
      <c r="H88" s="87"/>
      <c r="I88" s="87"/>
      <c r="J88" s="87"/>
      <c r="K88" s="87"/>
      <c r="L88" s="353"/>
      <c r="M88" s="353"/>
      <c r="N88" s="138">
        <v>0</v>
      </c>
      <c r="O88" s="138">
        <v>83749.210000000006</v>
      </c>
      <c r="P88" s="139">
        <v>83749.210000000006</v>
      </c>
      <c r="Q88" s="87"/>
    </row>
    <row r="89" spans="1:17" ht="51">
      <c r="A89" s="85" t="s">
        <v>541</v>
      </c>
      <c r="B89" s="85">
        <v>2</v>
      </c>
      <c r="C89" s="69" t="s">
        <v>590</v>
      </c>
      <c r="D89" s="86">
        <v>45729</v>
      </c>
      <c r="E89" s="85">
        <v>672</v>
      </c>
      <c r="F89" s="85" t="s">
        <v>1480</v>
      </c>
      <c r="G89" s="87" t="s">
        <v>6307</v>
      </c>
      <c r="H89" s="87"/>
      <c r="I89" s="87"/>
      <c r="J89" s="87"/>
      <c r="K89" s="87"/>
      <c r="L89" s="353"/>
      <c r="M89" s="353"/>
      <c r="N89" s="138">
        <v>241120.15</v>
      </c>
      <c r="O89" s="138">
        <v>0</v>
      </c>
      <c r="P89" s="139">
        <v>241120.15</v>
      </c>
      <c r="Q89" s="87"/>
    </row>
    <row r="90" spans="1:17" ht="51">
      <c r="A90" s="85">
        <v>383</v>
      </c>
      <c r="B90" s="85">
        <v>1</v>
      </c>
      <c r="C90" s="69" t="s">
        <v>1242</v>
      </c>
      <c r="D90" s="86">
        <v>45729</v>
      </c>
      <c r="E90" s="85">
        <v>672</v>
      </c>
      <c r="F90" s="85" t="s">
        <v>6308</v>
      </c>
      <c r="G90" s="87" t="s">
        <v>6307</v>
      </c>
      <c r="H90" s="87"/>
      <c r="I90" s="87"/>
      <c r="J90" s="87"/>
      <c r="K90" s="87"/>
      <c r="L90" s="353"/>
      <c r="M90" s="353"/>
      <c r="N90" s="138">
        <v>0</v>
      </c>
      <c r="O90" s="138">
        <v>241120.15</v>
      </c>
      <c r="P90" s="139">
        <v>241120.15</v>
      </c>
      <c r="Q90" s="87"/>
    </row>
    <row r="91" spans="1:17" ht="51">
      <c r="A91" s="85" t="s">
        <v>541</v>
      </c>
      <c r="B91" s="85">
        <v>2</v>
      </c>
      <c r="C91" s="69" t="s">
        <v>590</v>
      </c>
      <c r="D91" s="86">
        <v>45729</v>
      </c>
      <c r="E91" s="85">
        <v>673</v>
      </c>
      <c r="F91" s="85" t="s">
        <v>1480</v>
      </c>
      <c r="G91" s="87" t="s">
        <v>6307</v>
      </c>
      <c r="H91" s="87"/>
      <c r="I91" s="87"/>
      <c r="J91" s="87"/>
      <c r="K91" s="87"/>
      <c r="L91" s="353"/>
      <c r="M91" s="353"/>
      <c r="N91" s="138">
        <v>12073.26</v>
      </c>
      <c r="O91" s="138">
        <v>0</v>
      </c>
      <c r="P91" s="139">
        <v>12073.26</v>
      </c>
      <c r="Q91" s="87"/>
    </row>
    <row r="92" spans="1:17" ht="51">
      <c r="A92" s="85">
        <v>383</v>
      </c>
      <c r="B92" s="85">
        <v>1</v>
      </c>
      <c r="C92" s="69" t="s">
        <v>1242</v>
      </c>
      <c r="D92" s="86">
        <v>45729</v>
      </c>
      <c r="E92" s="85">
        <v>673</v>
      </c>
      <c r="F92" s="85" t="s">
        <v>6308</v>
      </c>
      <c r="G92" s="87" t="s">
        <v>6307</v>
      </c>
      <c r="H92" s="87"/>
      <c r="I92" s="87"/>
      <c r="J92" s="87"/>
      <c r="K92" s="87"/>
      <c r="L92" s="353"/>
      <c r="M92" s="353"/>
      <c r="N92" s="138">
        <v>0</v>
      </c>
      <c r="O92" s="138">
        <v>12073.26</v>
      </c>
      <c r="P92" s="139">
        <v>12073.26</v>
      </c>
      <c r="Q92" s="87"/>
    </row>
    <row r="93" spans="1:17" ht="51">
      <c r="A93" s="85" t="s">
        <v>541</v>
      </c>
      <c r="B93" s="85">
        <v>2</v>
      </c>
      <c r="C93" s="69" t="s">
        <v>590</v>
      </c>
      <c r="D93" s="86">
        <v>45733</v>
      </c>
      <c r="E93" s="85">
        <v>715</v>
      </c>
      <c r="F93" s="85" t="s">
        <v>1480</v>
      </c>
      <c r="G93" s="87" t="s">
        <v>6309</v>
      </c>
      <c r="H93" s="87"/>
      <c r="I93" s="87"/>
      <c r="J93" s="87"/>
      <c r="K93" s="87"/>
      <c r="L93" s="353"/>
      <c r="M93" s="353"/>
      <c r="N93" s="138">
        <v>3430000</v>
      </c>
      <c r="O93" s="138">
        <v>0</v>
      </c>
      <c r="P93" s="139">
        <v>3430000</v>
      </c>
      <c r="Q93" s="87"/>
    </row>
    <row r="94" spans="1:17" ht="51">
      <c r="A94" s="85">
        <v>78</v>
      </c>
      <c r="B94" s="85">
        <v>2</v>
      </c>
      <c r="C94" s="69" t="s">
        <v>1368</v>
      </c>
      <c r="D94" s="86">
        <v>45733</v>
      </c>
      <c r="E94" s="85">
        <v>715</v>
      </c>
      <c r="F94" s="85" t="s">
        <v>6310</v>
      </c>
      <c r="G94" s="87" t="s">
        <v>6309</v>
      </c>
      <c r="H94" s="87"/>
      <c r="I94" s="87"/>
      <c r="J94" s="87"/>
      <c r="K94" s="87"/>
      <c r="L94" s="353"/>
      <c r="M94" s="353"/>
      <c r="N94" s="138">
        <v>0</v>
      </c>
      <c r="O94" s="138">
        <v>3430000</v>
      </c>
      <c r="P94" s="139">
        <v>3430000</v>
      </c>
      <c r="Q94" s="87"/>
    </row>
    <row r="95" spans="1:17" ht="51">
      <c r="A95" s="85" t="s">
        <v>541</v>
      </c>
      <c r="B95" s="85">
        <v>2</v>
      </c>
      <c r="C95" s="69" t="s">
        <v>590</v>
      </c>
      <c r="D95" s="86">
        <v>45733</v>
      </c>
      <c r="E95" s="85">
        <v>719</v>
      </c>
      <c r="F95" s="85" t="s">
        <v>1480</v>
      </c>
      <c r="G95" s="87" t="s">
        <v>6311</v>
      </c>
      <c r="H95" s="87"/>
      <c r="I95" s="87"/>
      <c r="J95" s="87"/>
      <c r="K95" s="87"/>
      <c r="L95" s="353"/>
      <c r="M95" s="353"/>
      <c r="N95" s="138">
        <v>515435.43</v>
      </c>
      <c r="O95" s="138">
        <v>0</v>
      </c>
      <c r="P95" s="139">
        <v>515435.43</v>
      </c>
      <c r="Q95" s="87"/>
    </row>
    <row r="96" spans="1:17" ht="51">
      <c r="A96" s="85">
        <v>291</v>
      </c>
      <c r="B96" s="85">
        <v>1</v>
      </c>
      <c r="C96" s="69" t="s">
        <v>119</v>
      </c>
      <c r="D96" s="86">
        <v>45733</v>
      </c>
      <c r="E96" s="85">
        <v>719</v>
      </c>
      <c r="F96" s="85" t="s">
        <v>3754</v>
      </c>
      <c r="G96" s="87" t="s">
        <v>6311</v>
      </c>
      <c r="H96" s="87"/>
      <c r="I96" s="87"/>
      <c r="J96" s="87"/>
      <c r="K96" s="87"/>
      <c r="L96" s="353"/>
      <c r="M96" s="353"/>
      <c r="N96" s="138">
        <v>0</v>
      </c>
      <c r="O96" s="138">
        <v>515435.43</v>
      </c>
      <c r="P96" s="139">
        <v>515435.43</v>
      </c>
      <c r="Q96" s="87"/>
    </row>
    <row r="97" spans="1:17" ht="51">
      <c r="A97" s="85" t="s">
        <v>541</v>
      </c>
      <c r="B97" s="85">
        <v>2</v>
      </c>
      <c r="C97" s="69" t="s">
        <v>590</v>
      </c>
      <c r="D97" s="86">
        <v>45733</v>
      </c>
      <c r="E97" s="85">
        <v>721</v>
      </c>
      <c r="F97" s="85" t="s">
        <v>1480</v>
      </c>
      <c r="G97" s="87" t="s">
        <v>6312</v>
      </c>
      <c r="H97" s="87"/>
      <c r="I97" s="87"/>
      <c r="J97" s="87"/>
      <c r="K97" s="87"/>
      <c r="L97" s="353"/>
      <c r="M97" s="353"/>
      <c r="N97" s="138">
        <v>54880000</v>
      </c>
      <c r="O97" s="138">
        <v>0</v>
      </c>
      <c r="P97" s="139">
        <v>54880000</v>
      </c>
      <c r="Q97" s="87"/>
    </row>
    <row r="98" spans="1:17" ht="51">
      <c r="A98" s="85">
        <v>291</v>
      </c>
      <c r="B98" s="85">
        <v>1</v>
      </c>
      <c r="C98" s="69" t="s">
        <v>119</v>
      </c>
      <c r="D98" s="86">
        <v>45733</v>
      </c>
      <c r="E98" s="85">
        <v>721</v>
      </c>
      <c r="F98" s="85" t="s">
        <v>3740</v>
      </c>
      <c r="G98" s="87" t="s">
        <v>6312</v>
      </c>
      <c r="H98" s="87"/>
      <c r="I98" s="87"/>
      <c r="J98" s="87"/>
      <c r="K98" s="87"/>
      <c r="L98" s="353"/>
      <c r="M98" s="353"/>
      <c r="N98" s="138">
        <v>0</v>
      </c>
      <c r="O98" s="138">
        <v>54880000</v>
      </c>
      <c r="P98" s="139">
        <v>54880000</v>
      </c>
      <c r="Q98" s="87"/>
    </row>
    <row r="99" spans="1:17" ht="51">
      <c r="A99" s="85" t="s">
        <v>541</v>
      </c>
      <c r="B99" s="85">
        <v>2</v>
      </c>
      <c r="C99" s="69" t="s">
        <v>590</v>
      </c>
      <c r="D99" s="86">
        <v>45733</v>
      </c>
      <c r="E99" s="85">
        <v>723</v>
      </c>
      <c r="F99" s="85" t="s">
        <v>1480</v>
      </c>
      <c r="G99" s="87" t="s">
        <v>6313</v>
      </c>
      <c r="H99" s="87"/>
      <c r="I99" s="87"/>
      <c r="J99" s="87"/>
      <c r="K99" s="87"/>
      <c r="L99" s="353"/>
      <c r="M99" s="353"/>
      <c r="N99" s="138">
        <v>2744000</v>
      </c>
      <c r="O99" s="138">
        <v>0</v>
      </c>
      <c r="P99" s="139">
        <v>2744000</v>
      </c>
      <c r="Q99" s="87"/>
    </row>
    <row r="100" spans="1:17" ht="51">
      <c r="A100" s="85">
        <v>291</v>
      </c>
      <c r="B100" s="85">
        <v>1</v>
      </c>
      <c r="C100" s="69" t="s">
        <v>119</v>
      </c>
      <c r="D100" s="86">
        <v>45733</v>
      </c>
      <c r="E100" s="85">
        <v>723</v>
      </c>
      <c r="F100" s="85" t="s">
        <v>6314</v>
      </c>
      <c r="G100" s="87" t="s">
        <v>6313</v>
      </c>
      <c r="H100" s="87"/>
      <c r="I100" s="87"/>
      <c r="J100" s="87"/>
      <c r="K100" s="87"/>
      <c r="L100" s="353"/>
      <c r="M100" s="353"/>
      <c r="N100" s="138">
        <v>0</v>
      </c>
      <c r="O100" s="138">
        <v>2744000</v>
      </c>
      <c r="P100" s="139">
        <v>2744000</v>
      </c>
      <c r="Q100" s="87"/>
    </row>
    <row r="101" spans="1:17" ht="51">
      <c r="A101" s="85" t="s">
        <v>541</v>
      </c>
      <c r="B101" s="85">
        <v>2</v>
      </c>
      <c r="C101" s="69" t="s">
        <v>590</v>
      </c>
      <c r="D101" s="86">
        <v>45733</v>
      </c>
      <c r="E101" s="85">
        <v>725</v>
      </c>
      <c r="F101" s="85" t="s">
        <v>1480</v>
      </c>
      <c r="G101" s="87" t="s">
        <v>6315</v>
      </c>
      <c r="H101" s="87"/>
      <c r="I101" s="87"/>
      <c r="J101" s="87"/>
      <c r="K101" s="87"/>
      <c r="L101" s="353"/>
      <c r="M101" s="353"/>
      <c r="N101" s="138">
        <v>34300000</v>
      </c>
      <c r="O101" s="138">
        <v>0</v>
      </c>
      <c r="P101" s="139">
        <v>34300000</v>
      </c>
      <c r="Q101" s="87"/>
    </row>
    <row r="102" spans="1:17" ht="51">
      <c r="A102" s="85">
        <v>291</v>
      </c>
      <c r="B102" s="85">
        <v>5</v>
      </c>
      <c r="C102" s="69" t="s">
        <v>119</v>
      </c>
      <c r="D102" s="86">
        <v>45733</v>
      </c>
      <c r="E102" s="85">
        <v>725</v>
      </c>
      <c r="F102" s="85" t="s">
        <v>6316</v>
      </c>
      <c r="G102" s="87" t="s">
        <v>6315</v>
      </c>
      <c r="H102" s="87"/>
      <c r="I102" s="87"/>
      <c r="J102" s="87"/>
      <c r="K102" s="87"/>
      <c r="L102" s="353"/>
      <c r="M102" s="353"/>
      <c r="N102" s="138">
        <v>0</v>
      </c>
      <c r="O102" s="138">
        <v>34300000</v>
      </c>
      <c r="P102" s="139">
        <v>34300000</v>
      </c>
      <c r="Q102" s="87"/>
    </row>
    <row r="103" spans="1:17" ht="51">
      <c r="A103" s="85" t="s">
        <v>541</v>
      </c>
      <c r="B103" s="85">
        <v>2</v>
      </c>
      <c r="C103" s="69" t="s">
        <v>590</v>
      </c>
      <c r="D103" s="86">
        <v>45734</v>
      </c>
      <c r="E103" s="85">
        <v>738</v>
      </c>
      <c r="F103" s="85" t="s">
        <v>1480</v>
      </c>
      <c r="G103" s="87" t="s">
        <v>6317</v>
      </c>
      <c r="H103" s="87"/>
      <c r="I103" s="87"/>
      <c r="J103" s="87"/>
      <c r="K103" s="87"/>
      <c r="L103" s="353"/>
      <c r="M103" s="353"/>
      <c r="N103" s="138">
        <v>61740000</v>
      </c>
      <c r="O103" s="138">
        <v>0</v>
      </c>
      <c r="P103" s="139">
        <v>61740000</v>
      </c>
      <c r="Q103" s="87"/>
    </row>
    <row r="104" spans="1:17" ht="51">
      <c r="A104" s="85">
        <v>514</v>
      </c>
      <c r="B104" s="85">
        <v>1</v>
      </c>
      <c r="C104" s="69" t="s">
        <v>161</v>
      </c>
      <c r="D104" s="86">
        <v>45734</v>
      </c>
      <c r="E104" s="85">
        <v>738</v>
      </c>
      <c r="F104" s="85" t="s">
        <v>6318</v>
      </c>
      <c r="G104" s="87" t="s">
        <v>6317</v>
      </c>
      <c r="H104" s="87"/>
      <c r="I104" s="87"/>
      <c r="J104" s="87"/>
      <c r="K104" s="87"/>
      <c r="L104" s="353"/>
      <c r="M104" s="353"/>
      <c r="N104" s="138">
        <v>0</v>
      </c>
      <c r="O104" s="138">
        <v>61740000</v>
      </c>
      <c r="P104" s="139">
        <v>61740000</v>
      </c>
      <c r="Q104" s="87"/>
    </row>
    <row r="105" spans="1:17" ht="51">
      <c r="A105" s="85" t="s">
        <v>541</v>
      </c>
      <c r="B105" s="85">
        <v>2</v>
      </c>
      <c r="C105" s="69" t="s">
        <v>590</v>
      </c>
      <c r="D105" s="86">
        <v>45734</v>
      </c>
      <c r="E105" s="85">
        <v>739</v>
      </c>
      <c r="F105" s="85" t="s">
        <v>1480</v>
      </c>
      <c r="G105" s="87" t="s">
        <v>6319</v>
      </c>
      <c r="H105" s="87"/>
      <c r="I105" s="87"/>
      <c r="J105" s="87"/>
      <c r="K105" s="87"/>
      <c r="L105" s="353"/>
      <c r="M105" s="353"/>
      <c r="N105" s="138">
        <v>3087000</v>
      </c>
      <c r="O105" s="138">
        <v>0</v>
      </c>
      <c r="P105" s="139">
        <v>3087000</v>
      </c>
      <c r="Q105" s="87"/>
    </row>
    <row r="106" spans="1:17" ht="51">
      <c r="A106" s="85">
        <v>514</v>
      </c>
      <c r="B106" s="85">
        <v>1</v>
      </c>
      <c r="C106" s="69" t="s">
        <v>161</v>
      </c>
      <c r="D106" s="86">
        <v>45734</v>
      </c>
      <c r="E106" s="85">
        <v>739</v>
      </c>
      <c r="F106" s="85" t="s">
        <v>6320</v>
      </c>
      <c r="G106" s="87" t="s">
        <v>6319</v>
      </c>
      <c r="H106" s="87"/>
      <c r="I106" s="87"/>
      <c r="J106" s="87"/>
      <c r="K106" s="87"/>
      <c r="L106" s="353"/>
      <c r="M106" s="353"/>
      <c r="N106" s="138">
        <v>0</v>
      </c>
      <c r="O106" s="138">
        <v>3087000</v>
      </c>
      <c r="P106" s="139">
        <v>3087000</v>
      </c>
      <c r="Q106" s="87"/>
    </row>
    <row r="107" spans="1:17" ht="51">
      <c r="A107" s="85">
        <v>389</v>
      </c>
      <c r="B107" s="85">
        <v>1</v>
      </c>
      <c r="C107" s="69" t="s">
        <v>1401</v>
      </c>
      <c r="D107" s="86">
        <v>45735</v>
      </c>
      <c r="E107" s="85">
        <v>746</v>
      </c>
      <c r="F107" s="85" t="s">
        <v>6321</v>
      </c>
      <c r="G107" s="87" t="s">
        <v>6322</v>
      </c>
      <c r="H107" s="87"/>
      <c r="I107" s="87"/>
      <c r="J107" s="87"/>
      <c r="K107" s="87"/>
      <c r="L107" s="353"/>
      <c r="M107" s="353"/>
      <c r="N107" s="138">
        <v>164512.82</v>
      </c>
      <c r="O107" s="138">
        <v>0</v>
      </c>
      <c r="P107" s="139">
        <v>164512.82</v>
      </c>
      <c r="Q107" s="87"/>
    </row>
    <row r="108" spans="1:17" ht="51">
      <c r="A108" s="85" t="s">
        <v>541</v>
      </c>
      <c r="B108" s="85">
        <v>2</v>
      </c>
      <c r="C108" s="69" t="s">
        <v>590</v>
      </c>
      <c r="D108" s="86">
        <v>45735</v>
      </c>
      <c r="E108" s="85">
        <v>746</v>
      </c>
      <c r="F108" s="85" t="s">
        <v>1480</v>
      </c>
      <c r="G108" s="87" t="s">
        <v>6322</v>
      </c>
      <c r="H108" s="87"/>
      <c r="I108" s="87"/>
      <c r="J108" s="87"/>
      <c r="K108" s="87"/>
      <c r="L108" s="353"/>
      <c r="M108" s="353"/>
      <c r="N108" s="138">
        <v>0</v>
      </c>
      <c r="O108" s="138">
        <v>164512.82</v>
      </c>
      <c r="P108" s="139">
        <v>164512.82</v>
      </c>
      <c r="Q108" s="87"/>
    </row>
    <row r="109" spans="1:17" ht="51">
      <c r="A109" s="85">
        <v>865</v>
      </c>
      <c r="B109" s="85">
        <v>1</v>
      </c>
      <c r="C109" s="69" t="s">
        <v>188</v>
      </c>
      <c r="D109" s="86">
        <v>45735</v>
      </c>
      <c r="E109" s="85">
        <v>748</v>
      </c>
      <c r="F109" s="85" t="s">
        <v>6323</v>
      </c>
      <c r="G109" s="87" t="s">
        <v>6324</v>
      </c>
      <c r="H109" s="87"/>
      <c r="I109" s="87"/>
      <c r="J109" s="87"/>
      <c r="K109" s="87"/>
      <c r="L109" s="353"/>
      <c r="M109" s="353"/>
      <c r="N109" s="138">
        <v>8185.08</v>
      </c>
      <c r="O109" s="138">
        <v>0</v>
      </c>
      <c r="P109" s="139">
        <v>8185.08</v>
      </c>
      <c r="Q109" s="87"/>
    </row>
    <row r="110" spans="1:17" ht="51">
      <c r="A110" s="85" t="s">
        <v>541</v>
      </c>
      <c r="B110" s="85">
        <v>2</v>
      </c>
      <c r="C110" s="69" t="s">
        <v>590</v>
      </c>
      <c r="D110" s="86">
        <v>45735</v>
      </c>
      <c r="E110" s="85">
        <v>748</v>
      </c>
      <c r="F110" s="85" t="s">
        <v>1480</v>
      </c>
      <c r="G110" s="87" t="s">
        <v>6324</v>
      </c>
      <c r="H110" s="87"/>
      <c r="I110" s="87"/>
      <c r="J110" s="87"/>
      <c r="K110" s="87"/>
      <c r="L110" s="353"/>
      <c r="M110" s="353"/>
      <c r="N110" s="138">
        <v>0</v>
      </c>
      <c r="O110" s="138">
        <v>8185.08</v>
      </c>
      <c r="P110" s="139">
        <v>8185.08</v>
      </c>
      <c r="Q110" s="87"/>
    </row>
    <row r="111" spans="1:17" ht="51">
      <c r="A111" s="85">
        <v>81</v>
      </c>
      <c r="B111" s="85">
        <v>1</v>
      </c>
      <c r="C111" s="69" t="s">
        <v>49</v>
      </c>
      <c r="D111" s="86">
        <v>45735</v>
      </c>
      <c r="E111" s="85">
        <v>749</v>
      </c>
      <c r="F111" s="85" t="s">
        <v>6325</v>
      </c>
      <c r="G111" s="87" t="s">
        <v>6326</v>
      </c>
      <c r="H111" s="87"/>
      <c r="I111" s="87"/>
      <c r="J111" s="87"/>
      <c r="K111" s="87"/>
      <c r="L111" s="353"/>
      <c r="M111" s="353"/>
      <c r="N111" s="138">
        <v>2132.3200000000002</v>
      </c>
      <c r="O111" s="138">
        <v>0</v>
      </c>
      <c r="P111" s="139">
        <v>2132.3200000000002</v>
      </c>
      <c r="Q111" s="87"/>
    </row>
    <row r="112" spans="1:17" ht="51">
      <c r="A112" s="85">
        <v>66</v>
      </c>
      <c r="B112" s="85">
        <v>1</v>
      </c>
      <c r="C112" s="69" t="s">
        <v>46</v>
      </c>
      <c r="D112" s="86">
        <v>45735</v>
      </c>
      <c r="E112" s="85">
        <v>749</v>
      </c>
      <c r="F112" s="85" t="s">
        <v>6327</v>
      </c>
      <c r="G112" s="87" t="s">
        <v>6326</v>
      </c>
      <c r="H112" s="87"/>
      <c r="I112" s="87"/>
      <c r="J112" s="87"/>
      <c r="K112" s="87"/>
      <c r="L112" s="353"/>
      <c r="M112" s="353"/>
      <c r="N112" s="138">
        <v>0</v>
      </c>
      <c r="O112" s="138">
        <v>2132.3200000000002</v>
      </c>
      <c r="P112" s="139">
        <v>2132.3200000000002</v>
      </c>
      <c r="Q112" s="87"/>
    </row>
    <row r="113" spans="1:17" ht="51">
      <c r="A113" s="85">
        <v>66</v>
      </c>
      <c r="B113" s="85">
        <v>3</v>
      </c>
      <c r="C113" s="69" t="s">
        <v>46</v>
      </c>
      <c r="D113" s="86">
        <v>45736</v>
      </c>
      <c r="E113" s="85">
        <v>752</v>
      </c>
      <c r="F113" s="85" t="s">
        <v>6328</v>
      </c>
      <c r="G113" s="87" t="s">
        <v>6329</v>
      </c>
      <c r="H113" s="87"/>
      <c r="I113" s="87"/>
      <c r="J113" s="87"/>
      <c r="K113" s="87"/>
      <c r="L113" s="353"/>
      <c r="M113" s="353"/>
      <c r="N113" s="138">
        <v>384163.25</v>
      </c>
      <c r="O113" s="138">
        <v>0</v>
      </c>
      <c r="P113" s="139">
        <v>384163.25</v>
      </c>
      <c r="Q113" s="87"/>
    </row>
    <row r="114" spans="1:17" ht="51">
      <c r="A114" s="85">
        <v>86</v>
      </c>
      <c r="B114" s="85">
        <v>10</v>
      </c>
      <c r="C114" s="69" t="s">
        <v>50</v>
      </c>
      <c r="D114" s="86">
        <v>45736</v>
      </c>
      <c r="E114" s="85">
        <v>752</v>
      </c>
      <c r="F114" s="85" t="s">
        <v>6330</v>
      </c>
      <c r="G114" s="87" t="s">
        <v>6329</v>
      </c>
      <c r="H114" s="87"/>
      <c r="I114" s="87"/>
      <c r="J114" s="87"/>
      <c r="K114" s="87"/>
      <c r="L114" s="353"/>
      <c r="M114" s="353"/>
      <c r="N114" s="138">
        <v>0</v>
      </c>
      <c r="O114" s="138">
        <v>384163.25</v>
      </c>
      <c r="P114" s="139">
        <v>384163.25</v>
      </c>
      <c r="Q114" s="87"/>
    </row>
    <row r="115" spans="1:17" ht="51">
      <c r="A115" s="85" t="s">
        <v>541</v>
      </c>
      <c r="B115" s="85">
        <v>2</v>
      </c>
      <c r="C115" s="69" t="s">
        <v>590</v>
      </c>
      <c r="D115" s="86">
        <v>45740</v>
      </c>
      <c r="E115" s="85">
        <v>819</v>
      </c>
      <c r="F115" s="85" t="s">
        <v>1480</v>
      </c>
      <c r="G115" s="87" t="s">
        <v>6331</v>
      </c>
      <c r="H115" s="87"/>
      <c r="I115" s="87"/>
      <c r="J115" s="87"/>
      <c r="K115" s="87"/>
      <c r="L115" s="353"/>
      <c r="M115" s="353"/>
      <c r="N115" s="138">
        <v>75158.09</v>
      </c>
      <c r="O115" s="138">
        <v>0</v>
      </c>
      <c r="P115" s="139">
        <v>75158.09</v>
      </c>
      <c r="Q115" s="87"/>
    </row>
    <row r="116" spans="1:17" ht="51">
      <c r="A116" s="85">
        <v>383</v>
      </c>
      <c r="B116" s="85">
        <v>1</v>
      </c>
      <c r="C116" s="69" t="s">
        <v>1242</v>
      </c>
      <c r="D116" s="86">
        <v>45740</v>
      </c>
      <c r="E116" s="85">
        <v>819</v>
      </c>
      <c r="F116" s="85" t="s">
        <v>6308</v>
      </c>
      <c r="G116" s="87" t="s">
        <v>6331</v>
      </c>
      <c r="H116" s="87"/>
      <c r="I116" s="87"/>
      <c r="J116" s="87"/>
      <c r="K116" s="87"/>
      <c r="L116" s="353"/>
      <c r="M116" s="353"/>
      <c r="N116" s="138">
        <v>0</v>
      </c>
      <c r="O116" s="138">
        <v>75158.09</v>
      </c>
      <c r="P116" s="139">
        <v>75158.09</v>
      </c>
      <c r="Q116" s="87"/>
    </row>
    <row r="117" spans="1:17" ht="51">
      <c r="A117" s="85" t="s">
        <v>539</v>
      </c>
      <c r="B117" s="85">
        <v>1</v>
      </c>
      <c r="C117" s="69" t="s">
        <v>590</v>
      </c>
      <c r="D117" s="86">
        <v>45740</v>
      </c>
      <c r="E117" s="85">
        <v>822</v>
      </c>
      <c r="F117" s="85" t="s">
        <v>3756</v>
      </c>
      <c r="G117" s="87" t="s">
        <v>6332</v>
      </c>
      <c r="H117" s="87"/>
      <c r="I117" s="87"/>
      <c r="J117" s="87"/>
      <c r="K117" s="87"/>
      <c r="L117" s="353"/>
      <c r="M117" s="353"/>
      <c r="N117" s="138">
        <v>24678.65</v>
      </c>
      <c r="O117" s="138">
        <v>0</v>
      </c>
      <c r="P117" s="139">
        <v>24678.65</v>
      </c>
      <c r="Q117" s="87"/>
    </row>
    <row r="118" spans="1:17" ht="51">
      <c r="A118" s="85">
        <v>660</v>
      </c>
      <c r="B118" s="85">
        <v>1</v>
      </c>
      <c r="C118" s="69" t="s">
        <v>176</v>
      </c>
      <c r="D118" s="86">
        <v>45740</v>
      </c>
      <c r="E118" s="85">
        <v>822</v>
      </c>
      <c r="F118" s="85" t="s">
        <v>6333</v>
      </c>
      <c r="G118" s="87" t="s">
        <v>6332</v>
      </c>
      <c r="H118" s="87"/>
      <c r="I118" s="87"/>
      <c r="J118" s="87"/>
      <c r="K118" s="87"/>
      <c r="L118" s="353"/>
      <c r="M118" s="353"/>
      <c r="N118" s="138">
        <v>0</v>
      </c>
      <c r="O118" s="138">
        <v>24678.65</v>
      </c>
      <c r="P118" s="139">
        <v>24678.65</v>
      </c>
      <c r="Q118" s="87"/>
    </row>
    <row r="119" spans="1:17" ht="63.75">
      <c r="A119" s="85">
        <v>6</v>
      </c>
      <c r="B119" s="85">
        <v>1</v>
      </c>
      <c r="C119" s="69" t="s">
        <v>37</v>
      </c>
      <c r="D119" s="86">
        <v>45740</v>
      </c>
      <c r="E119" s="85">
        <v>823</v>
      </c>
      <c r="F119" s="85" t="s">
        <v>6334</v>
      </c>
      <c r="G119" s="87" t="s">
        <v>6335</v>
      </c>
      <c r="H119" s="87"/>
      <c r="I119" s="87"/>
      <c r="J119" s="87"/>
      <c r="K119" s="87"/>
      <c r="L119" s="353"/>
      <c r="M119" s="353"/>
      <c r="N119" s="138">
        <v>231991.75</v>
      </c>
      <c r="O119" s="138">
        <v>0</v>
      </c>
      <c r="P119" s="139">
        <v>231991.75</v>
      </c>
      <c r="Q119" s="87"/>
    </row>
    <row r="120" spans="1:17" ht="63.75">
      <c r="A120" s="85">
        <v>66</v>
      </c>
      <c r="B120" s="85">
        <v>1</v>
      </c>
      <c r="C120" s="69" t="s">
        <v>46</v>
      </c>
      <c r="D120" s="86">
        <v>45740</v>
      </c>
      <c r="E120" s="85">
        <v>823</v>
      </c>
      <c r="F120" s="85" t="s">
        <v>6336</v>
      </c>
      <c r="G120" s="87" t="s">
        <v>6335</v>
      </c>
      <c r="H120" s="87"/>
      <c r="I120" s="87"/>
      <c r="J120" s="87"/>
      <c r="K120" s="87"/>
      <c r="L120" s="353"/>
      <c r="M120" s="353"/>
      <c r="N120" s="138">
        <v>0</v>
      </c>
      <c r="O120" s="138">
        <v>231991.75</v>
      </c>
      <c r="P120" s="139">
        <v>231991.75</v>
      </c>
      <c r="Q120" s="87"/>
    </row>
    <row r="121" spans="1:17" ht="51">
      <c r="A121" s="85">
        <v>66</v>
      </c>
      <c r="B121" s="85">
        <v>13</v>
      </c>
      <c r="C121" s="69" t="s">
        <v>46</v>
      </c>
      <c r="D121" s="86">
        <v>45741</v>
      </c>
      <c r="E121" s="85">
        <v>830</v>
      </c>
      <c r="F121" s="85" t="s">
        <v>6337</v>
      </c>
      <c r="G121" s="87" t="s">
        <v>6338</v>
      </c>
      <c r="H121" s="87"/>
      <c r="I121" s="87"/>
      <c r="J121" s="87"/>
      <c r="K121" s="87"/>
      <c r="L121" s="353"/>
      <c r="M121" s="353"/>
      <c r="N121" s="138">
        <v>58951508</v>
      </c>
      <c r="O121" s="138">
        <v>0</v>
      </c>
      <c r="P121" s="139">
        <v>58951508</v>
      </c>
      <c r="Q121" s="87"/>
    </row>
    <row r="122" spans="1:17" ht="51">
      <c r="A122" s="85" t="s">
        <v>541</v>
      </c>
      <c r="B122" s="85">
        <v>2</v>
      </c>
      <c r="C122" s="69" t="s">
        <v>590</v>
      </c>
      <c r="D122" s="86">
        <v>45741</v>
      </c>
      <c r="E122" s="85">
        <v>830</v>
      </c>
      <c r="F122" s="85" t="s">
        <v>1480</v>
      </c>
      <c r="G122" s="87" t="s">
        <v>6338</v>
      </c>
      <c r="H122" s="87"/>
      <c r="I122" s="87"/>
      <c r="J122" s="87"/>
      <c r="K122" s="87"/>
      <c r="L122" s="353"/>
      <c r="M122" s="353"/>
      <c r="N122" s="138">
        <v>0</v>
      </c>
      <c r="O122" s="138">
        <v>58951508</v>
      </c>
      <c r="P122" s="139">
        <v>58951508</v>
      </c>
      <c r="Q122" s="87"/>
    </row>
    <row r="123" spans="1:17" ht="51">
      <c r="A123" s="85">
        <v>66</v>
      </c>
      <c r="B123" s="85">
        <v>4</v>
      </c>
      <c r="C123" s="69" t="s">
        <v>46</v>
      </c>
      <c r="D123" s="86">
        <v>45742</v>
      </c>
      <c r="E123" s="85">
        <v>847</v>
      </c>
      <c r="F123" s="85" t="s">
        <v>6339</v>
      </c>
      <c r="G123" s="87" t="s">
        <v>6340</v>
      </c>
      <c r="H123" s="87"/>
      <c r="I123" s="87"/>
      <c r="J123" s="87"/>
      <c r="K123" s="87"/>
      <c r="L123" s="353"/>
      <c r="M123" s="353"/>
      <c r="N123" s="138">
        <v>98000</v>
      </c>
      <c r="O123" s="138">
        <v>0</v>
      </c>
      <c r="P123" s="139">
        <v>98000</v>
      </c>
      <c r="Q123" s="87"/>
    </row>
    <row r="124" spans="1:17" ht="51">
      <c r="A124" s="85">
        <v>86</v>
      </c>
      <c r="B124" s="85">
        <v>7</v>
      </c>
      <c r="C124" s="69" t="s">
        <v>50</v>
      </c>
      <c r="D124" s="86">
        <v>45742</v>
      </c>
      <c r="E124" s="85">
        <v>847</v>
      </c>
      <c r="F124" s="85" t="s">
        <v>6341</v>
      </c>
      <c r="G124" s="87" t="s">
        <v>6340</v>
      </c>
      <c r="H124" s="87"/>
      <c r="I124" s="87"/>
      <c r="J124" s="87"/>
      <c r="K124" s="87"/>
      <c r="L124" s="353"/>
      <c r="M124" s="353"/>
      <c r="N124" s="138">
        <v>0</v>
      </c>
      <c r="O124" s="138">
        <v>98000</v>
      </c>
      <c r="P124" s="139">
        <v>98000</v>
      </c>
      <c r="Q124" s="87"/>
    </row>
    <row r="125" spans="1:17" ht="51">
      <c r="A125" s="85">
        <v>66</v>
      </c>
      <c r="B125" s="85">
        <v>4</v>
      </c>
      <c r="C125" s="69" t="s">
        <v>46</v>
      </c>
      <c r="D125" s="86">
        <v>45742</v>
      </c>
      <c r="E125" s="85">
        <v>848</v>
      </c>
      <c r="F125" s="85" t="s">
        <v>6339</v>
      </c>
      <c r="G125" s="87" t="s">
        <v>6342</v>
      </c>
      <c r="H125" s="87"/>
      <c r="I125" s="87"/>
      <c r="J125" s="87"/>
      <c r="K125" s="87"/>
      <c r="L125" s="353"/>
      <c r="M125" s="353"/>
      <c r="N125" s="138">
        <v>194616</v>
      </c>
      <c r="O125" s="138">
        <v>0</v>
      </c>
      <c r="P125" s="139">
        <v>194616</v>
      </c>
      <c r="Q125" s="87"/>
    </row>
    <row r="126" spans="1:17" ht="51">
      <c r="A126" s="85">
        <v>53</v>
      </c>
      <c r="B126" s="85">
        <v>1</v>
      </c>
      <c r="C126" s="69" t="s">
        <v>1372</v>
      </c>
      <c r="D126" s="86">
        <v>45742</v>
      </c>
      <c r="E126" s="85">
        <v>848</v>
      </c>
      <c r="F126" s="85" t="s">
        <v>6343</v>
      </c>
      <c r="G126" s="87" t="s">
        <v>6342</v>
      </c>
      <c r="H126" s="87"/>
      <c r="I126" s="87"/>
      <c r="J126" s="87"/>
      <c r="K126" s="87"/>
      <c r="L126" s="353"/>
      <c r="M126" s="353"/>
      <c r="N126" s="138">
        <v>0</v>
      </c>
      <c r="O126" s="138">
        <v>194616</v>
      </c>
      <c r="P126" s="139">
        <v>194616</v>
      </c>
      <c r="Q126" s="87"/>
    </row>
    <row r="127" spans="1:17" ht="51">
      <c r="A127" s="85">
        <v>66</v>
      </c>
      <c r="B127" s="85">
        <v>13</v>
      </c>
      <c r="C127" s="69" t="s">
        <v>46</v>
      </c>
      <c r="D127" s="86">
        <v>45742</v>
      </c>
      <c r="E127" s="85">
        <v>849</v>
      </c>
      <c r="F127" s="85" t="s">
        <v>6337</v>
      </c>
      <c r="G127" s="87" t="s">
        <v>6344</v>
      </c>
      <c r="H127" s="87"/>
      <c r="I127" s="87"/>
      <c r="J127" s="87"/>
      <c r="K127" s="87"/>
      <c r="L127" s="353"/>
      <c r="M127" s="353"/>
      <c r="N127" s="138">
        <v>736686</v>
      </c>
      <c r="O127" s="138">
        <v>0</v>
      </c>
      <c r="P127" s="139">
        <v>736686</v>
      </c>
      <c r="Q127" s="87"/>
    </row>
    <row r="128" spans="1:17" ht="51">
      <c r="A128" s="85" t="s">
        <v>541</v>
      </c>
      <c r="B128" s="85">
        <v>2</v>
      </c>
      <c r="C128" s="69" t="s">
        <v>590</v>
      </c>
      <c r="D128" s="86">
        <v>45742</v>
      </c>
      <c r="E128" s="85">
        <v>849</v>
      </c>
      <c r="F128" s="85" t="s">
        <v>1480</v>
      </c>
      <c r="G128" s="87" t="s">
        <v>6344</v>
      </c>
      <c r="H128" s="87"/>
      <c r="I128" s="87"/>
      <c r="J128" s="87"/>
      <c r="K128" s="87"/>
      <c r="L128" s="353"/>
      <c r="M128" s="353"/>
      <c r="N128" s="138">
        <v>0</v>
      </c>
      <c r="O128" s="138">
        <v>736686</v>
      </c>
      <c r="P128" s="139">
        <v>736686</v>
      </c>
      <c r="Q128" s="87"/>
    </row>
    <row r="129" spans="1:17" ht="51">
      <c r="A129" s="85">
        <v>253</v>
      </c>
      <c r="B129" s="85">
        <v>1</v>
      </c>
      <c r="C129" s="69" t="s">
        <v>104</v>
      </c>
      <c r="D129" s="86">
        <v>45742</v>
      </c>
      <c r="E129" s="85">
        <v>850</v>
      </c>
      <c r="F129" s="85" t="s">
        <v>6304</v>
      </c>
      <c r="G129" s="87" t="s">
        <v>6345</v>
      </c>
      <c r="H129" s="87"/>
      <c r="I129" s="87"/>
      <c r="J129" s="87"/>
      <c r="K129" s="87"/>
      <c r="L129" s="353"/>
      <c r="M129" s="353"/>
      <c r="N129" s="138">
        <v>54273.3</v>
      </c>
      <c r="O129" s="138">
        <v>0</v>
      </c>
      <c r="P129" s="139">
        <v>54273.3</v>
      </c>
      <c r="Q129" s="87"/>
    </row>
    <row r="130" spans="1:17" ht="51">
      <c r="A130" s="85" t="s">
        <v>541</v>
      </c>
      <c r="B130" s="85">
        <v>2</v>
      </c>
      <c r="C130" s="69" t="s">
        <v>590</v>
      </c>
      <c r="D130" s="86">
        <v>45742</v>
      </c>
      <c r="E130" s="85">
        <v>850</v>
      </c>
      <c r="F130" s="85" t="s">
        <v>1480</v>
      </c>
      <c r="G130" s="87" t="s">
        <v>6345</v>
      </c>
      <c r="H130" s="87"/>
      <c r="I130" s="87"/>
      <c r="J130" s="87"/>
      <c r="K130" s="87"/>
      <c r="L130" s="353"/>
      <c r="M130" s="353"/>
      <c r="N130" s="138">
        <v>0</v>
      </c>
      <c r="O130" s="138">
        <v>54273.3</v>
      </c>
      <c r="P130" s="139">
        <v>54273.3</v>
      </c>
      <c r="Q130" s="87"/>
    </row>
    <row r="131" spans="1:17" ht="51">
      <c r="A131" s="85">
        <v>253</v>
      </c>
      <c r="B131" s="85">
        <v>1</v>
      </c>
      <c r="C131" s="69" t="s">
        <v>104</v>
      </c>
      <c r="D131" s="86">
        <v>45742</v>
      </c>
      <c r="E131" s="85">
        <v>851</v>
      </c>
      <c r="F131" s="85" t="s">
        <v>6346</v>
      </c>
      <c r="G131" s="87" t="s">
        <v>6347</v>
      </c>
      <c r="H131" s="87"/>
      <c r="I131" s="87"/>
      <c r="J131" s="87"/>
      <c r="K131" s="87"/>
      <c r="L131" s="353"/>
      <c r="M131" s="353"/>
      <c r="N131" s="138">
        <v>12437.15</v>
      </c>
      <c r="O131" s="138">
        <v>0</v>
      </c>
      <c r="P131" s="139">
        <v>12437.15</v>
      </c>
      <c r="Q131" s="87"/>
    </row>
    <row r="132" spans="1:17" ht="51">
      <c r="A132" s="85" t="s">
        <v>541</v>
      </c>
      <c r="B132" s="85">
        <v>2</v>
      </c>
      <c r="C132" s="69" t="s">
        <v>590</v>
      </c>
      <c r="D132" s="86">
        <v>45742</v>
      </c>
      <c r="E132" s="85">
        <v>851</v>
      </c>
      <c r="F132" s="85" t="s">
        <v>1480</v>
      </c>
      <c r="G132" s="87" t="s">
        <v>6347</v>
      </c>
      <c r="H132" s="87"/>
      <c r="I132" s="87"/>
      <c r="J132" s="87"/>
      <c r="K132" s="87"/>
      <c r="L132" s="353"/>
      <c r="M132" s="353"/>
      <c r="N132" s="138">
        <v>0</v>
      </c>
      <c r="O132" s="138">
        <v>12437.15</v>
      </c>
      <c r="P132" s="139">
        <v>12437.15</v>
      </c>
      <c r="Q132" s="87"/>
    </row>
    <row r="133" spans="1:17" ht="51">
      <c r="A133" s="85">
        <v>253</v>
      </c>
      <c r="B133" s="85">
        <v>1</v>
      </c>
      <c r="C133" s="69" t="s">
        <v>104</v>
      </c>
      <c r="D133" s="86">
        <v>45742</v>
      </c>
      <c r="E133" s="85">
        <v>852</v>
      </c>
      <c r="F133" s="85" t="s">
        <v>6348</v>
      </c>
      <c r="G133" s="87" t="s">
        <v>6349</v>
      </c>
      <c r="H133" s="87"/>
      <c r="I133" s="87"/>
      <c r="J133" s="87"/>
      <c r="K133" s="87"/>
      <c r="L133" s="353"/>
      <c r="M133" s="353"/>
      <c r="N133" s="138">
        <v>8544.74</v>
      </c>
      <c r="O133" s="138">
        <v>0</v>
      </c>
      <c r="P133" s="139">
        <v>8544.74</v>
      </c>
      <c r="Q133" s="87"/>
    </row>
    <row r="134" spans="1:17" ht="51">
      <c r="A134" s="85" t="s">
        <v>541</v>
      </c>
      <c r="B134" s="85">
        <v>2</v>
      </c>
      <c r="C134" s="69" t="s">
        <v>590</v>
      </c>
      <c r="D134" s="86">
        <v>45742</v>
      </c>
      <c r="E134" s="85">
        <v>852</v>
      </c>
      <c r="F134" s="85" t="s">
        <v>1480</v>
      </c>
      <c r="G134" s="87" t="s">
        <v>6349</v>
      </c>
      <c r="H134" s="87"/>
      <c r="I134" s="87"/>
      <c r="J134" s="87"/>
      <c r="K134" s="87"/>
      <c r="L134" s="353"/>
      <c r="M134" s="353"/>
      <c r="N134" s="138">
        <v>0</v>
      </c>
      <c r="O134" s="138">
        <v>8544.74</v>
      </c>
      <c r="P134" s="139">
        <v>8544.74</v>
      </c>
      <c r="Q134" s="87"/>
    </row>
    <row r="135" spans="1:17" ht="51">
      <c r="A135" s="85">
        <v>253</v>
      </c>
      <c r="B135" s="85">
        <v>1</v>
      </c>
      <c r="C135" s="69" t="s">
        <v>104</v>
      </c>
      <c r="D135" s="86">
        <v>45742</v>
      </c>
      <c r="E135" s="85">
        <v>853</v>
      </c>
      <c r="F135" s="85" t="s">
        <v>6304</v>
      </c>
      <c r="G135" s="87" t="s">
        <v>6345</v>
      </c>
      <c r="H135" s="87"/>
      <c r="I135" s="87"/>
      <c r="J135" s="87"/>
      <c r="K135" s="87"/>
      <c r="L135" s="353"/>
      <c r="M135" s="353"/>
      <c r="N135" s="138">
        <v>138656.03</v>
      </c>
      <c r="O135" s="138">
        <v>0</v>
      </c>
      <c r="P135" s="139">
        <v>138656.03</v>
      </c>
      <c r="Q135" s="87"/>
    </row>
    <row r="136" spans="1:17" ht="51">
      <c r="A136" s="85" t="s">
        <v>541</v>
      </c>
      <c r="B136" s="85">
        <v>2</v>
      </c>
      <c r="C136" s="69" t="s">
        <v>590</v>
      </c>
      <c r="D136" s="86">
        <v>45742</v>
      </c>
      <c r="E136" s="85">
        <v>853</v>
      </c>
      <c r="F136" s="85" t="s">
        <v>1480</v>
      </c>
      <c r="G136" s="87" t="s">
        <v>6345</v>
      </c>
      <c r="H136" s="87"/>
      <c r="I136" s="87"/>
      <c r="J136" s="87"/>
      <c r="K136" s="87"/>
      <c r="L136" s="353"/>
      <c r="M136" s="353"/>
      <c r="N136" s="138">
        <v>0</v>
      </c>
      <c r="O136" s="138">
        <v>138656.03</v>
      </c>
      <c r="P136" s="139">
        <v>138656.03</v>
      </c>
      <c r="Q136" s="87"/>
    </row>
    <row r="137" spans="1:17" ht="51">
      <c r="A137" s="85">
        <v>253</v>
      </c>
      <c r="B137" s="85">
        <v>1</v>
      </c>
      <c r="C137" s="69" t="s">
        <v>104</v>
      </c>
      <c r="D137" s="86">
        <v>45742</v>
      </c>
      <c r="E137" s="85">
        <v>854</v>
      </c>
      <c r="F137" s="85" t="s">
        <v>6306</v>
      </c>
      <c r="G137" s="87" t="s">
        <v>6350</v>
      </c>
      <c r="H137" s="87"/>
      <c r="I137" s="87"/>
      <c r="J137" s="87"/>
      <c r="K137" s="87"/>
      <c r="L137" s="353"/>
      <c r="M137" s="353"/>
      <c r="N137" s="138">
        <v>72</v>
      </c>
      <c r="O137" s="138">
        <v>0</v>
      </c>
      <c r="P137" s="139">
        <v>72</v>
      </c>
      <c r="Q137" s="87"/>
    </row>
    <row r="138" spans="1:17" ht="51">
      <c r="A138" s="85" t="s">
        <v>541</v>
      </c>
      <c r="B138" s="85">
        <v>2</v>
      </c>
      <c r="C138" s="69" t="s">
        <v>590</v>
      </c>
      <c r="D138" s="86">
        <v>45742</v>
      </c>
      <c r="E138" s="85">
        <v>854</v>
      </c>
      <c r="F138" s="85" t="s">
        <v>1480</v>
      </c>
      <c r="G138" s="87" t="s">
        <v>6350</v>
      </c>
      <c r="H138" s="87"/>
      <c r="I138" s="87"/>
      <c r="J138" s="87"/>
      <c r="K138" s="87"/>
      <c r="L138" s="353"/>
      <c r="M138" s="353"/>
      <c r="N138" s="138">
        <v>0</v>
      </c>
      <c r="O138" s="138">
        <v>72</v>
      </c>
      <c r="P138" s="139">
        <v>72</v>
      </c>
      <c r="Q138" s="87"/>
    </row>
    <row r="139" spans="1:17" ht="51">
      <c r="A139" s="85">
        <v>253</v>
      </c>
      <c r="B139" s="85">
        <v>1</v>
      </c>
      <c r="C139" s="69" t="s">
        <v>104</v>
      </c>
      <c r="D139" s="86">
        <v>45742</v>
      </c>
      <c r="E139" s="85">
        <v>855</v>
      </c>
      <c r="F139" s="85" t="s">
        <v>6346</v>
      </c>
      <c r="G139" s="87" t="s">
        <v>6347</v>
      </c>
      <c r="H139" s="87"/>
      <c r="I139" s="87"/>
      <c r="J139" s="87"/>
      <c r="K139" s="87"/>
      <c r="L139" s="353"/>
      <c r="M139" s="353"/>
      <c r="N139" s="138">
        <v>32337.05</v>
      </c>
      <c r="O139" s="138">
        <v>0</v>
      </c>
      <c r="P139" s="139">
        <v>32337.05</v>
      </c>
      <c r="Q139" s="87"/>
    </row>
    <row r="140" spans="1:17" ht="51">
      <c r="A140" s="85" t="s">
        <v>541</v>
      </c>
      <c r="B140" s="85">
        <v>2</v>
      </c>
      <c r="C140" s="69" t="s">
        <v>590</v>
      </c>
      <c r="D140" s="86">
        <v>45742</v>
      </c>
      <c r="E140" s="85">
        <v>855</v>
      </c>
      <c r="F140" s="85" t="s">
        <v>1480</v>
      </c>
      <c r="G140" s="87" t="s">
        <v>6347</v>
      </c>
      <c r="H140" s="87"/>
      <c r="I140" s="87"/>
      <c r="J140" s="87"/>
      <c r="K140" s="87"/>
      <c r="L140" s="353"/>
      <c r="M140" s="353"/>
      <c r="N140" s="138">
        <v>0</v>
      </c>
      <c r="O140" s="138">
        <v>32337.05</v>
      </c>
      <c r="P140" s="139">
        <v>32337.05</v>
      </c>
      <c r="Q140" s="87"/>
    </row>
    <row r="141" spans="1:17" ht="51">
      <c r="A141" s="85">
        <v>253</v>
      </c>
      <c r="B141" s="85">
        <v>1</v>
      </c>
      <c r="C141" s="69" t="s">
        <v>104</v>
      </c>
      <c r="D141" s="86">
        <v>45742</v>
      </c>
      <c r="E141" s="85">
        <v>856</v>
      </c>
      <c r="F141" s="85" t="s">
        <v>6348</v>
      </c>
      <c r="G141" s="87" t="s">
        <v>6349</v>
      </c>
      <c r="H141" s="87"/>
      <c r="I141" s="87"/>
      <c r="J141" s="87"/>
      <c r="K141" s="87"/>
      <c r="L141" s="353"/>
      <c r="M141" s="353"/>
      <c r="N141" s="138">
        <v>14954.82</v>
      </c>
      <c r="O141" s="138">
        <v>0</v>
      </c>
      <c r="P141" s="139">
        <v>14954.82</v>
      </c>
      <c r="Q141" s="87"/>
    </row>
    <row r="142" spans="1:17" ht="51">
      <c r="A142" s="85" t="s">
        <v>541</v>
      </c>
      <c r="B142" s="85">
        <v>2</v>
      </c>
      <c r="C142" s="69" t="s">
        <v>590</v>
      </c>
      <c r="D142" s="86">
        <v>45742</v>
      </c>
      <c r="E142" s="85">
        <v>856</v>
      </c>
      <c r="F142" s="85" t="s">
        <v>1480</v>
      </c>
      <c r="G142" s="87" t="s">
        <v>6349</v>
      </c>
      <c r="H142" s="87"/>
      <c r="I142" s="87"/>
      <c r="J142" s="87"/>
      <c r="K142" s="87"/>
      <c r="L142" s="353"/>
      <c r="M142" s="353"/>
      <c r="N142" s="138">
        <v>0</v>
      </c>
      <c r="O142" s="138">
        <v>14954.82</v>
      </c>
      <c r="P142" s="139">
        <v>14954.82</v>
      </c>
      <c r="Q142" s="87"/>
    </row>
    <row r="143" spans="1:17" ht="51">
      <c r="A143" s="85" t="s">
        <v>541</v>
      </c>
      <c r="B143" s="85">
        <v>2</v>
      </c>
      <c r="C143" s="69" t="s">
        <v>590</v>
      </c>
      <c r="D143" s="86">
        <v>45743</v>
      </c>
      <c r="E143" s="85">
        <v>882</v>
      </c>
      <c r="F143" s="85" t="s">
        <v>1480</v>
      </c>
      <c r="G143" s="87" t="s">
        <v>6351</v>
      </c>
      <c r="H143" s="87"/>
      <c r="I143" s="87"/>
      <c r="J143" s="87"/>
      <c r="K143" s="87"/>
      <c r="L143" s="353"/>
      <c r="M143" s="353"/>
      <c r="N143" s="138">
        <v>2324030.7999999998</v>
      </c>
      <c r="O143" s="138">
        <v>0</v>
      </c>
      <c r="P143" s="139">
        <v>2324030.7999999998</v>
      </c>
      <c r="Q143" s="87"/>
    </row>
    <row r="144" spans="1:17" ht="51">
      <c r="A144" s="85">
        <v>287</v>
      </c>
      <c r="B144" s="85">
        <v>10</v>
      </c>
      <c r="C144" s="69" t="s">
        <v>116</v>
      </c>
      <c r="D144" s="86">
        <v>45743</v>
      </c>
      <c r="E144" s="85">
        <v>882</v>
      </c>
      <c r="F144" s="85" t="s">
        <v>6352</v>
      </c>
      <c r="G144" s="87" t="s">
        <v>6351</v>
      </c>
      <c r="H144" s="87"/>
      <c r="I144" s="87"/>
      <c r="J144" s="87"/>
      <c r="K144" s="87"/>
      <c r="L144" s="353"/>
      <c r="M144" s="353"/>
      <c r="N144" s="138">
        <v>0</v>
      </c>
      <c r="O144" s="138">
        <v>2324030.7999999998</v>
      </c>
      <c r="P144" s="139">
        <v>2324030.7999999998</v>
      </c>
      <c r="Q144" s="87"/>
    </row>
    <row r="145" spans="1:17" ht="51">
      <c r="A145" s="85" t="s">
        <v>541</v>
      </c>
      <c r="B145" s="85">
        <v>2</v>
      </c>
      <c r="C145" s="69" t="s">
        <v>590</v>
      </c>
      <c r="D145" s="86">
        <v>45743</v>
      </c>
      <c r="E145" s="85">
        <v>884</v>
      </c>
      <c r="F145" s="85" t="s">
        <v>1480</v>
      </c>
      <c r="G145" s="87" t="s">
        <v>6353</v>
      </c>
      <c r="H145" s="87"/>
      <c r="I145" s="87"/>
      <c r="J145" s="87"/>
      <c r="K145" s="87"/>
      <c r="L145" s="353"/>
      <c r="M145" s="353"/>
      <c r="N145" s="138">
        <v>227072.86</v>
      </c>
      <c r="O145" s="138">
        <v>0</v>
      </c>
      <c r="P145" s="139">
        <v>227072.86</v>
      </c>
      <c r="Q145" s="87"/>
    </row>
    <row r="146" spans="1:17" ht="51">
      <c r="A146" s="85">
        <v>212</v>
      </c>
      <c r="B146" s="85">
        <v>1</v>
      </c>
      <c r="C146" s="69" t="s">
        <v>90</v>
      </c>
      <c r="D146" s="86">
        <v>45743</v>
      </c>
      <c r="E146" s="85">
        <v>884</v>
      </c>
      <c r="F146" s="85" t="s">
        <v>6354</v>
      </c>
      <c r="G146" s="87" t="s">
        <v>6353</v>
      </c>
      <c r="H146" s="87"/>
      <c r="I146" s="87"/>
      <c r="J146" s="87"/>
      <c r="K146" s="87"/>
      <c r="L146" s="353"/>
      <c r="M146" s="353"/>
      <c r="N146" s="138">
        <v>0</v>
      </c>
      <c r="O146" s="138">
        <v>227072.86</v>
      </c>
      <c r="P146" s="139">
        <v>227072.86</v>
      </c>
      <c r="Q146" s="87"/>
    </row>
    <row r="147" spans="1:17" ht="51">
      <c r="A147" s="85" t="s">
        <v>541</v>
      </c>
      <c r="B147" s="85">
        <v>2</v>
      </c>
      <c r="C147" s="69" t="s">
        <v>590</v>
      </c>
      <c r="D147" s="86">
        <v>45743</v>
      </c>
      <c r="E147" s="85">
        <v>886</v>
      </c>
      <c r="F147" s="85" t="s">
        <v>1480</v>
      </c>
      <c r="G147" s="87" t="s">
        <v>6355</v>
      </c>
      <c r="H147" s="87"/>
      <c r="I147" s="87"/>
      <c r="J147" s="87"/>
      <c r="K147" s="87"/>
      <c r="L147" s="353"/>
      <c r="M147" s="353"/>
      <c r="N147" s="138">
        <v>2052669.78</v>
      </c>
      <c r="O147" s="138">
        <v>0</v>
      </c>
      <c r="P147" s="139">
        <v>2052669.78</v>
      </c>
      <c r="Q147" s="87"/>
    </row>
    <row r="148" spans="1:17" ht="51">
      <c r="A148" s="85">
        <v>212</v>
      </c>
      <c r="B148" s="85">
        <v>1</v>
      </c>
      <c r="C148" s="69" t="s">
        <v>90</v>
      </c>
      <c r="D148" s="86">
        <v>45743</v>
      </c>
      <c r="E148" s="85">
        <v>886</v>
      </c>
      <c r="F148" s="85" t="s">
        <v>6356</v>
      </c>
      <c r="G148" s="87" t="s">
        <v>6355</v>
      </c>
      <c r="H148" s="87"/>
      <c r="I148" s="87"/>
      <c r="J148" s="87"/>
      <c r="K148" s="87"/>
      <c r="L148" s="353"/>
      <c r="M148" s="353"/>
      <c r="N148" s="138">
        <v>0</v>
      </c>
      <c r="O148" s="138">
        <v>2052669.78</v>
      </c>
      <c r="P148" s="139">
        <v>2052669.78</v>
      </c>
      <c r="Q148" s="87"/>
    </row>
    <row r="149" spans="1:17" ht="51">
      <c r="A149" s="85" t="s">
        <v>541</v>
      </c>
      <c r="B149" s="85">
        <v>2</v>
      </c>
      <c r="C149" s="69" t="s">
        <v>590</v>
      </c>
      <c r="D149" s="86">
        <v>45744</v>
      </c>
      <c r="E149" s="85">
        <v>904</v>
      </c>
      <c r="F149" s="85" t="s">
        <v>1480</v>
      </c>
      <c r="G149" s="87" t="s">
        <v>6357</v>
      </c>
      <c r="H149" s="87"/>
      <c r="I149" s="87"/>
      <c r="J149" s="87"/>
      <c r="K149" s="87"/>
      <c r="L149" s="353"/>
      <c r="M149" s="353"/>
      <c r="N149" s="138">
        <v>1106</v>
      </c>
      <c r="O149" s="138">
        <v>0</v>
      </c>
      <c r="P149" s="139">
        <v>1106</v>
      </c>
      <c r="Q149" s="87"/>
    </row>
    <row r="150" spans="1:17" ht="51">
      <c r="A150" s="85">
        <v>20</v>
      </c>
      <c r="B150" s="85">
        <v>3</v>
      </c>
      <c r="C150" s="69" t="s">
        <v>41</v>
      </c>
      <c r="D150" s="86">
        <v>45744</v>
      </c>
      <c r="E150" s="85">
        <v>904</v>
      </c>
      <c r="F150" s="85" t="s">
        <v>6358</v>
      </c>
      <c r="G150" s="87" t="s">
        <v>6357</v>
      </c>
      <c r="H150" s="87"/>
      <c r="I150" s="87"/>
      <c r="J150" s="87"/>
      <c r="K150" s="87"/>
      <c r="L150" s="353"/>
      <c r="M150" s="353"/>
      <c r="N150" s="138">
        <v>0</v>
      </c>
      <c r="O150" s="138">
        <v>1106</v>
      </c>
      <c r="P150" s="139">
        <v>1106</v>
      </c>
      <c r="Q150" s="87"/>
    </row>
    <row r="151" spans="1:17" ht="51">
      <c r="A151" s="85" t="s">
        <v>541</v>
      </c>
      <c r="B151" s="85">
        <v>2</v>
      </c>
      <c r="C151" s="69" t="s">
        <v>590</v>
      </c>
      <c r="D151" s="86">
        <v>45747</v>
      </c>
      <c r="E151" s="85">
        <v>921</v>
      </c>
      <c r="F151" s="85" t="s">
        <v>1480</v>
      </c>
      <c r="G151" s="87" t="s">
        <v>6359</v>
      </c>
      <c r="H151" s="87"/>
      <c r="I151" s="87"/>
      <c r="J151" s="87"/>
      <c r="K151" s="87"/>
      <c r="L151" s="353"/>
      <c r="M151" s="353"/>
      <c r="N151" s="138">
        <v>7241837.96</v>
      </c>
      <c r="O151" s="138">
        <v>0</v>
      </c>
      <c r="P151" s="139">
        <v>7241837.96</v>
      </c>
      <c r="Q151" s="87"/>
    </row>
    <row r="152" spans="1:17" ht="51">
      <c r="A152" s="85">
        <v>287</v>
      </c>
      <c r="B152" s="85">
        <v>10</v>
      </c>
      <c r="C152" s="69" t="s">
        <v>116</v>
      </c>
      <c r="D152" s="86">
        <v>45747</v>
      </c>
      <c r="E152" s="85">
        <v>921</v>
      </c>
      <c r="F152" s="85" t="s">
        <v>6360</v>
      </c>
      <c r="G152" s="87" t="s">
        <v>6359</v>
      </c>
      <c r="H152" s="87"/>
      <c r="I152" s="87"/>
      <c r="J152" s="87"/>
      <c r="K152" s="87"/>
      <c r="L152" s="353"/>
      <c r="M152" s="353"/>
      <c r="N152" s="138">
        <v>0</v>
      </c>
      <c r="O152" s="138">
        <v>7241837.96</v>
      </c>
      <c r="P152" s="139">
        <v>7241837.96</v>
      </c>
      <c r="Q152" s="87"/>
    </row>
    <row r="153" spans="1:17" ht="51">
      <c r="A153" s="85">
        <v>66</v>
      </c>
      <c r="B153" s="85">
        <v>3</v>
      </c>
      <c r="C153" s="69" t="s">
        <v>46</v>
      </c>
      <c r="D153" s="86">
        <v>45747</v>
      </c>
      <c r="E153" s="85">
        <v>922</v>
      </c>
      <c r="F153" s="85" t="s">
        <v>3737</v>
      </c>
      <c r="G153" s="87" t="s">
        <v>6361</v>
      </c>
      <c r="H153" s="87"/>
      <c r="I153" s="87"/>
      <c r="J153" s="87"/>
      <c r="K153" s="87"/>
      <c r="L153" s="353"/>
      <c r="M153" s="353"/>
      <c r="N153" s="138">
        <v>1215718</v>
      </c>
      <c r="O153" s="138">
        <v>0</v>
      </c>
      <c r="P153" s="139">
        <v>1215718</v>
      </c>
      <c r="Q153" s="87"/>
    </row>
    <row r="154" spans="1:17" ht="51">
      <c r="A154" s="85">
        <v>25</v>
      </c>
      <c r="B154" s="85">
        <v>1</v>
      </c>
      <c r="C154" s="69" t="s">
        <v>42</v>
      </c>
      <c r="D154" s="86">
        <v>45747</v>
      </c>
      <c r="E154" s="85">
        <v>922</v>
      </c>
      <c r="F154" s="85" t="s">
        <v>3738</v>
      </c>
      <c r="G154" s="87" t="s">
        <v>6361</v>
      </c>
      <c r="H154" s="87"/>
      <c r="I154" s="87"/>
      <c r="J154" s="87"/>
      <c r="K154" s="87"/>
      <c r="L154" s="353"/>
      <c r="M154" s="353"/>
      <c r="N154" s="138">
        <v>0</v>
      </c>
      <c r="O154" s="138">
        <v>1215718</v>
      </c>
      <c r="P154" s="139">
        <v>1215718</v>
      </c>
      <c r="Q154" s="87"/>
    </row>
    <row r="155" spans="1:17" ht="51">
      <c r="A155" s="85">
        <v>66</v>
      </c>
      <c r="B155" s="85">
        <v>13</v>
      </c>
      <c r="C155" s="69" t="s">
        <v>46</v>
      </c>
      <c r="D155" s="86">
        <v>45747</v>
      </c>
      <c r="E155" s="85">
        <v>923</v>
      </c>
      <c r="F155" s="85" t="s">
        <v>6337</v>
      </c>
      <c r="G155" s="87" t="s">
        <v>6362</v>
      </c>
      <c r="H155" s="87"/>
      <c r="I155" s="87"/>
      <c r="J155" s="87"/>
      <c r="K155" s="87"/>
      <c r="L155" s="353"/>
      <c r="M155" s="353"/>
      <c r="N155" s="138">
        <v>9857901</v>
      </c>
      <c r="O155" s="138">
        <v>0</v>
      </c>
      <c r="P155" s="139">
        <v>9857901</v>
      </c>
      <c r="Q155" s="87"/>
    </row>
    <row r="156" spans="1:17" ht="51">
      <c r="A156" s="85" t="s">
        <v>541</v>
      </c>
      <c r="B156" s="85">
        <v>2</v>
      </c>
      <c r="C156" s="69" t="s">
        <v>590</v>
      </c>
      <c r="D156" s="86">
        <v>45747</v>
      </c>
      <c r="E156" s="85">
        <v>923</v>
      </c>
      <c r="F156" s="85" t="s">
        <v>1480</v>
      </c>
      <c r="G156" s="87" t="s">
        <v>6362</v>
      </c>
      <c r="H156" s="87"/>
      <c r="I156" s="87"/>
      <c r="J156" s="87"/>
      <c r="K156" s="87"/>
      <c r="L156" s="353"/>
      <c r="M156" s="353"/>
      <c r="N156" s="138">
        <v>0</v>
      </c>
      <c r="O156" s="138">
        <v>9857901</v>
      </c>
      <c r="P156" s="139">
        <v>9857901</v>
      </c>
      <c r="Q156" s="87"/>
    </row>
    <row r="157" spans="1:17">
      <c r="A157" s="198"/>
      <c r="B157" s="198"/>
      <c r="C157" s="104"/>
      <c r="D157" s="199"/>
      <c r="E157" s="198"/>
      <c r="F157" s="198"/>
      <c r="G157" s="200"/>
      <c r="H157" s="200"/>
      <c r="I157" s="200"/>
      <c r="J157" s="200"/>
      <c r="K157" s="200"/>
      <c r="L157" s="365"/>
      <c r="M157" s="365"/>
      <c r="N157" s="201"/>
      <c r="O157" s="201"/>
      <c r="P157" s="202"/>
      <c r="Q157" s="200"/>
    </row>
    <row r="158" spans="1:17">
      <c r="G158" s="147" t="s">
        <v>554</v>
      </c>
      <c r="H158" s="147"/>
      <c r="I158" s="147"/>
      <c r="J158" s="147"/>
      <c r="K158" s="147"/>
      <c r="L158" s="147"/>
      <c r="M158" s="147"/>
      <c r="N158" s="113">
        <f>+SUBTOTAL(9,N8:N156)</f>
        <v>585684316.59999979</v>
      </c>
      <c r="O158" s="113">
        <f>+SUBTOTAL(9,O8:O156)</f>
        <v>554542264.94999993</v>
      </c>
      <c r="P158" s="113">
        <f>+SUBTOTAL(9,P8:P156)</f>
        <v>1140226581.55</v>
      </c>
      <c r="Q158" s="113"/>
    </row>
    <row r="161" spans="1:18">
      <c r="A161" s="66"/>
      <c r="B161" s="66"/>
      <c r="C161" s="104"/>
      <c r="D161" s="66"/>
      <c r="G161" s="66"/>
      <c r="H161" s="66"/>
      <c r="I161" s="66"/>
      <c r="J161" s="66"/>
      <c r="K161" s="72"/>
      <c r="L161" s="72"/>
      <c r="M161" s="72"/>
      <c r="N161" s="66"/>
      <c r="O161" s="157"/>
      <c r="P161" s="157"/>
      <c r="Q161" s="66"/>
      <c r="R161" s="66"/>
    </row>
    <row r="162" spans="1:18">
      <c r="A162" s="66"/>
      <c r="B162" s="66"/>
      <c r="C162" s="104"/>
      <c r="D162" s="66"/>
      <c r="G162" s="66"/>
      <c r="H162" s="66"/>
      <c r="I162" s="66"/>
      <c r="J162" s="66"/>
      <c r="K162" s="72"/>
      <c r="L162" s="72"/>
      <c r="M162" s="72"/>
      <c r="N162" s="66"/>
      <c r="O162" s="157"/>
      <c r="P162" s="157"/>
      <c r="Q162" s="66"/>
      <c r="R162" s="66"/>
    </row>
    <row r="163" spans="1:18">
      <c r="A163" s="66"/>
      <c r="B163" s="66"/>
      <c r="C163" s="104"/>
      <c r="D163" s="66"/>
      <c r="G163" s="66"/>
      <c r="H163" s="66"/>
      <c r="I163" s="66"/>
      <c r="J163" s="66"/>
      <c r="K163" s="72"/>
      <c r="L163" s="72"/>
      <c r="M163" s="72"/>
      <c r="N163" s="66"/>
      <c r="O163" s="157"/>
      <c r="P163" s="157"/>
      <c r="Q163" s="66"/>
      <c r="R163" s="66"/>
    </row>
    <row r="164" spans="1:18">
      <c r="A164" s="66"/>
      <c r="B164" s="66"/>
      <c r="C164" s="104"/>
      <c r="D164" s="66"/>
      <c r="G164" s="66"/>
      <c r="H164" s="66"/>
      <c r="I164" s="66"/>
      <c r="J164" s="66"/>
      <c r="K164" s="72"/>
      <c r="L164" s="72"/>
      <c r="M164" s="72"/>
      <c r="N164" s="66"/>
      <c r="O164" s="157"/>
      <c r="P164" s="157"/>
      <c r="Q164" s="66"/>
      <c r="R164" s="66"/>
    </row>
    <row r="165" spans="1:18">
      <c r="A165" s="66"/>
      <c r="B165" s="66"/>
      <c r="C165" s="104"/>
      <c r="D165" s="66"/>
      <c r="G165" s="66"/>
      <c r="H165" s="66"/>
      <c r="I165" s="66"/>
      <c r="J165" s="66"/>
      <c r="K165" s="72"/>
      <c r="L165" s="72"/>
      <c r="M165" s="72"/>
      <c r="N165" s="66"/>
      <c r="O165" s="157"/>
      <c r="P165" s="157"/>
      <c r="Q165" s="66"/>
      <c r="R165" s="66"/>
    </row>
    <row r="166" spans="1:18">
      <c r="A166" s="66"/>
      <c r="B166" s="66"/>
      <c r="C166" s="104"/>
      <c r="D166" s="66"/>
      <c r="E166" s="64"/>
      <c r="G166" s="66"/>
      <c r="H166" s="66"/>
      <c r="I166" s="66"/>
      <c r="J166" s="66"/>
      <c r="K166" s="72"/>
      <c r="L166" s="72"/>
      <c r="M166" s="72"/>
      <c r="N166" s="66"/>
      <c r="O166" s="157"/>
      <c r="P166" s="157"/>
      <c r="Q166" s="66"/>
      <c r="R166" s="66"/>
    </row>
    <row r="167" spans="1:18">
      <c r="A167" s="66"/>
      <c r="B167" s="66"/>
      <c r="C167" s="104"/>
      <c r="D167" s="66"/>
      <c r="G167" s="66"/>
      <c r="H167" s="66"/>
      <c r="I167" s="66"/>
      <c r="J167" s="66"/>
      <c r="K167" s="72"/>
      <c r="L167" s="72"/>
      <c r="M167" s="72"/>
      <c r="N167" s="66"/>
      <c r="O167" s="157"/>
      <c r="P167" s="157"/>
      <c r="Q167" s="66"/>
      <c r="R167" s="66"/>
    </row>
    <row r="171" spans="1:18">
      <c r="A171" s="352" t="s">
        <v>1470</v>
      </c>
    </row>
    <row r="172" spans="1:18">
      <c r="A172" s="351" t="s">
        <v>1471</v>
      </c>
    </row>
    <row r="173" spans="1:18">
      <c r="A173" s="351" t="s">
        <v>1472</v>
      </c>
    </row>
    <row r="174" spans="1:18">
      <c r="A174" s="351"/>
    </row>
    <row r="175" spans="1:18">
      <c r="A175" s="351" t="s">
        <v>1473</v>
      </c>
    </row>
    <row r="176" spans="1:18">
      <c r="A176" s="351" t="s">
        <v>1474</v>
      </c>
    </row>
  </sheetData>
  <sheetProtection formatCells="0" formatColumns="0" formatRows="0" autoFilter="0"/>
  <protectedRanges>
    <protectedRange sqref="Q8:Q156 H8:M156" name="Rango1"/>
  </protectedRanges>
  <autoFilter ref="A7:P156"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06"/>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665</v>
      </c>
      <c r="B1" s="115"/>
      <c r="C1" s="115"/>
      <c r="D1" s="132"/>
      <c r="E1" s="132"/>
      <c r="F1" s="132"/>
      <c r="G1" s="141"/>
      <c r="H1" s="115"/>
      <c r="I1" s="115"/>
      <c r="J1" s="115"/>
      <c r="K1" s="115"/>
      <c r="L1" s="115"/>
      <c r="M1" s="115"/>
      <c r="N1" s="115"/>
      <c r="O1" s="114"/>
      <c r="P1" s="114"/>
      <c r="Q1" s="115"/>
    </row>
    <row r="2" spans="1:17">
      <c r="A2" s="115" t="s">
        <v>664</v>
      </c>
      <c r="B2" s="115"/>
      <c r="C2" s="115"/>
      <c r="D2" s="132"/>
      <c r="E2" s="132"/>
      <c r="F2" s="132"/>
      <c r="G2" s="141"/>
      <c r="H2" s="115"/>
      <c r="I2" s="115"/>
      <c r="J2" s="115"/>
      <c r="K2" s="115"/>
      <c r="L2" s="115"/>
      <c r="M2" s="115"/>
      <c r="N2" s="115"/>
      <c r="O2" s="114"/>
      <c r="P2" s="114"/>
      <c r="Q2" s="115"/>
    </row>
    <row r="3" spans="1:17">
      <c r="A3" s="115" t="str">
        <f>+'CUT MN'!A3</f>
        <v>CORRESPONDIENTE AL PERIODO DE ENERO A MARZO DE 2025</v>
      </c>
      <c r="B3" s="115"/>
      <c r="C3" s="115"/>
      <c r="D3" s="132"/>
      <c r="E3" s="132"/>
      <c r="F3" s="132"/>
      <c r="G3" s="141"/>
      <c r="H3" s="115"/>
      <c r="I3" s="115"/>
      <c r="J3" s="115"/>
      <c r="K3" s="115"/>
      <c r="L3" s="115"/>
      <c r="M3" s="115"/>
      <c r="N3" s="115"/>
      <c r="O3" s="114"/>
      <c r="P3" s="114"/>
      <c r="Q3" s="115"/>
    </row>
    <row r="4" spans="1:17" ht="13.5" customHeight="1">
      <c r="A4" s="65" t="str">
        <f>+'CUT MN'!A4</f>
        <v>ACTUALIZADO AL : 4 de abril de 2025 Hrs. 14:00</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5" t="s">
        <v>1463</v>
      </c>
      <c r="B6" s="466"/>
      <c r="C6" s="80"/>
      <c r="D6" s="81"/>
      <c r="E6" s="80"/>
      <c r="F6" s="80"/>
      <c r="G6" s="105"/>
      <c r="H6" s="465" t="s">
        <v>1465</v>
      </c>
      <c r="I6" s="466"/>
      <c r="J6" s="465" t="s">
        <v>1466</v>
      </c>
      <c r="K6" s="466"/>
      <c r="L6" s="463" t="s">
        <v>1467</v>
      </c>
      <c r="M6" s="464"/>
      <c r="N6" s="463" t="s">
        <v>1468</v>
      </c>
      <c r="O6" s="464"/>
      <c r="P6" s="114"/>
      <c r="Q6" s="117"/>
    </row>
    <row r="7" spans="1:17" ht="38.25">
      <c r="A7" s="266" t="s">
        <v>653</v>
      </c>
      <c r="B7" s="266" t="s">
        <v>654</v>
      </c>
      <c r="C7" s="158" t="s">
        <v>660</v>
      </c>
      <c r="D7" s="338" t="s">
        <v>1462</v>
      </c>
      <c r="E7" s="83" t="s">
        <v>552</v>
      </c>
      <c r="F7" s="83" t="s">
        <v>1464</v>
      </c>
      <c r="G7" s="83" t="s">
        <v>36</v>
      </c>
      <c r="H7" s="266" t="s">
        <v>655</v>
      </c>
      <c r="I7" s="266" t="s">
        <v>658</v>
      </c>
      <c r="J7" s="266" t="s">
        <v>656</v>
      </c>
      <c r="K7" s="266" t="s">
        <v>657</v>
      </c>
      <c r="L7" s="265" t="s">
        <v>1301</v>
      </c>
      <c r="M7" s="264" t="s">
        <v>1302</v>
      </c>
      <c r="N7" s="264" t="s">
        <v>1287</v>
      </c>
      <c r="O7" s="264" t="s">
        <v>1288</v>
      </c>
      <c r="P7" s="84" t="s">
        <v>659</v>
      </c>
      <c r="Q7" s="116" t="s">
        <v>1469</v>
      </c>
    </row>
    <row r="8" spans="1:17" ht="63.75">
      <c r="A8" s="68" t="s">
        <v>541</v>
      </c>
      <c r="B8" s="68">
        <v>2</v>
      </c>
      <c r="C8" s="69" t="s">
        <v>590</v>
      </c>
      <c r="D8" s="108">
        <v>45664</v>
      </c>
      <c r="E8" s="68">
        <v>6</v>
      </c>
      <c r="F8" s="68" t="s">
        <v>1480</v>
      </c>
      <c r="G8" s="106" t="s">
        <v>2578</v>
      </c>
      <c r="H8" s="68"/>
      <c r="I8" s="68"/>
      <c r="J8" s="68"/>
      <c r="K8" s="68"/>
      <c r="L8" s="134">
        <v>0</v>
      </c>
      <c r="M8" s="134">
        <v>3944599.12</v>
      </c>
      <c r="N8" s="134">
        <v>0</v>
      </c>
      <c r="O8" s="134">
        <v>27059949.963200003</v>
      </c>
      <c r="P8" s="140">
        <v>27059949.963200003</v>
      </c>
      <c r="Q8" s="68"/>
    </row>
    <row r="9" spans="1:17" ht="51">
      <c r="A9" s="68">
        <v>291</v>
      </c>
      <c r="B9" s="68">
        <v>3</v>
      </c>
      <c r="C9" s="69" t="s">
        <v>119</v>
      </c>
      <c r="D9" s="108">
        <v>45677</v>
      </c>
      <c r="E9" s="68">
        <v>120</v>
      </c>
      <c r="F9" s="68" t="s">
        <v>2579</v>
      </c>
      <c r="G9" s="106" t="s">
        <v>2580</v>
      </c>
      <c r="H9" s="68"/>
      <c r="I9" s="68"/>
      <c r="J9" s="68"/>
      <c r="K9" s="68"/>
      <c r="L9" s="134">
        <v>600000</v>
      </c>
      <c r="M9" s="134">
        <v>0</v>
      </c>
      <c r="N9" s="134">
        <v>4116000</v>
      </c>
      <c r="O9" s="134">
        <v>0</v>
      </c>
      <c r="P9" s="140">
        <v>4116000</v>
      </c>
      <c r="Q9" s="68"/>
    </row>
    <row r="10" spans="1:17" ht="51">
      <c r="A10" s="68" t="s">
        <v>541</v>
      </c>
      <c r="B10" s="68">
        <v>2</v>
      </c>
      <c r="C10" s="69" t="s">
        <v>590</v>
      </c>
      <c r="D10" s="108">
        <v>45677</v>
      </c>
      <c r="E10" s="68">
        <v>120</v>
      </c>
      <c r="F10" s="68" t="s">
        <v>1480</v>
      </c>
      <c r="G10" s="106" t="s">
        <v>2580</v>
      </c>
      <c r="H10" s="68"/>
      <c r="I10" s="68"/>
      <c r="J10" s="68"/>
      <c r="K10" s="68"/>
      <c r="L10" s="134">
        <v>0</v>
      </c>
      <c r="M10" s="134">
        <v>600000</v>
      </c>
      <c r="N10" s="134">
        <v>0</v>
      </c>
      <c r="O10" s="134">
        <v>4116000</v>
      </c>
      <c r="P10" s="140">
        <v>4116000</v>
      </c>
      <c r="Q10" s="68"/>
    </row>
    <row r="11" spans="1:17" ht="51">
      <c r="A11" s="68">
        <v>291</v>
      </c>
      <c r="B11" s="68">
        <v>3</v>
      </c>
      <c r="C11" s="69" t="s">
        <v>119</v>
      </c>
      <c r="D11" s="108">
        <v>45677</v>
      </c>
      <c r="E11" s="68">
        <v>121</v>
      </c>
      <c r="F11" s="68" t="s">
        <v>2581</v>
      </c>
      <c r="G11" s="106" t="s">
        <v>2582</v>
      </c>
      <c r="H11" s="68"/>
      <c r="I11" s="68"/>
      <c r="J11" s="68"/>
      <c r="K11" s="68"/>
      <c r="L11" s="134">
        <v>1500000</v>
      </c>
      <c r="M11" s="134">
        <v>0</v>
      </c>
      <c r="N11" s="134">
        <v>10290000</v>
      </c>
      <c r="O11" s="134">
        <v>0</v>
      </c>
      <c r="P11" s="140">
        <v>10290000</v>
      </c>
      <c r="Q11" s="68"/>
    </row>
    <row r="12" spans="1:17" ht="51">
      <c r="A12" s="68" t="s">
        <v>541</v>
      </c>
      <c r="B12" s="68">
        <v>2</v>
      </c>
      <c r="C12" s="69" t="s">
        <v>590</v>
      </c>
      <c r="D12" s="108">
        <v>45677</v>
      </c>
      <c r="E12" s="68">
        <v>121</v>
      </c>
      <c r="F12" s="68" t="s">
        <v>1480</v>
      </c>
      <c r="G12" s="106" t="s">
        <v>2582</v>
      </c>
      <c r="H12" s="68"/>
      <c r="I12" s="68"/>
      <c r="J12" s="68"/>
      <c r="K12" s="68"/>
      <c r="L12" s="134">
        <v>0</v>
      </c>
      <c r="M12" s="134">
        <v>1500000</v>
      </c>
      <c r="N12" s="134">
        <v>0</v>
      </c>
      <c r="O12" s="134">
        <v>10290000</v>
      </c>
      <c r="P12" s="140">
        <v>10290000</v>
      </c>
      <c r="Q12" s="68"/>
    </row>
    <row r="13" spans="1:17" ht="51">
      <c r="A13" s="68">
        <v>291</v>
      </c>
      <c r="B13" s="68">
        <v>3</v>
      </c>
      <c r="C13" s="69" t="s">
        <v>119</v>
      </c>
      <c r="D13" s="108">
        <v>45677</v>
      </c>
      <c r="E13" s="68">
        <v>122</v>
      </c>
      <c r="F13" s="68" t="s">
        <v>2563</v>
      </c>
      <c r="G13" s="106" t="s">
        <v>2583</v>
      </c>
      <c r="H13" s="68"/>
      <c r="I13" s="68"/>
      <c r="J13" s="68"/>
      <c r="K13" s="68"/>
      <c r="L13" s="134">
        <v>3000000</v>
      </c>
      <c r="M13" s="134">
        <v>0</v>
      </c>
      <c r="N13" s="134">
        <v>20580000</v>
      </c>
      <c r="O13" s="134">
        <v>0</v>
      </c>
      <c r="P13" s="140">
        <v>20580000</v>
      </c>
      <c r="Q13" s="68"/>
    </row>
    <row r="14" spans="1:17" ht="51">
      <c r="A14" s="68" t="s">
        <v>541</v>
      </c>
      <c r="B14" s="68">
        <v>2</v>
      </c>
      <c r="C14" s="69" t="s">
        <v>590</v>
      </c>
      <c r="D14" s="108">
        <v>45677</v>
      </c>
      <c r="E14" s="68">
        <v>122</v>
      </c>
      <c r="F14" s="68" t="s">
        <v>1480</v>
      </c>
      <c r="G14" s="106" t="s">
        <v>2583</v>
      </c>
      <c r="H14" s="68"/>
      <c r="I14" s="68"/>
      <c r="J14" s="68"/>
      <c r="K14" s="68"/>
      <c r="L14" s="134">
        <v>0</v>
      </c>
      <c r="M14" s="134">
        <v>3000000</v>
      </c>
      <c r="N14" s="134">
        <v>0</v>
      </c>
      <c r="O14" s="134">
        <v>20580000</v>
      </c>
      <c r="P14" s="140">
        <v>20580000</v>
      </c>
      <c r="Q14" s="68"/>
    </row>
    <row r="15" spans="1:17" ht="51">
      <c r="A15" s="68" t="s">
        <v>541</v>
      </c>
      <c r="B15" s="68">
        <v>2</v>
      </c>
      <c r="C15" s="69" t="s">
        <v>590</v>
      </c>
      <c r="D15" s="108">
        <v>45688</v>
      </c>
      <c r="E15" s="68">
        <v>209</v>
      </c>
      <c r="F15" s="68" t="s">
        <v>1480</v>
      </c>
      <c r="G15" s="106" t="s">
        <v>2585</v>
      </c>
      <c r="H15" s="68"/>
      <c r="I15" s="68"/>
      <c r="J15" s="68"/>
      <c r="K15" s="68"/>
      <c r="L15" s="134">
        <v>0</v>
      </c>
      <c r="M15" s="134">
        <v>93408.55</v>
      </c>
      <c r="N15" s="134">
        <v>0</v>
      </c>
      <c r="O15" s="134">
        <v>640782.65300000005</v>
      </c>
      <c r="P15" s="140">
        <v>640782.65300000005</v>
      </c>
      <c r="Q15" s="68"/>
    </row>
    <row r="16" spans="1:17" ht="51">
      <c r="A16" s="68" t="s">
        <v>541</v>
      </c>
      <c r="B16" s="68">
        <v>2</v>
      </c>
      <c r="C16" s="69" t="s">
        <v>590</v>
      </c>
      <c r="D16" s="108">
        <v>45688</v>
      </c>
      <c r="E16" s="68">
        <v>211</v>
      </c>
      <c r="F16" s="68" t="s">
        <v>1480</v>
      </c>
      <c r="G16" s="106" t="s">
        <v>2584</v>
      </c>
      <c r="H16" s="68"/>
      <c r="I16" s="68"/>
      <c r="J16" s="68"/>
      <c r="K16" s="68"/>
      <c r="L16" s="134">
        <v>0</v>
      </c>
      <c r="M16" s="134">
        <v>39991.25</v>
      </c>
      <c r="N16" s="134">
        <v>0</v>
      </c>
      <c r="O16" s="134">
        <v>274339.97500000003</v>
      </c>
      <c r="P16" s="140">
        <v>274339.97500000003</v>
      </c>
      <c r="Q16" s="68"/>
    </row>
    <row r="17" spans="1:17" ht="51">
      <c r="A17" s="68">
        <v>291</v>
      </c>
      <c r="B17" s="68">
        <v>1</v>
      </c>
      <c r="C17" s="69" t="s">
        <v>119</v>
      </c>
      <c r="D17" s="108">
        <v>45693</v>
      </c>
      <c r="E17" s="68">
        <v>303</v>
      </c>
      <c r="F17" s="68" t="s">
        <v>3782</v>
      </c>
      <c r="G17" s="106" t="s">
        <v>3783</v>
      </c>
      <c r="H17" s="68"/>
      <c r="I17" s="68"/>
      <c r="J17" s="68"/>
      <c r="K17" s="68"/>
      <c r="L17" s="134">
        <v>3199434.92</v>
      </c>
      <c r="M17" s="134">
        <v>0</v>
      </c>
      <c r="N17" s="134">
        <v>21948123.551199999</v>
      </c>
      <c r="O17" s="134">
        <v>0</v>
      </c>
      <c r="P17" s="140">
        <v>21948123.551199999</v>
      </c>
      <c r="Q17" s="68"/>
    </row>
    <row r="18" spans="1:17" ht="51">
      <c r="A18" s="68" t="s">
        <v>541</v>
      </c>
      <c r="B18" s="68">
        <v>2</v>
      </c>
      <c r="C18" s="69" t="s">
        <v>590</v>
      </c>
      <c r="D18" s="108">
        <v>45693</v>
      </c>
      <c r="E18" s="68">
        <v>303</v>
      </c>
      <c r="F18" s="68" t="s">
        <v>1480</v>
      </c>
      <c r="G18" s="106" t="s">
        <v>3783</v>
      </c>
      <c r="H18" s="68"/>
      <c r="I18" s="68"/>
      <c r="J18" s="68"/>
      <c r="K18" s="68"/>
      <c r="L18" s="134">
        <v>0</v>
      </c>
      <c r="M18" s="134">
        <v>3199434.92</v>
      </c>
      <c r="N18" s="134">
        <v>0</v>
      </c>
      <c r="O18" s="134">
        <v>21948123.551199999</v>
      </c>
      <c r="P18" s="140">
        <v>21948123.551199999</v>
      </c>
      <c r="Q18" s="68"/>
    </row>
    <row r="19" spans="1:17" ht="51">
      <c r="A19" s="68">
        <v>291</v>
      </c>
      <c r="B19" s="68">
        <v>1</v>
      </c>
      <c r="C19" s="69" t="s">
        <v>119</v>
      </c>
      <c r="D19" s="108">
        <v>45693</v>
      </c>
      <c r="E19" s="68">
        <v>305</v>
      </c>
      <c r="F19" s="68" t="s">
        <v>3746</v>
      </c>
      <c r="G19" s="106" t="s">
        <v>3784</v>
      </c>
      <c r="H19" s="68"/>
      <c r="I19" s="68"/>
      <c r="J19" s="68"/>
      <c r="K19" s="68"/>
      <c r="L19" s="134">
        <v>1500000</v>
      </c>
      <c r="M19" s="134">
        <v>0</v>
      </c>
      <c r="N19" s="134">
        <v>10290000</v>
      </c>
      <c r="O19" s="134">
        <v>0</v>
      </c>
      <c r="P19" s="140">
        <v>10290000</v>
      </c>
      <c r="Q19" s="68"/>
    </row>
    <row r="20" spans="1:17" ht="51">
      <c r="A20" s="68" t="s">
        <v>541</v>
      </c>
      <c r="B20" s="68">
        <v>2</v>
      </c>
      <c r="C20" s="69" t="s">
        <v>590</v>
      </c>
      <c r="D20" s="108">
        <v>45693</v>
      </c>
      <c r="E20" s="68">
        <v>305</v>
      </c>
      <c r="F20" s="68" t="s">
        <v>1480</v>
      </c>
      <c r="G20" s="106" t="s">
        <v>3784</v>
      </c>
      <c r="H20" s="68"/>
      <c r="I20" s="68"/>
      <c r="J20" s="68"/>
      <c r="K20" s="68"/>
      <c r="L20" s="134">
        <v>0</v>
      </c>
      <c r="M20" s="134">
        <v>1500000</v>
      </c>
      <c r="N20" s="134">
        <v>0</v>
      </c>
      <c r="O20" s="134">
        <v>10290000</v>
      </c>
      <c r="P20" s="140">
        <v>10290000</v>
      </c>
      <c r="Q20" s="68"/>
    </row>
    <row r="21" spans="1:17" ht="51">
      <c r="A21" s="68">
        <v>291</v>
      </c>
      <c r="B21" s="68">
        <v>1</v>
      </c>
      <c r="C21" s="69" t="s">
        <v>119</v>
      </c>
      <c r="D21" s="108">
        <v>45693</v>
      </c>
      <c r="E21" s="68">
        <v>307</v>
      </c>
      <c r="F21" s="68" t="s">
        <v>3785</v>
      </c>
      <c r="G21" s="106" t="s">
        <v>3786</v>
      </c>
      <c r="H21" s="68"/>
      <c r="I21" s="68"/>
      <c r="J21" s="68"/>
      <c r="K21" s="68"/>
      <c r="L21" s="134">
        <v>263005</v>
      </c>
      <c r="M21" s="134">
        <v>0</v>
      </c>
      <c r="N21" s="134">
        <v>1804214.3</v>
      </c>
      <c r="O21" s="134">
        <v>0</v>
      </c>
      <c r="P21" s="140">
        <v>1804214.3</v>
      </c>
      <c r="Q21" s="68"/>
    </row>
    <row r="22" spans="1:17" ht="51">
      <c r="A22" s="68" t="s">
        <v>541</v>
      </c>
      <c r="B22" s="68">
        <v>2</v>
      </c>
      <c r="C22" s="69" t="s">
        <v>590</v>
      </c>
      <c r="D22" s="108">
        <v>45693</v>
      </c>
      <c r="E22" s="68">
        <v>307</v>
      </c>
      <c r="F22" s="68" t="s">
        <v>1480</v>
      </c>
      <c r="G22" s="106" t="s">
        <v>3786</v>
      </c>
      <c r="H22" s="68"/>
      <c r="I22" s="68"/>
      <c r="J22" s="68"/>
      <c r="K22" s="68"/>
      <c r="L22" s="134">
        <v>0</v>
      </c>
      <c r="M22" s="134">
        <v>263005</v>
      </c>
      <c r="N22" s="134">
        <v>0</v>
      </c>
      <c r="O22" s="134">
        <v>1804214.3</v>
      </c>
      <c r="P22" s="140">
        <v>1804214.3</v>
      </c>
      <c r="Q22" s="68"/>
    </row>
    <row r="23" spans="1:17" ht="51">
      <c r="A23" s="68">
        <v>291</v>
      </c>
      <c r="B23" s="68">
        <v>8</v>
      </c>
      <c r="C23" s="69" t="s">
        <v>119</v>
      </c>
      <c r="D23" s="108">
        <v>45693</v>
      </c>
      <c r="E23" s="68">
        <v>308</v>
      </c>
      <c r="F23" s="68" t="s">
        <v>3744</v>
      </c>
      <c r="G23" s="106" t="s">
        <v>3787</v>
      </c>
      <c r="H23" s="68"/>
      <c r="I23" s="68"/>
      <c r="J23" s="68"/>
      <c r="K23" s="68"/>
      <c r="L23" s="134">
        <v>1200000</v>
      </c>
      <c r="M23" s="134">
        <v>0</v>
      </c>
      <c r="N23" s="134">
        <v>8232000</v>
      </c>
      <c r="O23" s="134">
        <v>0</v>
      </c>
      <c r="P23" s="140">
        <v>8232000</v>
      </c>
      <c r="Q23" s="68"/>
    </row>
    <row r="24" spans="1:17" ht="51">
      <c r="A24" s="68" t="s">
        <v>541</v>
      </c>
      <c r="B24" s="68">
        <v>2</v>
      </c>
      <c r="C24" s="69" t="s">
        <v>590</v>
      </c>
      <c r="D24" s="108">
        <v>45693</v>
      </c>
      <c r="E24" s="68">
        <v>308</v>
      </c>
      <c r="F24" s="68" t="s">
        <v>1480</v>
      </c>
      <c r="G24" s="106" t="s">
        <v>3787</v>
      </c>
      <c r="H24" s="68"/>
      <c r="I24" s="68"/>
      <c r="J24" s="68"/>
      <c r="K24" s="68"/>
      <c r="L24" s="134">
        <v>0</v>
      </c>
      <c r="M24" s="134">
        <v>1200000</v>
      </c>
      <c r="N24" s="134">
        <v>0</v>
      </c>
      <c r="O24" s="134">
        <v>8232000</v>
      </c>
      <c r="P24" s="140">
        <v>8232000</v>
      </c>
      <c r="Q24" s="68"/>
    </row>
    <row r="25" spans="1:17" ht="51">
      <c r="A25" s="68">
        <v>291</v>
      </c>
      <c r="B25" s="68">
        <v>3</v>
      </c>
      <c r="C25" s="69" t="s">
        <v>119</v>
      </c>
      <c r="D25" s="108">
        <v>45693</v>
      </c>
      <c r="E25" s="68">
        <v>314</v>
      </c>
      <c r="F25" s="68" t="s">
        <v>2565</v>
      </c>
      <c r="G25" s="106" t="s">
        <v>3788</v>
      </c>
      <c r="H25" s="68"/>
      <c r="I25" s="68"/>
      <c r="J25" s="68"/>
      <c r="K25" s="68"/>
      <c r="L25" s="134">
        <v>10000000</v>
      </c>
      <c r="M25" s="134">
        <v>0</v>
      </c>
      <c r="N25" s="134">
        <v>68600000</v>
      </c>
      <c r="O25" s="134">
        <v>0</v>
      </c>
      <c r="P25" s="140">
        <v>68600000</v>
      </c>
      <c r="Q25" s="68"/>
    </row>
    <row r="26" spans="1:17" ht="51">
      <c r="A26" s="68" t="s">
        <v>541</v>
      </c>
      <c r="B26" s="68">
        <v>2</v>
      </c>
      <c r="C26" s="69" t="s">
        <v>590</v>
      </c>
      <c r="D26" s="108">
        <v>45693</v>
      </c>
      <c r="E26" s="68">
        <v>314</v>
      </c>
      <c r="F26" s="68" t="s">
        <v>1480</v>
      </c>
      <c r="G26" s="106" t="s">
        <v>3788</v>
      </c>
      <c r="H26" s="68"/>
      <c r="I26" s="68"/>
      <c r="J26" s="68"/>
      <c r="K26" s="68"/>
      <c r="L26" s="134">
        <v>0</v>
      </c>
      <c r="M26" s="134">
        <v>10000000</v>
      </c>
      <c r="N26" s="134">
        <v>0</v>
      </c>
      <c r="O26" s="134">
        <v>68600000</v>
      </c>
      <c r="P26" s="140">
        <v>68600000</v>
      </c>
      <c r="Q26" s="68"/>
    </row>
    <row r="27" spans="1:17" ht="51">
      <c r="A27" s="68">
        <v>291</v>
      </c>
      <c r="B27" s="68">
        <v>1</v>
      </c>
      <c r="C27" s="69" t="s">
        <v>119</v>
      </c>
      <c r="D27" s="108">
        <v>45693</v>
      </c>
      <c r="E27" s="68">
        <v>315</v>
      </c>
      <c r="F27" s="68" t="s">
        <v>3789</v>
      </c>
      <c r="G27" s="106" t="s">
        <v>3790</v>
      </c>
      <c r="H27" s="68"/>
      <c r="I27" s="68"/>
      <c r="J27" s="68"/>
      <c r="K27" s="68"/>
      <c r="L27" s="134">
        <v>3000000</v>
      </c>
      <c r="M27" s="134">
        <v>0</v>
      </c>
      <c r="N27" s="134">
        <v>20580000</v>
      </c>
      <c r="O27" s="134">
        <v>0</v>
      </c>
      <c r="P27" s="140">
        <v>20580000</v>
      </c>
      <c r="Q27" s="68"/>
    </row>
    <row r="28" spans="1:17" ht="51">
      <c r="A28" s="68" t="s">
        <v>541</v>
      </c>
      <c r="B28" s="68">
        <v>2</v>
      </c>
      <c r="C28" s="69" t="s">
        <v>590</v>
      </c>
      <c r="D28" s="108">
        <v>45693</v>
      </c>
      <c r="E28" s="68">
        <v>315</v>
      </c>
      <c r="F28" s="68" t="s">
        <v>1480</v>
      </c>
      <c r="G28" s="106" t="s">
        <v>3790</v>
      </c>
      <c r="H28" s="68"/>
      <c r="I28" s="68"/>
      <c r="J28" s="68"/>
      <c r="K28" s="68"/>
      <c r="L28" s="134">
        <v>0</v>
      </c>
      <c r="M28" s="134">
        <v>3000000</v>
      </c>
      <c r="N28" s="134">
        <v>0</v>
      </c>
      <c r="O28" s="134">
        <v>20580000</v>
      </c>
      <c r="P28" s="140">
        <v>20580000</v>
      </c>
      <c r="Q28" s="68"/>
    </row>
    <row r="29" spans="1:17" ht="51">
      <c r="A29" s="68" t="s">
        <v>541</v>
      </c>
      <c r="B29" s="68">
        <v>2</v>
      </c>
      <c r="C29" s="69" t="s">
        <v>590</v>
      </c>
      <c r="D29" s="108">
        <v>45694</v>
      </c>
      <c r="E29" s="68">
        <v>327</v>
      </c>
      <c r="F29" s="68" t="s">
        <v>1480</v>
      </c>
      <c r="G29" s="106" t="s">
        <v>3791</v>
      </c>
      <c r="H29" s="68"/>
      <c r="I29" s="68"/>
      <c r="J29" s="68"/>
      <c r="K29" s="68"/>
      <c r="L29" s="134">
        <v>0</v>
      </c>
      <c r="M29" s="134">
        <v>1500000</v>
      </c>
      <c r="N29" s="134">
        <v>0</v>
      </c>
      <c r="O29" s="134">
        <v>10290000</v>
      </c>
      <c r="P29" s="140">
        <v>10290000</v>
      </c>
      <c r="Q29" s="68"/>
    </row>
    <row r="30" spans="1:17" ht="51">
      <c r="A30" s="68">
        <v>291</v>
      </c>
      <c r="B30" s="68">
        <v>8</v>
      </c>
      <c r="C30" s="69" t="s">
        <v>119</v>
      </c>
      <c r="D30" s="108">
        <v>45694</v>
      </c>
      <c r="E30" s="68">
        <v>329</v>
      </c>
      <c r="F30" s="68" t="s">
        <v>3744</v>
      </c>
      <c r="G30" s="106" t="s">
        <v>3792</v>
      </c>
      <c r="H30" s="68"/>
      <c r="I30" s="68"/>
      <c r="J30" s="68"/>
      <c r="K30" s="68"/>
      <c r="L30" s="134">
        <v>1000000</v>
      </c>
      <c r="M30" s="134">
        <v>0</v>
      </c>
      <c r="N30" s="134">
        <v>6860000</v>
      </c>
      <c r="O30" s="134">
        <v>0</v>
      </c>
      <c r="P30" s="140">
        <v>6860000</v>
      </c>
      <c r="Q30" s="68"/>
    </row>
    <row r="31" spans="1:17" ht="51">
      <c r="A31" s="68" t="s">
        <v>541</v>
      </c>
      <c r="B31" s="68">
        <v>2</v>
      </c>
      <c r="C31" s="69" t="s">
        <v>590</v>
      </c>
      <c r="D31" s="108">
        <v>45694</v>
      </c>
      <c r="E31" s="68">
        <v>329</v>
      </c>
      <c r="F31" s="68" t="s">
        <v>1480</v>
      </c>
      <c r="G31" s="106" t="s">
        <v>3792</v>
      </c>
      <c r="H31" s="68"/>
      <c r="I31" s="68"/>
      <c r="J31" s="68"/>
      <c r="K31" s="68"/>
      <c r="L31" s="134">
        <v>0</v>
      </c>
      <c r="M31" s="134">
        <v>1000000</v>
      </c>
      <c r="N31" s="134">
        <v>0</v>
      </c>
      <c r="O31" s="134">
        <v>6860000</v>
      </c>
      <c r="P31" s="140">
        <v>6860000</v>
      </c>
      <c r="Q31" s="68"/>
    </row>
    <row r="32" spans="1:17" ht="51">
      <c r="A32" s="68">
        <v>291</v>
      </c>
      <c r="B32" s="68">
        <v>1</v>
      </c>
      <c r="C32" s="69" t="s">
        <v>119</v>
      </c>
      <c r="D32" s="108">
        <v>45694</v>
      </c>
      <c r="E32" s="68">
        <v>331</v>
      </c>
      <c r="F32" s="68" t="s">
        <v>3793</v>
      </c>
      <c r="G32" s="106" t="s">
        <v>3794</v>
      </c>
      <c r="H32" s="68"/>
      <c r="I32" s="68"/>
      <c r="J32" s="68"/>
      <c r="K32" s="68"/>
      <c r="L32" s="134">
        <v>1437621.63</v>
      </c>
      <c r="M32" s="134">
        <v>0</v>
      </c>
      <c r="N32" s="134">
        <v>9862084.3817999996</v>
      </c>
      <c r="O32" s="134">
        <v>0</v>
      </c>
      <c r="P32" s="140">
        <v>9862084.3817999996</v>
      </c>
      <c r="Q32" s="68"/>
    </row>
    <row r="33" spans="1:17" ht="51">
      <c r="A33" s="68" t="s">
        <v>541</v>
      </c>
      <c r="B33" s="68">
        <v>2</v>
      </c>
      <c r="C33" s="69" t="s">
        <v>590</v>
      </c>
      <c r="D33" s="108">
        <v>45694</v>
      </c>
      <c r="E33" s="68">
        <v>331</v>
      </c>
      <c r="F33" s="68" t="s">
        <v>1480</v>
      </c>
      <c r="G33" s="106" t="s">
        <v>3794</v>
      </c>
      <c r="H33" s="68"/>
      <c r="I33" s="68"/>
      <c r="J33" s="68"/>
      <c r="K33" s="68"/>
      <c r="L33" s="134">
        <v>0</v>
      </c>
      <c r="M33" s="134">
        <v>1437621.63</v>
      </c>
      <c r="N33" s="134">
        <v>0</v>
      </c>
      <c r="O33" s="134">
        <v>9862084.3817999996</v>
      </c>
      <c r="P33" s="140">
        <v>9862084.3817999996</v>
      </c>
      <c r="Q33" s="68"/>
    </row>
    <row r="34" spans="1:17" ht="51">
      <c r="A34" s="68">
        <v>291</v>
      </c>
      <c r="B34" s="68">
        <v>1</v>
      </c>
      <c r="C34" s="69" t="s">
        <v>119</v>
      </c>
      <c r="D34" s="108">
        <v>45695</v>
      </c>
      <c r="E34" s="68">
        <v>343</v>
      </c>
      <c r="F34" s="68" t="s">
        <v>3785</v>
      </c>
      <c r="G34" s="106" t="s">
        <v>3795</v>
      </c>
      <c r="H34" s="68"/>
      <c r="I34" s="68"/>
      <c r="J34" s="68"/>
      <c r="K34" s="68"/>
      <c r="L34" s="134">
        <v>472162.97</v>
      </c>
      <c r="M34" s="134">
        <v>0</v>
      </c>
      <c r="N34" s="134">
        <v>3239037.9742000001</v>
      </c>
      <c r="O34" s="134">
        <v>0</v>
      </c>
      <c r="P34" s="140">
        <v>3239037.9742000001</v>
      </c>
      <c r="Q34" s="68"/>
    </row>
    <row r="35" spans="1:17" ht="51">
      <c r="A35" s="68" t="s">
        <v>541</v>
      </c>
      <c r="B35" s="68">
        <v>2</v>
      </c>
      <c r="C35" s="69" t="s">
        <v>590</v>
      </c>
      <c r="D35" s="108">
        <v>45695</v>
      </c>
      <c r="E35" s="68">
        <v>343</v>
      </c>
      <c r="F35" s="68" t="s">
        <v>1480</v>
      </c>
      <c r="G35" s="106" t="s">
        <v>3795</v>
      </c>
      <c r="H35" s="68"/>
      <c r="I35" s="68"/>
      <c r="J35" s="68"/>
      <c r="K35" s="68"/>
      <c r="L35" s="134">
        <v>0</v>
      </c>
      <c r="M35" s="134">
        <v>472162.97</v>
      </c>
      <c r="N35" s="134">
        <v>0</v>
      </c>
      <c r="O35" s="134">
        <v>3239037.9742000001</v>
      </c>
      <c r="P35" s="140">
        <v>3239037.9742000001</v>
      </c>
      <c r="Q35" s="68"/>
    </row>
    <row r="36" spans="1:17" ht="51">
      <c r="A36" s="68">
        <v>291</v>
      </c>
      <c r="B36" s="68">
        <v>1</v>
      </c>
      <c r="C36" s="69" t="s">
        <v>119</v>
      </c>
      <c r="D36" s="108">
        <v>45702</v>
      </c>
      <c r="E36" s="68">
        <v>403</v>
      </c>
      <c r="F36" s="68" t="s">
        <v>3789</v>
      </c>
      <c r="G36" s="106" t="s">
        <v>3796</v>
      </c>
      <c r="H36" s="68"/>
      <c r="I36" s="68"/>
      <c r="J36" s="68"/>
      <c r="K36" s="68"/>
      <c r="L36" s="134">
        <v>3000000</v>
      </c>
      <c r="M36" s="134">
        <v>0</v>
      </c>
      <c r="N36" s="134">
        <v>20580000</v>
      </c>
      <c r="O36" s="134">
        <v>0</v>
      </c>
      <c r="P36" s="140">
        <v>20580000</v>
      </c>
      <c r="Q36" s="68"/>
    </row>
    <row r="37" spans="1:17" ht="51">
      <c r="A37" s="68" t="s">
        <v>541</v>
      </c>
      <c r="B37" s="68">
        <v>2</v>
      </c>
      <c r="C37" s="69" t="s">
        <v>590</v>
      </c>
      <c r="D37" s="108">
        <v>45702</v>
      </c>
      <c r="E37" s="68">
        <v>403</v>
      </c>
      <c r="F37" s="68" t="s">
        <v>1480</v>
      </c>
      <c r="G37" s="106" t="s">
        <v>3796</v>
      </c>
      <c r="H37" s="68"/>
      <c r="I37" s="68"/>
      <c r="J37" s="68"/>
      <c r="K37" s="68"/>
      <c r="L37" s="134">
        <v>0</v>
      </c>
      <c r="M37" s="134">
        <v>3000000</v>
      </c>
      <c r="N37" s="134">
        <v>0</v>
      </c>
      <c r="O37" s="134">
        <v>20580000</v>
      </c>
      <c r="P37" s="140">
        <v>20580000</v>
      </c>
      <c r="Q37" s="68"/>
    </row>
    <row r="38" spans="1:17" ht="51">
      <c r="A38" s="68">
        <v>46</v>
      </c>
      <c r="B38" s="68">
        <v>5</v>
      </c>
      <c r="C38" s="69" t="s">
        <v>1367</v>
      </c>
      <c r="D38" s="108">
        <v>45706</v>
      </c>
      <c r="E38" s="68">
        <v>421</v>
      </c>
      <c r="F38" s="68" t="s">
        <v>3765</v>
      </c>
      <c r="G38" s="106" t="s">
        <v>3797</v>
      </c>
      <c r="H38" s="68"/>
      <c r="I38" s="68"/>
      <c r="J38" s="68"/>
      <c r="K38" s="68"/>
      <c r="L38" s="134">
        <v>81128.42</v>
      </c>
      <c r="M38" s="134">
        <v>0</v>
      </c>
      <c r="N38" s="134">
        <v>556540.96120000002</v>
      </c>
      <c r="O38" s="134">
        <v>0</v>
      </c>
      <c r="P38" s="140">
        <v>556540.96120000002</v>
      </c>
      <c r="Q38" s="68"/>
    </row>
    <row r="39" spans="1:17" ht="51">
      <c r="A39" s="68" t="s">
        <v>541</v>
      </c>
      <c r="B39" s="68">
        <v>2</v>
      </c>
      <c r="C39" s="69" t="s">
        <v>590</v>
      </c>
      <c r="D39" s="108">
        <v>45706</v>
      </c>
      <c r="E39" s="68">
        <v>421</v>
      </c>
      <c r="F39" s="68" t="s">
        <v>1480</v>
      </c>
      <c r="G39" s="106" t="s">
        <v>3797</v>
      </c>
      <c r="H39" s="68"/>
      <c r="I39" s="68"/>
      <c r="J39" s="68"/>
      <c r="K39" s="68"/>
      <c r="L39" s="134">
        <v>0</v>
      </c>
      <c r="M39" s="134">
        <v>81128.42</v>
      </c>
      <c r="N39" s="134">
        <v>0</v>
      </c>
      <c r="O39" s="134">
        <v>556540.96120000002</v>
      </c>
      <c r="P39" s="140">
        <v>556540.96120000002</v>
      </c>
      <c r="Q39" s="68"/>
    </row>
    <row r="40" spans="1:17" ht="51">
      <c r="A40" s="68" t="s">
        <v>541</v>
      </c>
      <c r="B40" s="68">
        <v>2</v>
      </c>
      <c r="C40" s="69" t="s">
        <v>590</v>
      </c>
      <c r="D40" s="108">
        <v>45714</v>
      </c>
      <c r="E40" s="68">
        <v>517</v>
      </c>
      <c r="F40" s="68" t="s">
        <v>1480</v>
      </c>
      <c r="G40" s="106" t="s">
        <v>3798</v>
      </c>
      <c r="H40" s="68"/>
      <c r="I40" s="68"/>
      <c r="J40" s="68"/>
      <c r="K40" s="68"/>
      <c r="L40" s="134">
        <v>0</v>
      </c>
      <c r="M40" s="134">
        <v>2000000</v>
      </c>
      <c r="N40" s="134">
        <v>0</v>
      </c>
      <c r="O40" s="134">
        <v>13720000</v>
      </c>
      <c r="P40" s="140">
        <v>13720000</v>
      </c>
      <c r="Q40" s="68"/>
    </row>
    <row r="41" spans="1:17" ht="51">
      <c r="A41" s="68" t="s">
        <v>541</v>
      </c>
      <c r="B41" s="68">
        <v>2</v>
      </c>
      <c r="C41" s="69" t="s">
        <v>590</v>
      </c>
      <c r="D41" s="108">
        <v>45715</v>
      </c>
      <c r="E41" s="68">
        <v>531</v>
      </c>
      <c r="F41" s="68" t="s">
        <v>1480</v>
      </c>
      <c r="G41" s="106" t="s">
        <v>3799</v>
      </c>
      <c r="H41" s="68"/>
      <c r="I41" s="68"/>
      <c r="J41" s="68"/>
      <c r="K41" s="68"/>
      <c r="L41" s="134">
        <v>0</v>
      </c>
      <c r="M41" s="134">
        <v>1000000</v>
      </c>
      <c r="N41" s="134">
        <v>0</v>
      </c>
      <c r="O41" s="134">
        <v>6860000</v>
      </c>
      <c r="P41" s="140">
        <v>6860000</v>
      </c>
      <c r="Q41" s="68"/>
    </row>
    <row r="42" spans="1:17" ht="51">
      <c r="A42" s="68">
        <v>86</v>
      </c>
      <c r="B42" s="68">
        <v>4</v>
      </c>
      <c r="C42" s="69" t="s">
        <v>50</v>
      </c>
      <c r="D42" s="108">
        <v>45715</v>
      </c>
      <c r="E42" s="68">
        <v>542</v>
      </c>
      <c r="F42" s="68" t="s">
        <v>3800</v>
      </c>
      <c r="G42" s="106" t="s">
        <v>3801</v>
      </c>
      <c r="H42" s="68"/>
      <c r="I42" s="68"/>
      <c r="J42" s="68"/>
      <c r="K42" s="68"/>
      <c r="L42" s="134">
        <v>220792.25</v>
      </c>
      <c r="M42" s="134">
        <v>0</v>
      </c>
      <c r="N42" s="134">
        <v>1514634.835</v>
      </c>
      <c r="O42" s="134">
        <v>0</v>
      </c>
      <c r="P42" s="140">
        <v>1514634.835</v>
      </c>
      <c r="Q42" s="68"/>
    </row>
    <row r="43" spans="1:17" ht="51">
      <c r="A43" s="68" t="s">
        <v>541</v>
      </c>
      <c r="B43" s="68">
        <v>2</v>
      </c>
      <c r="C43" s="69" t="s">
        <v>590</v>
      </c>
      <c r="D43" s="108">
        <v>45715</v>
      </c>
      <c r="E43" s="68">
        <v>542</v>
      </c>
      <c r="F43" s="68" t="s">
        <v>1480</v>
      </c>
      <c r="G43" s="106" t="s">
        <v>3801</v>
      </c>
      <c r="H43" s="68"/>
      <c r="I43" s="68"/>
      <c r="J43" s="68"/>
      <c r="K43" s="68"/>
      <c r="L43" s="134">
        <v>0</v>
      </c>
      <c r="M43" s="134">
        <v>220792.25</v>
      </c>
      <c r="N43" s="134">
        <v>0</v>
      </c>
      <c r="O43" s="134">
        <v>1514634.835</v>
      </c>
      <c r="P43" s="140">
        <v>1514634.835</v>
      </c>
      <c r="Q43" s="68"/>
    </row>
    <row r="44" spans="1:17" ht="51">
      <c r="A44" s="68">
        <v>291</v>
      </c>
      <c r="B44" s="68">
        <v>8</v>
      </c>
      <c r="C44" s="69" t="s">
        <v>119</v>
      </c>
      <c r="D44" s="108">
        <v>45716</v>
      </c>
      <c r="E44" s="68">
        <v>550</v>
      </c>
      <c r="F44" s="68" t="s">
        <v>3744</v>
      </c>
      <c r="G44" s="106" t="s">
        <v>3802</v>
      </c>
      <c r="H44" s="68"/>
      <c r="I44" s="68"/>
      <c r="J44" s="68"/>
      <c r="K44" s="68"/>
      <c r="L44" s="134">
        <v>1700000</v>
      </c>
      <c r="M44" s="134">
        <v>0</v>
      </c>
      <c r="N44" s="134">
        <v>11662000</v>
      </c>
      <c r="O44" s="134">
        <v>0</v>
      </c>
      <c r="P44" s="140">
        <v>11662000</v>
      </c>
      <c r="Q44" s="68"/>
    </row>
    <row r="45" spans="1:17" ht="51">
      <c r="A45" s="68" t="s">
        <v>541</v>
      </c>
      <c r="B45" s="68">
        <v>2</v>
      </c>
      <c r="C45" s="69" t="s">
        <v>590</v>
      </c>
      <c r="D45" s="108">
        <v>45716</v>
      </c>
      <c r="E45" s="68">
        <v>550</v>
      </c>
      <c r="F45" s="68" t="s">
        <v>1480</v>
      </c>
      <c r="G45" s="106" t="s">
        <v>3802</v>
      </c>
      <c r="H45" s="68"/>
      <c r="I45" s="68"/>
      <c r="J45" s="68"/>
      <c r="K45" s="68"/>
      <c r="L45" s="134">
        <v>0</v>
      </c>
      <c r="M45" s="134">
        <v>1700000</v>
      </c>
      <c r="N45" s="134">
        <v>0</v>
      </c>
      <c r="O45" s="134">
        <v>11662000</v>
      </c>
      <c r="P45" s="140">
        <v>11662000</v>
      </c>
      <c r="Q45" s="68"/>
    </row>
    <row r="46" spans="1:17" ht="51">
      <c r="A46" s="68">
        <v>291</v>
      </c>
      <c r="B46" s="68">
        <v>1</v>
      </c>
      <c r="C46" s="69" t="s">
        <v>119</v>
      </c>
      <c r="D46" s="108">
        <v>45716</v>
      </c>
      <c r="E46" s="68">
        <v>552</v>
      </c>
      <c r="F46" s="68" t="s">
        <v>3785</v>
      </c>
      <c r="G46" s="106" t="s">
        <v>3803</v>
      </c>
      <c r="H46" s="68"/>
      <c r="I46" s="68"/>
      <c r="J46" s="68"/>
      <c r="K46" s="68"/>
      <c r="L46" s="134">
        <v>1265525.43</v>
      </c>
      <c r="M46" s="134">
        <v>0</v>
      </c>
      <c r="N46" s="134">
        <v>8681504.4497999996</v>
      </c>
      <c r="O46" s="134">
        <v>0</v>
      </c>
      <c r="P46" s="140">
        <v>8681504.4497999996</v>
      </c>
      <c r="Q46" s="68"/>
    </row>
    <row r="47" spans="1:17" ht="51">
      <c r="A47" s="68" t="s">
        <v>541</v>
      </c>
      <c r="B47" s="68">
        <v>2</v>
      </c>
      <c r="C47" s="69" t="s">
        <v>590</v>
      </c>
      <c r="D47" s="108">
        <v>45716</v>
      </c>
      <c r="E47" s="68">
        <v>552</v>
      </c>
      <c r="F47" s="68" t="s">
        <v>1480</v>
      </c>
      <c r="G47" s="106" t="s">
        <v>3803</v>
      </c>
      <c r="H47" s="68"/>
      <c r="I47" s="68"/>
      <c r="J47" s="68"/>
      <c r="K47" s="68"/>
      <c r="L47" s="134">
        <v>0</v>
      </c>
      <c r="M47" s="134">
        <v>1265525.43</v>
      </c>
      <c r="N47" s="134">
        <v>0</v>
      </c>
      <c r="O47" s="134">
        <v>8681504.4497999996</v>
      </c>
      <c r="P47" s="140">
        <v>8681504.4497999996</v>
      </c>
      <c r="Q47" s="68"/>
    </row>
    <row r="48" spans="1:17" ht="63.75">
      <c r="A48" s="68">
        <v>291</v>
      </c>
      <c r="B48" s="68">
        <v>1</v>
      </c>
      <c r="C48" s="69" t="s">
        <v>119</v>
      </c>
      <c r="D48" s="108">
        <v>45722</v>
      </c>
      <c r="E48" s="68">
        <v>572</v>
      </c>
      <c r="F48" s="68" t="s">
        <v>3789</v>
      </c>
      <c r="G48" s="106" t="s">
        <v>6363</v>
      </c>
      <c r="H48" s="68"/>
      <c r="I48" s="68"/>
      <c r="J48" s="68"/>
      <c r="K48" s="68"/>
      <c r="L48" s="134">
        <v>2000000</v>
      </c>
      <c r="M48" s="134">
        <v>0</v>
      </c>
      <c r="N48" s="134">
        <v>13720000</v>
      </c>
      <c r="O48" s="134">
        <v>0</v>
      </c>
      <c r="P48" s="140">
        <v>13720000</v>
      </c>
      <c r="Q48" s="68"/>
    </row>
    <row r="49" spans="1:17" ht="63.75">
      <c r="A49" s="68" t="s">
        <v>541</v>
      </c>
      <c r="B49" s="68">
        <v>2</v>
      </c>
      <c r="C49" s="69" t="s">
        <v>590</v>
      </c>
      <c r="D49" s="108">
        <v>45722</v>
      </c>
      <c r="E49" s="68">
        <v>572</v>
      </c>
      <c r="F49" s="68" t="s">
        <v>1480</v>
      </c>
      <c r="G49" s="106" t="s">
        <v>6363</v>
      </c>
      <c r="H49" s="68"/>
      <c r="I49" s="68"/>
      <c r="J49" s="68"/>
      <c r="K49" s="68"/>
      <c r="L49" s="134">
        <v>0</v>
      </c>
      <c r="M49" s="134">
        <v>2000000</v>
      </c>
      <c r="N49" s="134">
        <v>0</v>
      </c>
      <c r="O49" s="134">
        <v>13720000</v>
      </c>
      <c r="P49" s="140">
        <v>13720000</v>
      </c>
      <c r="Q49" s="68"/>
    </row>
    <row r="50" spans="1:17" ht="63.75">
      <c r="A50" s="68">
        <v>291</v>
      </c>
      <c r="B50" s="68">
        <v>1</v>
      </c>
      <c r="C50" s="69" t="s">
        <v>119</v>
      </c>
      <c r="D50" s="108">
        <v>45722</v>
      </c>
      <c r="E50" s="68">
        <v>574</v>
      </c>
      <c r="F50" s="68" t="s">
        <v>3782</v>
      </c>
      <c r="G50" s="106" t="s">
        <v>6364</v>
      </c>
      <c r="H50" s="68"/>
      <c r="I50" s="68"/>
      <c r="J50" s="68"/>
      <c r="K50" s="68"/>
      <c r="L50" s="134">
        <v>1443910.54</v>
      </c>
      <c r="M50" s="134">
        <v>0</v>
      </c>
      <c r="N50" s="134">
        <v>9905226.3044000007</v>
      </c>
      <c r="O50" s="134">
        <v>0</v>
      </c>
      <c r="P50" s="140">
        <v>9905226.3044000007</v>
      </c>
      <c r="Q50" s="68"/>
    </row>
    <row r="51" spans="1:17" ht="63.75">
      <c r="A51" s="68" t="s">
        <v>541</v>
      </c>
      <c r="B51" s="68">
        <v>2</v>
      </c>
      <c r="C51" s="69" t="s">
        <v>590</v>
      </c>
      <c r="D51" s="108">
        <v>45722</v>
      </c>
      <c r="E51" s="68">
        <v>574</v>
      </c>
      <c r="F51" s="68" t="s">
        <v>1480</v>
      </c>
      <c r="G51" s="106" t="s">
        <v>6364</v>
      </c>
      <c r="H51" s="68"/>
      <c r="I51" s="68"/>
      <c r="J51" s="68"/>
      <c r="K51" s="68"/>
      <c r="L51" s="134">
        <v>0</v>
      </c>
      <c r="M51" s="134">
        <v>1443910.54</v>
      </c>
      <c r="N51" s="134">
        <v>0</v>
      </c>
      <c r="O51" s="134">
        <v>9905226.3044000007</v>
      </c>
      <c r="P51" s="140">
        <v>9905226.3044000007</v>
      </c>
      <c r="Q51" s="68"/>
    </row>
    <row r="52" spans="1:17" ht="51">
      <c r="A52" s="68">
        <v>253</v>
      </c>
      <c r="B52" s="68">
        <v>1</v>
      </c>
      <c r="C52" s="69" t="s">
        <v>104</v>
      </c>
      <c r="D52" s="108">
        <v>45729</v>
      </c>
      <c r="E52" s="68">
        <v>663</v>
      </c>
      <c r="F52" s="68" t="s">
        <v>6365</v>
      </c>
      <c r="G52" s="106" t="s">
        <v>6366</v>
      </c>
      <c r="H52" s="68"/>
      <c r="I52" s="68"/>
      <c r="J52" s="68"/>
      <c r="K52" s="68"/>
      <c r="L52" s="134">
        <v>2000000</v>
      </c>
      <c r="M52" s="134">
        <v>0</v>
      </c>
      <c r="N52" s="134">
        <v>13720000</v>
      </c>
      <c r="O52" s="134">
        <v>0</v>
      </c>
      <c r="P52" s="140">
        <v>13720000</v>
      </c>
      <c r="Q52" s="68"/>
    </row>
    <row r="53" spans="1:17" ht="51">
      <c r="A53" s="68" t="s">
        <v>541</v>
      </c>
      <c r="B53" s="68">
        <v>2</v>
      </c>
      <c r="C53" s="69" t="s">
        <v>590</v>
      </c>
      <c r="D53" s="108">
        <v>45729</v>
      </c>
      <c r="E53" s="68">
        <v>663</v>
      </c>
      <c r="F53" s="68" t="s">
        <v>1480</v>
      </c>
      <c r="G53" s="106" t="s">
        <v>6366</v>
      </c>
      <c r="H53" s="68"/>
      <c r="I53" s="68"/>
      <c r="J53" s="68"/>
      <c r="K53" s="68"/>
      <c r="L53" s="134">
        <v>0</v>
      </c>
      <c r="M53" s="134">
        <v>2000000</v>
      </c>
      <c r="N53" s="134">
        <v>0</v>
      </c>
      <c r="O53" s="134">
        <v>13720000</v>
      </c>
      <c r="P53" s="140">
        <v>13720000</v>
      </c>
      <c r="Q53" s="68"/>
    </row>
    <row r="54" spans="1:17" ht="51">
      <c r="A54" s="68">
        <v>253</v>
      </c>
      <c r="B54" s="68">
        <v>1</v>
      </c>
      <c r="C54" s="69" t="s">
        <v>104</v>
      </c>
      <c r="D54" s="108">
        <v>45729</v>
      </c>
      <c r="E54" s="68">
        <v>664</v>
      </c>
      <c r="F54" s="68" t="s">
        <v>6365</v>
      </c>
      <c r="G54" s="106" t="s">
        <v>6366</v>
      </c>
      <c r="H54" s="68"/>
      <c r="I54" s="68"/>
      <c r="J54" s="68"/>
      <c r="K54" s="68"/>
      <c r="L54" s="134">
        <v>194531</v>
      </c>
      <c r="M54" s="134">
        <v>0</v>
      </c>
      <c r="N54" s="134">
        <v>1334482.6600000001</v>
      </c>
      <c r="O54" s="134">
        <v>0</v>
      </c>
      <c r="P54" s="140">
        <v>1334482.6600000001</v>
      </c>
      <c r="Q54" s="68"/>
    </row>
    <row r="55" spans="1:17" ht="51">
      <c r="A55" s="68" t="s">
        <v>541</v>
      </c>
      <c r="B55" s="68">
        <v>2</v>
      </c>
      <c r="C55" s="69" t="s">
        <v>590</v>
      </c>
      <c r="D55" s="108">
        <v>45729</v>
      </c>
      <c r="E55" s="68">
        <v>664</v>
      </c>
      <c r="F55" s="68" t="s">
        <v>1480</v>
      </c>
      <c r="G55" s="106" t="s">
        <v>6366</v>
      </c>
      <c r="H55" s="68"/>
      <c r="I55" s="68"/>
      <c r="J55" s="68"/>
      <c r="K55" s="68"/>
      <c r="L55" s="134">
        <v>0</v>
      </c>
      <c r="M55" s="134">
        <v>194531</v>
      </c>
      <c r="N55" s="134">
        <v>0</v>
      </c>
      <c r="O55" s="134">
        <v>1334482.6600000001</v>
      </c>
      <c r="P55" s="140">
        <v>1334482.6600000001</v>
      </c>
      <c r="Q55" s="68"/>
    </row>
    <row r="56" spans="1:17" ht="63.75">
      <c r="A56" s="68">
        <v>383</v>
      </c>
      <c r="B56" s="68">
        <v>1</v>
      </c>
      <c r="C56" s="69" t="s">
        <v>1242</v>
      </c>
      <c r="D56" s="108">
        <v>45729</v>
      </c>
      <c r="E56" s="68">
        <v>668</v>
      </c>
      <c r="F56" s="68" t="s">
        <v>6367</v>
      </c>
      <c r="G56" s="106" t="s">
        <v>6368</v>
      </c>
      <c r="H56" s="68"/>
      <c r="I56" s="68"/>
      <c r="J56" s="68"/>
      <c r="K56" s="68"/>
      <c r="L56" s="134">
        <v>12208.34</v>
      </c>
      <c r="M56" s="134">
        <v>0</v>
      </c>
      <c r="N56" s="134">
        <v>83749.212400000004</v>
      </c>
      <c r="O56" s="134">
        <v>0</v>
      </c>
      <c r="P56" s="140">
        <v>83749.212400000004</v>
      </c>
      <c r="Q56" s="68"/>
    </row>
    <row r="57" spans="1:17" ht="63.75">
      <c r="A57" s="68" t="s">
        <v>541</v>
      </c>
      <c r="B57" s="68">
        <v>2</v>
      </c>
      <c r="C57" s="69" t="s">
        <v>590</v>
      </c>
      <c r="D57" s="108">
        <v>45729</v>
      </c>
      <c r="E57" s="68">
        <v>668</v>
      </c>
      <c r="F57" s="68" t="s">
        <v>1480</v>
      </c>
      <c r="G57" s="106" t="s">
        <v>6368</v>
      </c>
      <c r="H57" s="68"/>
      <c r="I57" s="68"/>
      <c r="J57" s="68"/>
      <c r="K57" s="68"/>
      <c r="L57" s="134">
        <v>0</v>
      </c>
      <c r="M57" s="134">
        <v>12208.34</v>
      </c>
      <c r="N57" s="134">
        <v>0</v>
      </c>
      <c r="O57" s="134">
        <v>83749.212400000004</v>
      </c>
      <c r="P57" s="140">
        <v>83749.212400000004</v>
      </c>
      <c r="Q57" s="68"/>
    </row>
    <row r="58" spans="1:17" ht="63.75">
      <c r="A58" s="68">
        <v>383</v>
      </c>
      <c r="B58" s="68">
        <v>1</v>
      </c>
      <c r="C58" s="69" t="s">
        <v>1242</v>
      </c>
      <c r="D58" s="108">
        <v>45729</v>
      </c>
      <c r="E58" s="68">
        <v>669</v>
      </c>
      <c r="F58" s="68" t="s">
        <v>6367</v>
      </c>
      <c r="G58" s="106" t="s">
        <v>6368</v>
      </c>
      <c r="H58" s="68"/>
      <c r="I58" s="68"/>
      <c r="J58" s="68"/>
      <c r="K58" s="68"/>
      <c r="L58" s="134">
        <v>35148.71</v>
      </c>
      <c r="M58" s="134">
        <v>0</v>
      </c>
      <c r="N58" s="134">
        <v>241120.15059999999</v>
      </c>
      <c r="O58" s="134">
        <v>0</v>
      </c>
      <c r="P58" s="140">
        <v>241120.15059999999</v>
      </c>
      <c r="Q58" s="68"/>
    </row>
    <row r="59" spans="1:17" ht="63.75">
      <c r="A59" s="68" t="s">
        <v>541</v>
      </c>
      <c r="B59" s="68">
        <v>2</v>
      </c>
      <c r="C59" s="69" t="s">
        <v>590</v>
      </c>
      <c r="D59" s="108">
        <v>45729</v>
      </c>
      <c r="E59" s="68">
        <v>669</v>
      </c>
      <c r="F59" s="68" t="s">
        <v>1480</v>
      </c>
      <c r="G59" s="106" t="s">
        <v>6368</v>
      </c>
      <c r="H59" s="68"/>
      <c r="I59" s="68"/>
      <c r="J59" s="68"/>
      <c r="K59" s="68"/>
      <c r="L59" s="134">
        <v>0</v>
      </c>
      <c r="M59" s="134">
        <v>35148.71</v>
      </c>
      <c r="N59" s="134">
        <v>0</v>
      </c>
      <c r="O59" s="134">
        <v>241120.15059999999</v>
      </c>
      <c r="P59" s="140">
        <v>241120.15059999999</v>
      </c>
      <c r="Q59" s="68"/>
    </row>
    <row r="60" spans="1:17" ht="63.75">
      <c r="A60" s="68">
        <v>383</v>
      </c>
      <c r="B60" s="68">
        <v>1</v>
      </c>
      <c r="C60" s="69" t="s">
        <v>1242</v>
      </c>
      <c r="D60" s="108">
        <v>45729</v>
      </c>
      <c r="E60" s="68">
        <v>670</v>
      </c>
      <c r="F60" s="68" t="s">
        <v>6367</v>
      </c>
      <c r="G60" s="106" t="s">
        <v>6368</v>
      </c>
      <c r="H60" s="68"/>
      <c r="I60" s="68"/>
      <c r="J60" s="68"/>
      <c r="K60" s="68"/>
      <c r="L60" s="134">
        <v>1759.95</v>
      </c>
      <c r="M60" s="134">
        <v>0</v>
      </c>
      <c r="N60" s="134">
        <v>12073.257000000001</v>
      </c>
      <c r="O60" s="134">
        <v>0</v>
      </c>
      <c r="P60" s="140">
        <v>12073.257000000001</v>
      </c>
      <c r="Q60" s="68"/>
    </row>
    <row r="61" spans="1:17" ht="63.75">
      <c r="A61" s="68" t="s">
        <v>541</v>
      </c>
      <c r="B61" s="68">
        <v>2</v>
      </c>
      <c r="C61" s="69" t="s">
        <v>590</v>
      </c>
      <c r="D61" s="108">
        <v>45729</v>
      </c>
      <c r="E61" s="68">
        <v>670</v>
      </c>
      <c r="F61" s="68" t="s">
        <v>1480</v>
      </c>
      <c r="G61" s="106" t="s">
        <v>6368</v>
      </c>
      <c r="H61" s="68"/>
      <c r="I61" s="68"/>
      <c r="J61" s="68"/>
      <c r="K61" s="68"/>
      <c r="L61" s="134">
        <v>0</v>
      </c>
      <c r="M61" s="134">
        <v>1759.95</v>
      </c>
      <c r="N61" s="134">
        <v>0</v>
      </c>
      <c r="O61" s="134">
        <v>12073.257000000001</v>
      </c>
      <c r="P61" s="140">
        <v>12073.257000000001</v>
      </c>
      <c r="Q61" s="68"/>
    </row>
    <row r="62" spans="1:17" ht="63.75">
      <c r="A62" s="68">
        <v>78</v>
      </c>
      <c r="B62" s="68">
        <v>2</v>
      </c>
      <c r="C62" s="69" t="s">
        <v>1368</v>
      </c>
      <c r="D62" s="108">
        <v>45733</v>
      </c>
      <c r="E62" s="68">
        <v>714</v>
      </c>
      <c r="F62" s="68" t="s">
        <v>6369</v>
      </c>
      <c r="G62" s="106" t="s">
        <v>6370</v>
      </c>
      <c r="H62" s="68"/>
      <c r="I62" s="68"/>
      <c r="J62" s="68"/>
      <c r="K62" s="68"/>
      <c r="L62" s="134">
        <v>500000</v>
      </c>
      <c r="M62" s="134">
        <v>0</v>
      </c>
      <c r="N62" s="134">
        <v>3430000</v>
      </c>
      <c r="O62" s="134">
        <v>0</v>
      </c>
      <c r="P62" s="140">
        <v>3430000</v>
      </c>
      <c r="Q62" s="68"/>
    </row>
    <row r="63" spans="1:17" ht="63.75">
      <c r="A63" s="68" t="s">
        <v>541</v>
      </c>
      <c r="B63" s="68">
        <v>2</v>
      </c>
      <c r="C63" s="69" t="s">
        <v>590</v>
      </c>
      <c r="D63" s="108">
        <v>45733</v>
      </c>
      <c r="E63" s="68">
        <v>714</v>
      </c>
      <c r="F63" s="68" t="s">
        <v>1480</v>
      </c>
      <c r="G63" s="106" t="s">
        <v>6370</v>
      </c>
      <c r="H63" s="68"/>
      <c r="I63" s="68"/>
      <c r="J63" s="68"/>
      <c r="K63" s="68"/>
      <c r="L63" s="134">
        <v>0</v>
      </c>
      <c r="M63" s="134">
        <v>500000</v>
      </c>
      <c r="N63" s="134">
        <v>0</v>
      </c>
      <c r="O63" s="134">
        <v>3430000</v>
      </c>
      <c r="P63" s="140">
        <v>3430000</v>
      </c>
      <c r="Q63" s="68"/>
    </row>
    <row r="64" spans="1:17" ht="51">
      <c r="A64" s="68">
        <v>291</v>
      </c>
      <c r="B64" s="68">
        <v>1</v>
      </c>
      <c r="C64" s="69" t="s">
        <v>119</v>
      </c>
      <c r="D64" s="108">
        <v>45733</v>
      </c>
      <c r="E64" s="68">
        <v>718</v>
      </c>
      <c r="F64" s="68" t="s">
        <v>3793</v>
      </c>
      <c r="G64" s="106" t="s">
        <v>6371</v>
      </c>
      <c r="H64" s="68"/>
      <c r="I64" s="68"/>
      <c r="J64" s="68"/>
      <c r="K64" s="68"/>
      <c r="L64" s="134">
        <v>75136.36</v>
      </c>
      <c r="M64" s="134">
        <v>0</v>
      </c>
      <c r="N64" s="134">
        <v>515435.42960000003</v>
      </c>
      <c r="O64" s="134">
        <v>0</v>
      </c>
      <c r="P64" s="140">
        <v>515435.42960000003</v>
      </c>
      <c r="Q64" s="68"/>
    </row>
    <row r="65" spans="1:17" ht="51">
      <c r="A65" s="68" t="s">
        <v>541</v>
      </c>
      <c r="B65" s="68">
        <v>2</v>
      </c>
      <c r="C65" s="69" t="s">
        <v>590</v>
      </c>
      <c r="D65" s="108">
        <v>45733</v>
      </c>
      <c r="E65" s="68">
        <v>718</v>
      </c>
      <c r="F65" s="68" t="s">
        <v>1480</v>
      </c>
      <c r="G65" s="106" t="s">
        <v>6371</v>
      </c>
      <c r="H65" s="68"/>
      <c r="I65" s="68"/>
      <c r="J65" s="68"/>
      <c r="K65" s="68"/>
      <c r="L65" s="134">
        <v>0</v>
      </c>
      <c r="M65" s="134">
        <v>75136.36</v>
      </c>
      <c r="N65" s="134">
        <v>0</v>
      </c>
      <c r="O65" s="134">
        <v>515435.42960000003</v>
      </c>
      <c r="P65" s="140">
        <v>515435.42960000003</v>
      </c>
      <c r="Q65" s="68"/>
    </row>
    <row r="66" spans="1:17" ht="51">
      <c r="A66" s="68">
        <v>291</v>
      </c>
      <c r="B66" s="68">
        <v>1</v>
      </c>
      <c r="C66" s="69" t="s">
        <v>119</v>
      </c>
      <c r="D66" s="108">
        <v>45733</v>
      </c>
      <c r="E66" s="68">
        <v>720</v>
      </c>
      <c r="F66" s="68" t="s">
        <v>3782</v>
      </c>
      <c r="G66" s="106" t="s">
        <v>6372</v>
      </c>
      <c r="H66" s="68"/>
      <c r="I66" s="68"/>
      <c r="J66" s="68"/>
      <c r="K66" s="68"/>
      <c r="L66" s="134">
        <v>8000000</v>
      </c>
      <c r="M66" s="134">
        <v>0</v>
      </c>
      <c r="N66" s="134">
        <v>54880000</v>
      </c>
      <c r="O66" s="134">
        <v>0</v>
      </c>
      <c r="P66" s="140">
        <v>54880000</v>
      </c>
      <c r="Q66" s="68"/>
    </row>
    <row r="67" spans="1:17" ht="51">
      <c r="A67" s="68" t="s">
        <v>541</v>
      </c>
      <c r="B67" s="68">
        <v>2</v>
      </c>
      <c r="C67" s="69" t="s">
        <v>590</v>
      </c>
      <c r="D67" s="108">
        <v>45733</v>
      </c>
      <c r="E67" s="68">
        <v>720</v>
      </c>
      <c r="F67" s="68" t="s">
        <v>1480</v>
      </c>
      <c r="G67" s="106" t="s">
        <v>6372</v>
      </c>
      <c r="H67" s="68"/>
      <c r="I67" s="68"/>
      <c r="J67" s="68"/>
      <c r="K67" s="68"/>
      <c r="L67" s="134">
        <v>0</v>
      </c>
      <c r="M67" s="134">
        <v>8000000</v>
      </c>
      <c r="N67" s="134">
        <v>0</v>
      </c>
      <c r="O67" s="134">
        <v>54880000</v>
      </c>
      <c r="P67" s="140">
        <v>54880000</v>
      </c>
      <c r="Q67" s="68"/>
    </row>
    <row r="68" spans="1:17" ht="51">
      <c r="A68" s="68">
        <v>291</v>
      </c>
      <c r="B68" s="68">
        <v>1</v>
      </c>
      <c r="C68" s="69" t="s">
        <v>119</v>
      </c>
      <c r="D68" s="108">
        <v>45733</v>
      </c>
      <c r="E68" s="68">
        <v>722</v>
      </c>
      <c r="F68" s="68" t="s">
        <v>6373</v>
      </c>
      <c r="G68" s="106" t="s">
        <v>6374</v>
      </c>
      <c r="H68" s="68"/>
      <c r="I68" s="68"/>
      <c r="J68" s="68"/>
      <c r="K68" s="68"/>
      <c r="L68" s="134">
        <v>400000</v>
      </c>
      <c r="M68" s="134">
        <v>0</v>
      </c>
      <c r="N68" s="134">
        <v>2744000</v>
      </c>
      <c r="O68" s="134">
        <v>0</v>
      </c>
      <c r="P68" s="140">
        <v>2744000</v>
      </c>
      <c r="Q68" s="68"/>
    </row>
    <row r="69" spans="1:17" ht="51">
      <c r="A69" s="68" t="s">
        <v>541</v>
      </c>
      <c r="B69" s="68">
        <v>2</v>
      </c>
      <c r="C69" s="69" t="s">
        <v>590</v>
      </c>
      <c r="D69" s="108">
        <v>45733</v>
      </c>
      <c r="E69" s="68">
        <v>722</v>
      </c>
      <c r="F69" s="68" t="s">
        <v>1480</v>
      </c>
      <c r="G69" s="106" t="s">
        <v>6374</v>
      </c>
      <c r="H69" s="68"/>
      <c r="I69" s="68"/>
      <c r="J69" s="68"/>
      <c r="K69" s="68"/>
      <c r="L69" s="134">
        <v>0</v>
      </c>
      <c r="M69" s="134">
        <v>400000</v>
      </c>
      <c r="N69" s="134">
        <v>0</v>
      </c>
      <c r="O69" s="134">
        <v>2744000</v>
      </c>
      <c r="P69" s="140">
        <v>2744000</v>
      </c>
      <c r="Q69" s="68"/>
    </row>
    <row r="70" spans="1:17" ht="51">
      <c r="A70" s="68">
        <v>291</v>
      </c>
      <c r="B70" s="68">
        <v>5</v>
      </c>
      <c r="C70" s="69" t="s">
        <v>119</v>
      </c>
      <c r="D70" s="108">
        <v>45733</v>
      </c>
      <c r="E70" s="68">
        <v>724</v>
      </c>
      <c r="F70" s="68" t="s">
        <v>6375</v>
      </c>
      <c r="G70" s="106" t="s">
        <v>6376</v>
      </c>
      <c r="H70" s="68"/>
      <c r="I70" s="68"/>
      <c r="J70" s="68"/>
      <c r="K70" s="68"/>
      <c r="L70" s="134">
        <v>5000000</v>
      </c>
      <c r="M70" s="134">
        <v>0</v>
      </c>
      <c r="N70" s="134">
        <v>34300000</v>
      </c>
      <c r="O70" s="134">
        <v>0</v>
      </c>
      <c r="P70" s="140">
        <v>34300000</v>
      </c>
      <c r="Q70" s="68"/>
    </row>
    <row r="71" spans="1:17" ht="51">
      <c r="A71" s="68" t="s">
        <v>541</v>
      </c>
      <c r="B71" s="68">
        <v>2</v>
      </c>
      <c r="C71" s="69" t="s">
        <v>590</v>
      </c>
      <c r="D71" s="108">
        <v>45733</v>
      </c>
      <c r="E71" s="68">
        <v>724</v>
      </c>
      <c r="F71" s="68" t="s">
        <v>1480</v>
      </c>
      <c r="G71" s="106" t="s">
        <v>6376</v>
      </c>
      <c r="H71" s="68"/>
      <c r="I71" s="68"/>
      <c r="J71" s="68"/>
      <c r="K71" s="68"/>
      <c r="L71" s="134">
        <v>0</v>
      </c>
      <c r="M71" s="134">
        <v>5000000</v>
      </c>
      <c r="N71" s="134">
        <v>0</v>
      </c>
      <c r="O71" s="134">
        <v>34300000</v>
      </c>
      <c r="P71" s="140">
        <v>34300000</v>
      </c>
      <c r="Q71" s="68"/>
    </row>
    <row r="72" spans="1:17" ht="51">
      <c r="A72" s="68">
        <v>514</v>
      </c>
      <c r="B72" s="68">
        <v>1</v>
      </c>
      <c r="C72" s="69" t="s">
        <v>161</v>
      </c>
      <c r="D72" s="108">
        <v>45734</v>
      </c>
      <c r="E72" s="68">
        <v>736</v>
      </c>
      <c r="F72" s="68" t="s">
        <v>6377</v>
      </c>
      <c r="G72" s="106" t="s">
        <v>6378</v>
      </c>
      <c r="H72" s="68"/>
      <c r="I72" s="68"/>
      <c r="J72" s="68"/>
      <c r="K72" s="68"/>
      <c r="L72" s="134">
        <v>9000000</v>
      </c>
      <c r="M72" s="134">
        <v>0</v>
      </c>
      <c r="N72" s="134">
        <v>61740000</v>
      </c>
      <c r="O72" s="134">
        <v>0</v>
      </c>
      <c r="P72" s="140">
        <v>61740000</v>
      </c>
      <c r="Q72" s="68"/>
    </row>
    <row r="73" spans="1:17" ht="51">
      <c r="A73" s="68" t="s">
        <v>541</v>
      </c>
      <c r="B73" s="68">
        <v>2</v>
      </c>
      <c r="C73" s="69" t="s">
        <v>590</v>
      </c>
      <c r="D73" s="108">
        <v>45734</v>
      </c>
      <c r="E73" s="68">
        <v>736</v>
      </c>
      <c r="F73" s="68" t="s">
        <v>1480</v>
      </c>
      <c r="G73" s="106" t="s">
        <v>6378</v>
      </c>
      <c r="H73" s="68"/>
      <c r="I73" s="68"/>
      <c r="J73" s="68"/>
      <c r="K73" s="68"/>
      <c r="L73" s="134">
        <v>0</v>
      </c>
      <c r="M73" s="134">
        <v>9000000</v>
      </c>
      <c r="N73" s="134">
        <v>0</v>
      </c>
      <c r="O73" s="134">
        <v>61740000</v>
      </c>
      <c r="P73" s="140">
        <v>61740000</v>
      </c>
      <c r="Q73" s="68"/>
    </row>
    <row r="74" spans="1:17" ht="51">
      <c r="A74" s="68">
        <v>514</v>
      </c>
      <c r="B74" s="68">
        <v>1</v>
      </c>
      <c r="C74" s="69" t="s">
        <v>161</v>
      </c>
      <c r="D74" s="108">
        <v>45734</v>
      </c>
      <c r="E74" s="68">
        <v>737</v>
      </c>
      <c r="F74" s="68" t="s">
        <v>6379</v>
      </c>
      <c r="G74" s="106" t="s">
        <v>6380</v>
      </c>
      <c r="H74" s="68"/>
      <c r="I74" s="68"/>
      <c r="J74" s="68"/>
      <c r="K74" s="68"/>
      <c r="L74" s="134">
        <v>450000</v>
      </c>
      <c r="M74" s="134">
        <v>0</v>
      </c>
      <c r="N74" s="134">
        <v>3087000</v>
      </c>
      <c r="O74" s="134">
        <v>0</v>
      </c>
      <c r="P74" s="140">
        <v>3087000</v>
      </c>
      <c r="Q74" s="68"/>
    </row>
    <row r="75" spans="1:17" ht="51">
      <c r="A75" s="68" t="s">
        <v>541</v>
      </c>
      <c r="B75" s="68">
        <v>2</v>
      </c>
      <c r="C75" s="69" t="s">
        <v>590</v>
      </c>
      <c r="D75" s="108">
        <v>45734</v>
      </c>
      <c r="E75" s="68">
        <v>737</v>
      </c>
      <c r="F75" s="68" t="s">
        <v>1480</v>
      </c>
      <c r="G75" s="106" t="s">
        <v>6380</v>
      </c>
      <c r="H75" s="68"/>
      <c r="I75" s="68"/>
      <c r="J75" s="68"/>
      <c r="K75" s="68"/>
      <c r="L75" s="134">
        <v>0</v>
      </c>
      <c r="M75" s="134">
        <v>450000</v>
      </c>
      <c r="N75" s="134">
        <v>0</v>
      </c>
      <c r="O75" s="134">
        <v>3087000</v>
      </c>
      <c r="P75" s="140">
        <v>3087000</v>
      </c>
      <c r="Q75" s="68"/>
    </row>
    <row r="76" spans="1:17" ht="51">
      <c r="A76" s="68">
        <v>383</v>
      </c>
      <c r="B76" s="68">
        <v>1</v>
      </c>
      <c r="C76" s="69" t="s">
        <v>1242</v>
      </c>
      <c r="D76" s="108">
        <v>45740</v>
      </c>
      <c r="E76" s="68">
        <v>818</v>
      </c>
      <c r="F76" s="68" t="s">
        <v>6367</v>
      </c>
      <c r="G76" s="106" t="s">
        <v>6381</v>
      </c>
      <c r="H76" s="68"/>
      <c r="I76" s="68"/>
      <c r="J76" s="68"/>
      <c r="K76" s="68"/>
      <c r="L76" s="134">
        <v>10955.99</v>
      </c>
      <c r="M76" s="134">
        <v>0</v>
      </c>
      <c r="N76" s="134">
        <v>75158.091400000005</v>
      </c>
      <c r="O76" s="134">
        <v>0</v>
      </c>
      <c r="P76" s="140">
        <v>75158.091400000005</v>
      </c>
      <c r="Q76" s="68"/>
    </row>
    <row r="77" spans="1:17" ht="51">
      <c r="A77" s="68" t="s">
        <v>541</v>
      </c>
      <c r="B77" s="68">
        <v>2</v>
      </c>
      <c r="C77" s="69" t="s">
        <v>590</v>
      </c>
      <c r="D77" s="108">
        <v>45740</v>
      </c>
      <c r="E77" s="68">
        <v>818</v>
      </c>
      <c r="F77" s="68" t="s">
        <v>1480</v>
      </c>
      <c r="G77" s="106" t="s">
        <v>6381</v>
      </c>
      <c r="H77" s="68"/>
      <c r="I77" s="68"/>
      <c r="J77" s="68"/>
      <c r="K77" s="68"/>
      <c r="L77" s="134">
        <v>0</v>
      </c>
      <c r="M77" s="134">
        <v>10955.99</v>
      </c>
      <c r="N77" s="134">
        <v>0</v>
      </c>
      <c r="O77" s="134">
        <v>75158.091400000005</v>
      </c>
      <c r="P77" s="140">
        <v>75158.091400000005</v>
      </c>
      <c r="Q77" s="68"/>
    </row>
    <row r="78" spans="1:17" ht="51">
      <c r="A78" s="68" t="s">
        <v>541</v>
      </c>
      <c r="B78" s="68">
        <v>2</v>
      </c>
      <c r="C78" s="69" t="s">
        <v>590</v>
      </c>
      <c r="D78" s="108">
        <v>45740</v>
      </c>
      <c r="E78" s="68">
        <v>820</v>
      </c>
      <c r="F78" s="68" t="s">
        <v>1480</v>
      </c>
      <c r="G78" s="106" t="s">
        <v>6382</v>
      </c>
      <c r="H78" s="68"/>
      <c r="I78" s="68"/>
      <c r="J78" s="68"/>
      <c r="K78" s="68"/>
      <c r="L78" s="134">
        <v>50</v>
      </c>
      <c r="M78" s="134">
        <v>0</v>
      </c>
      <c r="N78" s="134">
        <v>343</v>
      </c>
      <c r="O78" s="134">
        <v>0</v>
      </c>
      <c r="P78" s="140">
        <v>343</v>
      </c>
      <c r="Q78" s="68"/>
    </row>
    <row r="79" spans="1:17" ht="51">
      <c r="A79" s="68">
        <v>10</v>
      </c>
      <c r="B79" s="68">
        <v>1</v>
      </c>
      <c r="C79" s="69" t="s">
        <v>38</v>
      </c>
      <c r="D79" s="108">
        <v>45740</v>
      </c>
      <c r="E79" s="68">
        <v>820</v>
      </c>
      <c r="F79" s="68" t="s">
        <v>6383</v>
      </c>
      <c r="G79" s="106" t="s">
        <v>6382</v>
      </c>
      <c r="H79" s="68"/>
      <c r="I79" s="68"/>
      <c r="J79" s="68"/>
      <c r="K79" s="68"/>
      <c r="L79" s="134">
        <v>0</v>
      </c>
      <c r="M79" s="134">
        <v>50</v>
      </c>
      <c r="N79" s="134">
        <v>0</v>
      </c>
      <c r="O79" s="134">
        <v>343</v>
      </c>
      <c r="P79" s="140">
        <v>343</v>
      </c>
      <c r="Q79" s="68"/>
    </row>
    <row r="80" spans="1:17" ht="51">
      <c r="A80" s="68">
        <v>287</v>
      </c>
      <c r="B80" s="68">
        <v>10</v>
      </c>
      <c r="C80" s="69" t="s">
        <v>116</v>
      </c>
      <c r="D80" s="108">
        <v>45743</v>
      </c>
      <c r="E80" s="68">
        <v>881</v>
      </c>
      <c r="F80" s="68" t="s">
        <v>6384</v>
      </c>
      <c r="G80" s="106" t="s">
        <v>6385</v>
      </c>
      <c r="H80" s="68"/>
      <c r="I80" s="68"/>
      <c r="J80" s="68"/>
      <c r="K80" s="68"/>
      <c r="L80" s="134">
        <v>338780</v>
      </c>
      <c r="M80" s="134">
        <v>0</v>
      </c>
      <c r="N80" s="134">
        <v>2324030.8000000003</v>
      </c>
      <c r="O80" s="134">
        <v>0</v>
      </c>
      <c r="P80" s="140">
        <v>2324030.8000000003</v>
      </c>
      <c r="Q80" s="68"/>
    </row>
    <row r="81" spans="1:17" ht="51">
      <c r="A81" s="68" t="s">
        <v>541</v>
      </c>
      <c r="B81" s="68">
        <v>2</v>
      </c>
      <c r="C81" s="69" t="s">
        <v>590</v>
      </c>
      <c r="D81" s="108">
        <v>45743</v>
      </c>
      <c r="E81" s="68">
        <v>881</v>
      </c>
      <c r="F81" s="68" t="s">
        <v>1480</v>
      </c>
      <c r="G81" s="106" t="s">
        <v>6385</v>
      </c>
      <c r="H81" s="68"/>
      <c r="I81" s="68"/>
      <c r="J81" s="68"/>
      <c r="K81" s="68"/>
      <c r="L81" s="134">
        <v>0</v>
      </c>
      <c r="M81" s="134">
        <v>338780</v>
      </c>
      <c r="N81" s="134">
        <v>0</v>
      </c>
      <c r="O81" s="134">
        <v>2324030.8000000003</v>
      </c>
      <c r="P81" s="140">
        <v>2324030.8000000003</v>
      </c>
      <c r="Q81" s="68"/>
    </row>
    <row r="82" spans="1:17" ht="51">
      <c r="A82" s="68">
        <v>212</v>
      </c>
      <c r="B82" s="68">
        <v>1</v>
      </c>
      <c r="C82" s="69" t="s">
        <v>90</v>
      </c>
      <c r="D82" s="108">
        <v>45743</v>
      </c>
      <c r="E82" s="68">
        <v>883</v>
      </c>
      <c r="F82" s="68" t="s">
        <v>6356</v>
      </c>
      <c r="G82" s="106" t="s">
        <v>6386</v>
      </c>
      <c r="H82" s="68"/>
      <c r="I82" s="68"/>
      <c r="J82" s="68"/>
      <c r="K82" s="68"/>
      <c r="L82" s="134">
        <v>33101</v>
      </c>
      <c r="M82" s="134">
        <v>0</v>
      </c>
      <c r="N82" s="134">
        <v>227072.86000000002</v>
      </c>
      <c r="O82" s="134">
        <v>0</v>
      </c>
      <c r="P82" s="140">
        <v>227072.86000000002</v>
      </c>
      <c r="Q82" s="68"/>
    </row>
    <row r="83" spans="1:17" ht="51">
      <c r="A83" s="68" t="s">
        <v>541</v>
      </c>
      <c r="B83" s="68">
        <v>2</v>
      </c>
      <c r="C83" s="69" t="s">
        <v>590</v>
      </c>
      <c r="D83" s="108">
        <v>45743</v>
      </c>
      <c r="E83" s="68">
        <v>883</v>
      </c>
      <c r="F83" s="68" t="s">
        <v>1480</v>
      </c>
      <c r="G83" s="106" t="s">
        <v>6386</v>
      </c>
      <c r="H83" s="68"/>
      <c r="I83" s="68"/>
      <c r="J83" s="68"/>
      <c r="K83" s="68"/>
      <c r="L83" s="134">
        <v>0</v>
      </c>
      <c r="M83" s="134">
        <v>33101</v>
      </c>
      <c r="N83" s="134">
        <v>0</v>
      </c>
      <c r="O83" s="134">
        <v>227072.86000000002</v>
      </c>
      <c r="P83" s="140">
        <v>227072.86000000002</v>
      </c>
      <c r="Q83" s="68"/>
    </row>
    <row r="84" spans="1:17" ht="51">
      <c r="A84" s="68">
        <v>212</v>
      </c>
      <c r="B84" s="68">
        <v>1</v>
      </c>
      <c r="C84" s="69" t="s">
        <v>90</v>
      </c>
      <c r="D84" s="108">
        <v>45743</v>
      </c>
      <c r="E84" s="68">
        <v>885</v>
      </c>
      <c r="F84" s="68" t="s">
        <v>6387</v>
      </c>
      <c r="G84" s="106" t="s">
        <v>6388</v>
      </c>
      <c r="H84" s="68"/>
      <c r="I84" s="68"/>
      <c r="J84" s="68"/>
      <c r="K84" s="68"/>
      <c r="L84" s="134">
        <v>299223</v>
      </c>
      <c r="M84" s="134">
        <v>0</v>
      </c>
      <c r="N84" s="134">
        <v>2052669.78</v>
      </c>
      <c r="O84" s="134">
        <v>0</v>
      </c>
      <c r="P84" s="140">
        <v>2052669.78</v>
      </c>
      <c r="Q84" s="68"/>
    </row>
    <row r="85" spans="1:17" ht="51">
      <c r="A85" s="68" t="s">
        <v>541</v>
      </c>
      <c r="B85" s="68">
        <v>2</v>
      </c>
      <c r="C85" s="69" t="s">
        <v>590</v>
      </c>
      <c r="D85" s="108">
        <v>45743</v>
      </c>
      <c r="E85" s="68">
        <v>885</v>
      </c>
      <c r="F85" s="68" t="s">
        <v>1480</v>
      </c>
      <c r="G85" s="106" t="s">
        <v>6388</v>
      </c>
      <c r="H85" s="68"/>
      <c r="I85" s="68"/>
      <c r="J85" s="68"/>
      <c r="K85" s="68"/>
      <c r="L85" s="134">
        <v>0</v>
      </c>
      <c r="M85" s="134">
        <v>299223</v>
      </c>
      <c r="N85" s="134">
        <v>0</v>
      </c>
      <c r="O85" s="134">
        <v>2052669.78</v>
      </c>
      <c r="P85" s="140">
        <v>2052669.78</v>
      </c>
      <c r="Q85" s="68"/>
    </row>
    <row r="86" spans="1:17" ht="51">
      <c r="A86" s="68">
        <v>287</v>
      </c>
      <c r="B86" s="68">
        <v>10</v>
      </c>
      <c r="C86" s="69" t="s">
        <v>116</v>
      </c>
      <c r="D86" s="108">
        <v>45747</v>
      </c>
      <c r="E86" s="68">
        <v>920</v>
      </c>
      <c r="F86" s="68" t="s">
        <v>6389</v>
      </c>
      <c r="G86" s="106" t="s">
        <v>6390</v>
      </c>
      <c r="H86" s="68"/>
      <c r="I86" s="68"/>
      <c r="J86" s="68"/>
      <c r="K86" s="68"/>
      <c r="L86" s="134">
        <v>1055661.51</v>
      </c>
      <c r="M86" s="134">
        <v>0</v>
      </c>
      <c r="N86" s="134">
        <v>7241837.9586000005</v>
      </c>
      <c r="O86" s="134">
        <v>0</v>
      </c>
      <c r="P86" s="140">
        <v>7241837.9586000005</v>
      </c>
      <c r="Q86" s="68"/>
    </row>
    <row r="87" spans="1:17" ht="51">
      <c r="A87" s="68" t="s">
        <v>541</v>
      </c>
      <c r="B87" s="68">
        <v>2</v>
      </c>
      <c r="C87" s="69" t="s">
        <v>590</v>
      </c>
      <c r="D87" s="108">
        <v>45747</v>
      </c>
      <c r="E87" s="68">
        <v>920</v>
      </c>
      <c r="F87" s="68" t="s">
        <v>1480</v>
      </c>
      <c r="G87" s="106" t="s">
        <v>6390</v>
      </c>
      <c r="H87" s="68"/>
      <c r="I87" s="68"/>
      <c r="J87" s="68"/>
      <c r="K87" s="68"/>
      <c r="L87" s="134">
        <v>0</v>
      </c>
      <c r="M87" s="134">
        <v>1055661.51</v>
      </c>
      <c r="N87" s="134">
        <v>0</v>
      </c>
      <c r="O87" s="134">
        <v>7241837.9586000005</v>
      </c>
      <c r="P87" s="140">
        <v>7241837.9586000005</v>
      </c>
      <c r="Q87" s="68"/>
    </row>
    <row r="88" spans="1:17">
      <c r="A88" s="66"/>
      <c r="B88" s="66"/>
      <c r="C88" s="104"/>
      <c r="D88" s="123"/>
      <c r="H88" s="66"/>
      <c r="I88" s="66"/>
      <c r="J88" s="66"/>
      <c r="K88" s="66"/>
      <c r="L88" s="296"/>
      <c r="M88" s="296"/>
      <c r="N88" s="296"/>
      <c r="O88" s="296"/>
      <c r="P88" s="297"/>
      <c r="Q88" s="66"/>
    </row>
    <row r="89" spans="1:17">
      <c r="A89" s="91"/>
      <c r="B89" s="91"/>
      <c r="C89" s="91"/>
      <c r="D89" s="181"/>
      <c r="E89" s="181"/>
      <c r="F89" s="181"/>
      <c r="G89" s="355" t="s">
        <v>554</v>
      </c>
      <c r="H89" s="147"/>
      <c r="I89" s="147"/>
      <c r="J89" s="147"/>
      <c r="K89" s="147"/>
      <c r="L89" s="368">
        <f>+SUBTOTAL(9,L8:L87)</f>
        <v>64290137.020000011</v>
      </c>
      <c r="M89" s="368">
        <f>+SUBTOTAL(9,M8:M87)</f>
        <v>72868135.939999998</v>
      </c>
      <c r="N89" s="368">
        <f>+SUBTOTAL(9,N8:N87)</f>
        <v>441030339.95719993</v>
      </c>
      <c r="O89" s="368">
        <f>+SUBTOTAL(9,O8:O87)</f>
        <v>499875412.5484001</v>
      </c>
      <c r="P89" s="368">
        <f>+SUBTOTAL(9,P8:P87)</f>
        <v>940905752.50559974</v>
      </c>
      <c r="Q89" s="354"/>
    </row>
    <row r="90" spans="1:17">
      <c r="A90" s="92"/>
      <c r="B90" s="92"/>
      <c r="C90" s="92"/>
      <c r="D90" s="182"/>
      <c r="E90" s="182"/>
      <c r="F90" s="182"/>
      <c r="G90" s="143"/>
      <c r="H90" s="90"/>
      <c r="I90" s="90"/>
      <c r="J90" s="90"/>
      <c r="K90" s="90"/>
      <c r="L90" s="90"/>
      <c r="M90" s="90"/>
      <c r="Q90" s="90"/>
    </row>
    <row r="101" spans="1:1">
      <c r="A101" s="352" t="s">
        <v>1470</v>
      </c>
    </row>
    <row r="102" spans="1:1">
      <c r="A102" s="351" t="s">
        <v>1471</v>
      </c>
    </row>
    <row r="103" spans="1:1">
      <c r="A103" s="351" t="s">
        <v>1472</v>
      </c>
    </row>
    <row r="104" spans="1:1">
      <c r="A104" s="351"/>
    </row>
    <row r="105" spans="1:1">
      <c r="A105" s="351" t="s">
        <v>1473</v>
      </c>
    </row>
    <row r="106" spans="1:1">
      <c r="A106" s="351" t="s">
        <v>1474</v>
      </c>
    </row>
  </sheetData>
  <sheetProtection formatCells="0" formatColumns="0" formatRows="0" autoFilter="0"/>
  <protectedRanges>
    <protectedRange sqref="Q88 H88:K88 Q8:Q87 H8:K87"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6"/>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MARZO DE 2025</v>
      </c>
      <c r="B3" s="125"/>
      <c r="C3" s="125"/>
      <c r="D3" s="127"/>
      <c r="E3" s="127"/>
      <c r="F3" s="127"/>
      <c r="G3" s="127"/>
      <c r="H3" s="127"/>
      <c r="I3" s="125"/>
    </row>
    <row r="4" spans="1:9" s="93" customFormat="1">
      <c r="A4" s="186" t="str">
        <f>+'CUT MN'!A4</f>
        <v>ACTUALIZADO AL : 4 de abril de 2025 Hrs. 14:00</v>
      </c>
      <c r="B4" s="76"/>
      <c r="C4" s="77"/>
      <c r="D4" s="78"/>
      <c r="E4" s="78"/>
      <c r="F4" s="128"/>
      <c r="G4" s="129"/>
      <c r="H4" s="129"/>
      <c r="I4" s="79"/>
    </row>
    <row r="5" spans="1:9" s="93" customFormat="1">
      <c r="A5" s="94"/>
      <c r="B5" s="95"/>
      <c r="C5" s="96"/>
      <c r="D5" s="130"/>
      <c r="E5" s="130"/>
      <c r="F5" s="130"/>
      <c r="G5" s="130"/>
      <c r="H5" s="135"/>
    </row>
    <row r="6" spans="1:9" s="93" customFormat="1">
      <c r="C6" s="97"/>
      <c r="D6" s="472" t="s">
        <v>614</v>
      </c>
      <c r="E6" s="472"/>
      <c r="F6" s="472"/>
      <c r="G6" s="472"/>
      <c r="H6" s="136"/>
    </row>
    <row r="7" spans="1:9">
      <c r="A7" s="357" t="s">
        <v>653</v>
      </c>
      <c r="B7" s="358" t="s">
        <v>654</v>
      </c>
      <c r="C7" s="359" t="s">
        <v>660</v>
      </c>
      <c r="D7" s="360" t="s">
        <v>631</v>
      </c>
      <c r="E7" s="360" t="s">
        <v>632</v>
      </c>
      <c r="F7" s="360" t="s">
        <v>633</v>
      </c>
      <c r="G7" s="360" t="s">
        <v>634</v>
      </c>
      <c r="H7" s="361" t="s">
        <v>661</v>
      </c>
    </row>
    <row r="8" spans="1:9">
      <c r="A8" s="187">
        <v>20</v>
      </c>
      <c r="B8" s="187">
        <v>1</v>
      </c>
      <c r="C8" s="188" t="s">
        <v>41</v>
      </c>
      <c r="D8" s="322">
        <v>9657142.8599999994</v>
      </c>
      <c r="E8" s="322">
        <v>0</v>
      </c>
      <c r="F8" s="322">
        <v>0</v>
      </c>
      <c r="G8" s="322">
        <v>0</v>
      </c>
      <c r="H8" s="323">
        <f>+D8+E8+F8+G8</f>
        <v>9657142.8599999994</v>
      </c>
    </row>
    <row r="9" spans="1:9">
      <c r="A9" s="187">
        <v>25</v>
      </c>
      <c r="B9" s="187">
        <v>1</v>
      </c>
      <c r="C9" s="188" t="s">
        <v>42</v>
      </c>
      <c r="D9" s="322">
        <v>0</v>
      </c>
      <c r="E9" s="322">
        <v>0</v>
      </c>
      <c r="F9" s="322">
        <v>238730.68999999997</v>
      </c>
      <c r="G9" s="322">
        <v>0</v>
      </c>
      <c r="H9" s="323">
        <f t="shared" ref="H9:H72" si="0">+D9+E9+F9+G9</f>
        <v>238730.68999999997</v>
      </c>
    </row>
    <row r="10" spans="1:9">
      <c r="A10" s="187">
        <v>41</v>
      </c>
      <c r="B10" s="187">
        <v>4</v>
      </c>
      <c r="C10" s="188" t="s">
        <v>44</v>
      </c>
      <c r="D10" s="322">
        <v>6723766.4199999999</v>
      </c>
      <c r="E10" s="322">
        <v>0</v>
      </c>
      <c r="F10" s="322">
        <v>0</v>
      </c>
      <c r="G10" s="322">
        <v>0</v>
      </c>
      <c r="H10" s="323">
        <f t="shared" si="0"/>
        <v>6723766.4199999999</v>
      </c>
    </row>
    <row r="11" spans="1:9">
      <c r="A11" s="187">
        <v>46</v>
      </c>
      <c r="B11" s="187">
        <v>2</v>
      </c>
      <c r="C11" s="188" t="s">
        <v>1367</v>
      </c>
      <c r="D11" s="322">
        <v>22336884.200000003</v>
      </c>
      <c r="E11" s="322">
        <v>0</v>
      </c>
      <c r="F11" s="322">
        <v>386521.93</v>
      </c>
      <c r="G11" s="322">
        <v>0</v>
      </c>
      <c r="H11" s="323">
        <f t="shared" si="0"/>
        <v>22723406.130000003</v>
      </c>
    </row>
    <row r="12" spans="1:9">
      <c r="A12" s="187">
        <v>47</v>
      </c>
      <c r="B12" s="187">
        <v>26</v>
      </c>
      <c r="C12" s="188" t="s">
        <v>45</v>
      </c>
      <c r="D12" s="322">
        <v>0</v>
      </c>
      <c r="E12" s="322">
        <v>0</v>
      </c>
      <c r="F12" s="322">
        <v>117721.60000000001</v>
      </c>
      <c r="G12" s="322">
        <v>0</v>
      </c>
      <c r="H12" s="323">
        <f t="shared" si="0"/>
        <v>117721.60000000001</v>
      </c>
    </row>
    <row r="13" spans="1:9">
      <c r="A13" s="187">
        <v>66</v>
      </c>
      <c r="B13" s="187">
        <v>1</v>
      </c>
      <c r="C13" s="188" t="s">
        <v>46</v>
      </c>
      <c r="D13" s="322">
        <v>15829.93</v>
      </c>
      <c r="E13" s="322">
        <v>0</v>
      </c>
      <c r="F13" s="322">
        <v>0</v>
      </c>
      <c r="G13" s="322">
        <v>0</v>
      </c>
      <c r="H13" s="323">
        <f t="shared" si="0"/>
        <v>15829.93</v>
      </c>
    </row>
    <row r="14" spans="1:9">
      <c r="A14" s="187">
        <v>66</v>
      </c>
      <c r="B14" s="187">
        <v>2</v>
      </c>
      <c r="C14" s="188" t="s">
        <v>46</v>
      </c>
      <c r="D14" s="322">
        <v>0</v>
      </c>
      <c r="E14" s="322">
        <v>0</v>
      </c>
      <c r="F14" s="322">
        <v>3480</v>
      </c>
      <c r="G14" s="322">
        <v>0</v>
      </c>
      <c r="H14" s="323">
        <f t="shared" si="0"/>
        <v>3480</v>
      </c>
    </row>
    <row r="15" spans="1:9">
      <c r="A15" s="187">
        <v>70</v>
      </c>
      <c r="B15" s="187">
        <v>1</v>
      </c>
      <c r="C15" s="188" t="s">
        <v>47</v>
      </c>
      <c r="D15" s="322">
        <v>108588</v>
      </c>
      <c r="E15" s="322">
        <v>0</v>
      </c>
      <c r="F15" s="322">
        <v>0</v>
      </c>
      <c r="G15" s="322">
        <v>0</v>
      </c>
      <c r="H15" s="323">
        <f t="shared" si="0"/>
        <v>108588</v>
      </c>
    </row>
    <row r="16" spans="1:9">
      <c r="A16" s="187">
        <v>78</v>
      </c>
      <c r="B16" s="187">
        <v>3</v>
      </c>
      <c r="C16" s="188" t="s">
        <v>1368</v>
      </c>
      <c r="D16" s="322">
        <v>13416057.52</v>
      </c>
      <c r="E16" s="322">
        <v>0</v>
      </c>
      <c r="F16" s="322">
        <v>6490.4299999999985</v>
      </c>
      <c r="G16" s="322">
        <v>0</v>
      </c>
      <c r="H16" s="323">
        <f t="shared" si="0"/>
        <v>13422547.949999999</v>
      </c>
    </row>
    <row r="17" spans="1:8">
      <c r="A17" s="187">
        <v>81</v>
      </c>
      <c r="B17" s="187">
        <v>16</v>
      </c>
      <c r="C17" s="188" t="s">
        <v>49</v>
      </c>
      <c r="D17" s="322">
        <v>0</v>
      </c>
      <c r="E17" s="322">
        <v>0</v>
      </c>
      <c r="F17" s="322">
        <v>4100</v>
      </c>
      <c r="G17" s="322">
        <v>0</v>
      </c>
      <c r="H17" s="323">
        <f t="shared" si="0"/>
        <v>4100</v>
      </c>
    </row>
    <row r="18" spans="1:8">
      <c r="A18" s="187">
        <v>81</v>
      </c>
      <c r="B18" s="187">
        <v>19</v>
      </c>
      <c r="C18" s="188" t="s">
        <v>49</v>
      </c>
      <c r="D18" s="322">
        <v>0</v>
      </c>
      <c r="E18" s="322">
        <v>0</v>
      </c>
      <c r="F18" s="322">
        <v>3366</v>
      </c>
      <c r="G18" s="322">
        <v>0</v>
      </c>
      <c r="H18" s="323">
        <f t="shared" si="0"/>
        <v>3366</v>
      </c>
    </row>
    <row r="19" spans="1:8">
      <c r="A19" s="187" t="s">
        <v>541</v>
      </c>
      <c r="B19" s="187">
        <v>2</v>
      </c>
      <c r="C19" s="188" t="s">
        <v>590</v>
      </c>
      <c r="D19" s="322">
        <v>41341974.519999996</v>
      </c>
      <c r="E19" s="322">
        <v>0</v>
      </c>
      <c r="F19" s="322">
        <v>0</v>
      </c>
      <c r="G19" s="322">
        <v>0</v>
      </c>
      <c r="H19" s="323">
        <f t="shared" si="0"/>
        <v>41341974.519999996</v>
      </c>
    </row>
    <row r="20" spans="1:8">
      <c r="A20" s="187">
        <v>109</v>
      </c>
      <c r="B20" s="187">
        <v>1</v>
      </c>
      <c r="C20" s="188" t="s">
        <v>611</v>
      </c>
      <c r="D20" s="322">
        <v>0</v>
      </c>
      <c r="E20" s="322">
        <v>0</v>
      </c>
      <c r="F20" s="322">
        <v>0</v>
      </c>
      <c r="G20" s="322">
        <v>1153680.6000000001</v>
      </c>
      <c r="H20" s="323">
        <f t="shared" si="0"/>
        <v>1153680.6000000001</v>
      </c>
    </row>
    <row r="21" spans="1:8">
      <c r="A21" s="187">
        <v>117</v>
      </c>
      <c r="B21" s="187">
        <v>1</v>
      </c>
      <c r="C21" s="188" t="s">
        <v>54</v>
      </c>
      <c r="D21" s="322">
        <v>0</v>
      </c>
      <c r="E21" s="322">
        <v>0</v>
      </c>
      <c r="F21" s="322">
        <v>0</v>
      </c>
      <c r="G21" s="322">
        <v>3571852.0000000014</v>
      </c>
      <c r="H21" s="323">
        <f t="shared" si="0"/>
        <v>3571852.0000000014</v>
      </c>
    </row>
    <row r="22" spans="1:8">
      <c r="A22" s="187">
        <v>129</v>
      </c>
      <c r="B22" s="187">
        <v>1</v>
      </c>
      <c r="C22" s="188" t="s">
        <v>57</v>
      </c>
      <c r="D22" s="322">
        <v>0</v>
      </c>
      <c r="E22" s="322">
        <v>0</v>
      </c>
      <c r="F22" s="322">
        <v>0</v>
      </c>
      <c r="G22" s="322">
        <v>13650</v>
      </c>
      <c r="H22" s="323">
        <f t="shared" si="0"/>
        <v>13650</v>
      </c>
    </row>
    <row r="23" spans="1:8">
      <c r="A23" s="187">
        <v>132</v>
      </c>
      <c r="B23" s="187">
        <v>1</v>
      </c>
      <c r="C23" s="188" t="s">
        <v>59</v>
      </c>
      <c r="D23" s="322">
        <v>0</v>
      </c>
      <c r="E23" s="322">
        <v>0</v>
      </c>
      <c r="F23" s="322">
        <v>0</v>
      </c>
      <c r="G23" s="322">
        <v>44000</v>
      </c>
      <c r="H23" s="323">
        <f t="shared" si="0"/>
        <v>44000</v>
      </c>
    </row>
    <row r="24" spans="1:8">
      <c r="A24" s="187">
        <v>132</v>
      </c>
      <c r="B24" s="187">
        <v>4</v>
      </c>
      <c r="C24" s="188" t="s">
        <v>59</v>
      </c>
      <c r="D24" s="322">
        <v>12649545.42</v>
      </c>
      <c r="E24" s="322">
        <v>0</v>
      </c>
      <c r="F24" s="322">
        <v>0</v>
      </c>
      <c r="G24" s="322">
        <v>0</v>
      </c>
      <c r="H24" s="323">
        <f t="shared" si="0"/>
        <v>12649545.42</v>
      </c>
    </row>
    <row r="25" spans="1:8">
      <c r="A25" s="187">
        <v>132</v>
      </c>
      <c r="B25" s="187">
        <v>7</v>
      </c>
      <c r="C25" s="188" t="s">
        <v>59</v>
      </c>
      <c r="D25" s="322">
        <v>0</v>
      </c>
      <c r="E25" s="322">
        <v>0</v>
      </c>
      <c r="F25" s="322">
        <v>0</v>
      </c>
      <c r="G25" s="322">
        <v>12531.3</v>
      </c>
      <c r="H25" s="323">
        <f t="shared" si="0"/>
        <v>12531.3</v>
      </c>
    </row>
    <row r="26" spans="1:8">
      <c r="A26" s="187">
        <v>132</v>
      </c>
      <c r="B26" s="187">
        <v>10</v>
      </c>
      <c r="C26" s="188" t="s">
        <v>59</v>
      </c>
      <c r="D26" s="322">
        <v>833111.72</v>
      </c>
      <c r="E26" s="322">
        <v>0</v>
      </c>
      <c r="F26" s="322">
        <v>0</v>
      </c>
      <c r="G26" s="322">
        <v>0</v>
      </c>
      <c r="H26" s="323">
        <f t="shared" si="0"/>
        <v>833111.72</v>
      </c>
    </row>
    <row r="27" spans="1:8">
      <c r="A27" s="187">
        <v>132</v>
      </c>
      <c r="B27" s="187">
        <v>11</v>
      </c>
      <c r="C27" s="188" t="s">
        <v>59</v>
      </c>
      <c r="D27" s="322">
        <v>5039321.62</v>
      </c>
      <c r="E27" s="322">
        <v>0</v>
      </c>
      <c r="F27" s="322">
        <v>0</v>
      </c>
      <c r="G27" s="322">
        <v>0</v>
      </c>
      <c r="H27" s="323">
        <f t="shared" si="0"/>
        <v>5039321.62</v>
      </c>
    </row>
    <row r="28" spans="1:8">
      <c r="A28" s="187">
        <v>132</v>
      </c>
      <c r="B28" s="187">
        <v>13</v>
      </c>
      <c r="C28" s="188" t="s">
        <v>59</v>
      </c>
      <c r="D28" s="322">
        <v>264880.36</v>
      </c>
      <c r="E28" s="322">
        <v>0</v>
      </c>
      <c r="F28" s="322">
        <v>0</v>
      </c>
      <c r="G28" s="322">
        <v>0</v>
      </c>
      <c r="H28" s="323">
        <f t="shared" si="0"/>
        <v>264880.36</v>
      </c>
    </row>
    <row r="29" spans="1:8">
      <c r="A29" s="187">
        <v>132</v>
      </c>
      <c r="B29" s="187">
        <v>14</v>
      </c>
      <c r="C29" s="188" t="s">
        <v>59</v>
      </c>
      <c r="D29" s="322">
        <v>0</v>
      </c>
      <c r="E29" s="322">
        <v>0</v>
      </c>
      <c r="F29" s="322">
        <v>0</v>
      </c>
      <c r="G29" s="322">
        <v>1095026.08</v>
      </c>
      <c r="H29" s="323">
        <f t="shared" si="0"/>
        <v>1095026.08</v>
      </c>
    </row>
    <row r="30" spans="1:8">
      <c r="A30" s="187">
        <v>133</v>
      </c>
      <c r="B30" s="187">
        <v>1</v>
      </c>
      <c r="C30" s="188" t="s">
        <v>60</v>
      </c>
      <c r="D30" s="322">
        <v>0</v>
      </c>
      <c r="E30" s="322">
        <v>0</v>
      </c>
      <c r="F30" s="322">
        <v>0</v>
      </c>
      <c r="G30" s="322">
        <v>358921.80000000005</v>
      </c>
      <c r="H30" s="323">
        <f t="shared" si="0"/>
        <v>358921.80000000005</v>
      </c>
    </row>
    <row r="31" spans="1:8">
      <c r="A31" s="187">
        <v>134</v>
      </c>
      <c r="B31" s="187">
        <v>1</v>
      </c>
      <c r="C31" s="188" t="s">
        <v>61</v>
      </c>
      <c r="D31" s="322">
        <v>5878546</v>
      </c>
      <c r="E31" s="322">
        <v>0</v>
      </c>
      <c r="F31" s="322">
        <v>0</v>
      </c>
      <c r="G31" s="322">
        <v>15672359.099999992</v>
      </c>
      <c r="H31" s="323">
        <f t="shared" si="0"/>
        <v>21550905.099999994</v>
      </c>
    </row>
    <row r="32" spans="1:8">
      <c r="A32" s="187">
        <v>170</v>
      </c>
      <c r="B32" s="187">
        <v>1</v>
      </c>
      <c r="C32" s="188" t="s">
        <v>80</v>
      </c>
      <c r="D32" s="322">
        <v>0</v>
      </c>
      <c r="E32" s="322">
        <v>0</v>
      </c>
      <c r="F32" s="322">
        <v>0</v>
      </c>
      <c r="G32" s="322">
        <v>720</v>
      </c>
      <c r="H32" s="323">
        <f t="shared" si="0"/>
        <v>720</v>
      </c>
    </row>
    <row r="33" spans="1:8">
      <c r="A33" s="187">
        <v>170</v>
      </c>
      <c r="B33" s="187">
        <v>2</v>
      </c>
      <c r="C33" s="188" t="s">
        <v>80</v>
      </c>
      <c r="D33" s="322">
        <v>0</v>
      </c>
      <c r="E33" s="322">
        <v>0</v>
      </c>
      <c r="F33" s="322">
        <v>0</v>
      </c>
      <c r="G33" s="322">
        <v>653585.62000000011</v>
      </c>
      <c r="H33" s="323">
        <f t="shared" si="0"/>
        <v>653585.62000000011</v>
      </c>
    </row>
    <row r="34" spans="1:8">
      <c r="A34" s="187">
        <v>170</v>
      </c>
      <c r="B34" s="187">
        <v>3</v>
      </c>
      <c r="C34" s="188" t="s">
        <v>80</v>
      </c>
      <c r="D34" s="322">
        <v>0</v>
      </c>
      <c r="E34" s="322">
        <v>0</v>
      </c>
      <c r="F34" s="322">
        <v>0</v>
      </c>
      <c r="G34" s="322">
        <v>61747.86</v>
      </c>
      <c r="H34" s="323">
        <f t="shared" si="0"/>
        <v>61747.86</v>
      </c>
    </row>
    <row r="35" spans="1:8">
      <c r="A35" s="187">
        <v>170</v>
      </c>
      <c r="B35" s="187">
        <v>4</v>
      </c>
      <c r="C35" s="188" t="s">
        <v>80</v>
      </c>
      <c r="D35" s="322">
        <v>0</v>
      </c>
      <c r="E35" s="322">
        <v>0</v>
      </c>
      <c r="F35" s="322">
        <v>0</v>
      </c>
      <c r="G35" s="322">
        <v>241265.69</v>
      </c>
      <c r="H35" s="323">
        <f t="shared" si="0"/>
        <v>241265.69</v>
      </c>
    </row>
    <row r="36" spans="1:8">
      <c r="A36" s="187">
        <v>170</v>
      </c>
      <c r="B36" s="187">
        <v>6</v>
      </c>
      <c r="C36" s="188" t="s">
        <v>80</v>
      </c>
      <c r="D36" s="322">
        <v>0</v>
      </c>
      <c r="E36" s="322">
        <v>0</v>
      </c>
      <c r="F36" s="322">
        <v>0</v>
      </c>
      <c r="G36" s="322">
        <v>4097.12</v>
      </c>
      <c r="H36" s="323">
        <f t="shared" si="0"/>
        <v>4097.12</v>
      </c>
    </row>
    <row r="37" spans="1:8">
      <c r="A37" s="187">
        <v>192</v>
      </c>
      <c r="B37" s="187">
        <v>1</v>
      </c>
      <c r="C37" s="188" t="s">
        <v>83</v>
      </c>
      <c r="D37" s="322">
        <v>0</v>
      </c>
      <c r="E37" s="322">
        <v>0</v>
      </c>
      <c r="F37" s="322">
        <v>0</v>
      </c>
      <c r="G37" s="322">
        <v>830642</v>
      </c>
      <c r="H37" s="323">
        <f t="shared" si="0"/>
        <v>830642</v>
      </c>
    </row>
    <row r="38" spans="1:8">
      <c r="A38" s="187">
        <v>203</v>
      </c>
      <c r="B38" s="187">
        <v>1</v>
      </c>
      <c r="C38" s="188" t="s">
        <v>86</v>
      </c>
      <c r="D38" s="322">
        <v>0</v>
      </c>
      <c r="E38" s="322">
        <v>0</v>
      </c>
      <c r="F38" s="322">
        <v>0</v>
      </c>
      <c r="G38" s="322">
        <v>96059</v>
      </c>
      <c r="H38" s="323">
        <f t="shared" si="0"/>
        <v>96059</v>
      </c>
    </row>
    <row r="39" spans="1:8">
      <c r="A39" s="187">
        <v>222</v>
      </c>
      <c r="B39" s="187">
        <v>1</v>
      </c>
      <c r="C39" s="188" t="s">
        <v>93</v>
      </c>
      <c r="D39" s="322">
        <v>851877.12</v>
      </c>
      <c r="E39" s="322">
        <v>0</v>
      </c>
      <c r="F39" s="322">
        <v>0</v>
      </c>
      <c r="G39" s="322">
        <v>0</v>
      </c>
      <c r="H39" s="323">
        <f t="shared" si="0"/>
        <v>851877.12</v>
      </c>
    </row>
    <row r="40" spans="1:8">
      <c r="A40" s="187">
        <v>223</v>
      </c>
      <c r="B40" s="187">
        <v>1</v>
      </c>
      <c r="C40" s="188" t="s">
        <v>94</v>
      </c>
      <c r="D40" s="322">
        <v>5000000</v>
      </c>
      <c r="E40" s="322">
        <v>0</v>
      </c>
      <c r="F40" s="322">
        <v>0</v>
      </c>
      <c r="G40" s="322">
        <v>0</v>
      </c>
      <c r="H40" s="323">
        <f t="shared" si="0"/>
        <v>5000000</v>
      </c>
    </row>
    <row r="41" spans="1:8">
      <c r="A41" s="187">
        <v>234</v>
      </c>
      <c r="B41" s="187">
        <v>1</v>
      </c>
      <c r="C41" s="188" t="s">
        <v>612</v>
      </c>
      <c r="D41" s="322">
        <v>0</v>
      </c>
      <c r="E41" s="322">
        <v>0</v>
      </c>
      <c r="F41" s="322">
        <v>0</v>
      </c>
      <c r="G41" s="322">
        <v>94366.399999999994</v>
      </c>
      <c r="H41" s="323">
        <f t="shared" si="0"/>
        <v>94366.399999999994</v>
      </c>
    </row>
    <row r="42" spans="1:8">
      <c r="A42" s="187">
        <v>269</v>
      </c>
      <c r="B42" s="187">
        <v>2</v>
      </c>
      <c r="C42" s="188" t="s">
        <v>109</v>
      </c>
      <c r="D42" s="322">
        <v>0</v>
      </c>
      <c r="E42" s="322">
        <v>0</v>
      </c>
      <c r="F42" s="322">
        <v>0</v>
      </c>
      <c r="G42" s="322">
        <v>35553</v>
      </c>
      <c r="H42" s="323">
        <f t="shared" si="0"/>
        <v>35553</v>
      </c>
    </row>
    <row r="43" spans="1:8">
      <c r="A43" s="187">
        <v>270</v>
      </c>
      <c r="B43" s="187">
        <v>2</v>
      </c>
      <c r="C43" s="188" t="s">
        <v>110</v>
      </c>
      <c r="D43" s="322">
        <v>136618</v>
      </c>
      <c r="E43" s="322">
        <v>0</v>
      </c>
      <c r="F43" s="322">
        <v>0</v>
      </c>
      <c r="G43" s="322">
        <v>0</v>
      </c>
      <c r="H43" s="323">
        <f t="shared" si="0"/>
        <v>136618</v>
      </c>
    </row>
    <row r="44" spans="1:8">
      <c r="A44" s="187">
        <v>283</v>
      </c>
      <c r="B44" s="187">
        <v>1</v>
      </c>
      <c r="C44" s="188" t="s">
        <v>115</v>
      </c>
      <c r="D44" s="322">
        <v>2503902.8200000003</v>
      </c>
      <c r="E44" s="322">
        <v>0</v>
      </c>
      <c r="F44" s="322">
        <v>0</v>
      </c>
      <c r="G44" s="322">
        <v>20347282</v>
      </c>
      <c r="H44" s="323">
        <f t="shared" si="0"/>
        <v>22851184.82</v>
      </c>
    </row>
    <row r="45" spans="1:8">
      <c r="A45" s="187">
        <v>293</v>
      </c>
      <c r="B45" s="187">
        <v>1</v>
      </c>
      <c r="C45" s="188" t="s">
        <v>121</v>
      </c>
      <c r="D45" s="322">
        <v>0</v>
      </c>
      <c r="E45" s="322">
        <v>0</v>
      </c>
      <c r="F45" s="322">
        <v>0</v>
      </c>
      <c r="G45" s="322">
        <v>5106.09</v>
      </c>
      <c r="H45" s="323">
        <f t="shared" si="0"/>
        <v>5106.09</v>
      </c>
    </row>
    <row r="46" spans="1:8">
      <c r="A46" s="187">
        <v>293</v>
      </c>
      <c r="B46" s="187">
        <v>3</v>
      </c>
      <c r="C46" s="188" t="s">
        <v>121</v>
      </c>
      <c r="D46" s="322">
        <v>0</v>
      </c>
      <c r="E46" s="322">
        <v>0</v>
      </c>
      <c r="F46" s="322">
        <v>0</v>
      </c>
      <c r="G46" s="322">
        <v>1438</v>
      </c>
      <c r="H46" s="323">
        <f t="shared" si="0"/>
        <v>1438</v>
      </c>
    </row>
    <row r="47" spans="1:8">
      <c r="A47" s="187">
        <v>293</v>
      </c>
      <c r="B47" s="187">
        <v>7</v>
      </c>
      <c r="C47" s="188" t="s">
        <v>121</v>
      </c>
      <c r="D47" s="322">
        <v>0</v>
      </c>
      <c r="E47" s="322">
        <v>0</v>
      </c>
      <c r="F47" s="322">
        <v>0</v>
      </c>
      <c r="G47" s="322">
        <v>88</v>
      </c>
      <c r="H47" s="323">
        <f t="shared" si="0"/>
        <v>88</v>
      </c>
    </row>
    <row r="48" spans="1:8">
      <c r="A48" s="187">
        <v>294</v>
      </c>
      <c r="B48" s="187">
        <v>1</v>
      </c>
      <c r="C48" s="188" t="s">
        <v>122</v>
      </c>
      <c r="D48" s="322">
        <v>0</v>
      </c>
      <c r="E48" s="322">
        <v>0</v>
      </c>
      <c r="F48" s="322">
        <v>0</v>
      </c>
      <c r="G48" s="322">
        <v>612340</v>
      </c>
      <c r="H48" s="323">
        <f t="shared" si="0"/>
        <v>612340</v>
      </c>
    </row>
    <row r="49" spans="1:8">
      <c r="A49" s="187">
        <v>295</v>
      </c>
      <c r="B49" s="187">
        <v>1</v>
      </c>
      <c r="C49" s="188" t="s">
        <v>123</v>
      </c>
      <c r="D49" s="322">
        <v>0</v>
      </c>
      <c r="E49" s="322">
        <v>0</v>
      </c>
      <c r="F49" s="322">
        <v>0</v>
      </c>
      <c r="G49" s="322">
        <v>15173.74</v>
      </c>
      <c r="H49" s="323">
        <f t="shared" si="0"/>
        <v>15173.74</v>
      </c>
    </row>
    <row r="50" spans="1:8">
      <c r="A50" s="187">
        <v>298</v>
      </c>
      <c r="B50" s="187">
        <v>1</v>
      </c>
      <c r="C50" s="188" t="s">
        <v>125</v>
      </c>
      <c r="D50" s="322">
        <v>0</v>
      </c>
      <c r="E50" s="322">
        <v>0</v>
      </c>
      <c r="F50" s="322">
        <v>0</v>
      </c>
      <c r="G50" s="322">
        <v>125000</v>
      </c>
      <c r="H50" s="323">
        <f t="shared" si="0"/>
        <v>125000</v>
      </c>
    </row>
    <row r="51" spans="1:8">
      <c r="A51" s="187">
        <v>310</v>
      </c>
      <c r="B51" s="187">
        <v>1</v>
      </c>
      <c r="C51" s="188" t="s">
        <v>131</v>
      </c>
      <c r="D51" s="322">
        <v>0</v>
      </c>
      <c r="E51" s="322">
        <v>0</v>
      </c>
      <c r="F51" s="322">
        <v>0</v>
      </c>
      <c r="G51" s="322">
        <v>3296609.8099999991</v>
      </c>
      <c r="H51" s="323">
        <f t="shared" si="0"/>
        <v>3296609.8099999991</v>
      </c>
    </row>
    <row r="52" spans="1:8">
      <c r="A52" s="187">
        <v>312</v>
      </c>
      <c r="B52" s="187">
        <v>1</v>
      </c>
      <c r="C52" s="188" t="s">
        <v>133</v>
      </c>
      <c r="D52" s="322">
        <v>0</v>
      </c>
      <c r="E52" s="322">
        <v>0</v>
      </c>
      <c r="F52" s="322">
        <v>0</v>
      </c>
      <c r="G52" s="322">
        <v>25709774.620000012</v>
      </c>
      <c r="H52" s="323">
        <f t="shared" si="0"/>
        <v>25709774.620000012</v>
      </c>
    </row>
    <row r="53" spans="1:8">
      <c r="A53" s="187">
        <v>343</v>
      </c>
      <c r="B53" s="187">
        <v>1</v>
      </c>
      <c r="C53" s="188" t="s">
        <v>138</v>
      </c>
      <c r="D53" s="322">
        <v>1772869</v>
      </c>
      <c r="E53" s="322">
        <v>0</v>
      </c>
      <c r="F53" s="322">
        <v>0</v>
      </c>
      <c r="G53" s="322">
        <v>565</v>
      </c>
      <c r="H53" s="323">
        <f t="shared" si="0"/>
        <v>1773434</v>
      </c>
    </row>
    <row r="54" spans="1:8">
      <c r="A54" s="187">
        <v>345</v>
      </c>
      <c r="B54" s="187">
        <v>1</v>
      </c>
      <c r="C54" s="188" t="s">
        <v>140</v>
      </c>
      <c r="D54" s="322">
        <v>0</v>
      </c>
      <c r="E54" s="322">
        <v>0</v>
      </c>
      <c r="F54" s="322">
        <v>0</v>
      </c>
      <c r="G54" s="322">
        <v>8078.92</v>
      </c>
      <c r="H54" s="323">
        <f t="shared" si="0"/>
        <v>8078.92</v>
      </c>
    </row>
    <row r="55" spans="1:8">
      <c r="A55" s="187">
        <v>347</v>
      </c>
      <c r="B55" s="187">
        <v>1</v>
      </c>
      <c r="C55" s="188" t="s">
        <v>142</v>
      </c>
      <c r="D55" s="322">
        <v>0</v>
      </c>
      <c r="E55" s="322">
        <v>0</v>
      </c>
      <c r="F55" s="322">
        <v>0</v>
      </c>
      <c r="G55" s="322">
        <v>681967.3</v>
      </c>
      <c r="H55" s="323">
        <f t="shared" si="0"/>
        <v>681967.3</v>
      </c>
    </row>
    <row r="56" spans="1:8">
      <c r="A56" s="187">
        <v>378</v>
      </c>
      <c r="B56" s="187">
        <v>1</v>
      </c>
      <c r="C56" s="188" t="s">
        <v>608</v>
      </c>
      <c r="D56" s="322">
        <v>4485320</v>
      </c>
      <c r="E56" s="322">
        <v>0</v>
      </c>
      <c r="F56" s="322">
        <v>0</v>
      </c>
      <c r="G56" s="322">
        <v>0</v>
      </c>
      <c r="H56" s="323">
        <f t="shared" si="0"/>
        <v>4485320</v>
      </c>
    </row>
    <row r="57" spans="1:8">
      <c r="A57" s="187">
        <v>383</v>
      </c>
      <c r="B57" s="187">
        <v>1</v>
      </c>
      <c r="C57" s="188" t="s">
        <v>1242</v>
      </c>
      <c r="D57" s="322">
        <v>286256.11000000004</v>
      </c>
      <c r="E57" s="322">
        <v>0</v>
      </c>
      <c r="F57" s="322">
        <v>0</v>
      </c>
      <c r="G57" s="322">
        <v>0</v>
      </c>
      <c r="H57" s="323">
        <f t="shared" si="0"/>
        <v>286256.11000000004</v>
      </c>
    </row>
    <row r="58" spans="1:8">
      <c r="A58" s="187">
        <v>387</v>
      </c>
      <c r="B58" s="187">
        <v>1</v>
      </c>
      <c r="C58" s="188" t="s">
        <v>1263</v>
      </c>
      <c r="D58" s="322">
        <v>0</v>
      </c>
      <c r="E58" s="322">
        <v>0</v>
      </c>
      <c r="F58" s="322">
        <v>0</v>
      </c>
      <c r="G58" s="322">
        <v>6855.18</v>
      </c>
      <c r="H58" s="323">
        <f t="shared" si="0"/>
        <v>6855.18</v>
      </c>
    </row>
    <row r="59" spans="1:8">
      <c r="A59" s="187">
        <v>389</v>
      </c>
      <c r="B59" s="187">
        <v>1</v>
      </c>
      <c r="C59" s="188" t="s">
        <v>1401</v>
      </c>
      <c r="D59" s="322">
        <v>0</v>
      </c>
      <c r="E59" s="322">
        <v>0</v>
      </c>
      <c r="F59" s="322">
        <v>0</v>
      </c>
      <c r="G59" s="322">
        <v>1816966.16</v>
      </c>
      <c r="H59" s="323">
        <f t="shared" si="0"/>
        <v>1816966.16</v>
      </c>
    </row>
    <row r="60" spans="1:8">
      <c r="A60" s="187">
        <v>389</v>
      </c>
      <c r="B60" s="187">
        <v>2</v>
      </c>
      <c r="C60" s="188" t="s">
        <v>1401</v>
      </c>
      <c r="D60" s="322">
        <v>0</v>
      </c>
      <c r="E60" s="322">
        <v>0</v>
      </c>
      <c r="F60" s="322">
        <v>0</v>
      </c>
      <c r="G60" s="322">
        <v>832762.8600000001</v>
      </c>
      <c r="H60" s="323">
        <f t="shared" si="0"/>
        <v>832762.8600000001</v>
      </c>
    </row>
    <row r="61" spans="1:8">
      <c r="A61" s="187">
        <v>389</v>
      </c>
      <c r="B61" s="187">
        <v>3</v>
      </c>
      <c r="C61" s="188" t="s">
        <v>1401</v>
      </c>
      <c r="D61" s="322">
        <v>0</v>
      </c>
      <c r="E61" s="322">
        <v>0</v>
      </c>
      <c r="F61" s="322">
        <v>0</v>
      </c>
      <c r="G61" s="322">
        <v>276604.49000000005</v>
      </c>
      <c r="H61" s="323">
        <f t="shared" si="0"/>
        <v>276604.49000000005</v>
      </c>
    </row>
    <row r="62" spans="1:8">
      <c r="A62" s="187">
        <v>389</v>
      </c>
      <c r="B62" s="187">
        <v>4</v>
      </c>
      <c r="C62" s="188" t="s">
        <v>1401</v>
      </c>
      <c r="D62" s="322">
        <v>0</v>
      </c>
      <c r="E62" s="322">
        <v>0</v>
      </c>
      <c r="F62" s="322">
        <v>0</v>
      </c>
      <c r="G62" s="322">
        <v>2181966.120000001</v>
      </c>
      <c r="H62" s="323">
        <f t="shared" si="0"/>
        <v>2181966.120000001</v>
      </c>
    </row>
    <row r="63" spans="1:8">
      <c r="A63" s="187">
        <v>389</v>
      </c>
      <c r="B63" s="187">
        <v>5</v>
      </c>
      <c r="C63" s="188" t="s">
        <v>1401</v>
      </c>
      <c r="D63" s="322">
        <v>0</v>
      </c>
      <c r="E63" s="322">
        <v>0</v>
      </c>
      <c r="F63" s="322">
        <v>0</v>
      </c>
      <c r="G63" s="322">
        <v>37923.980000000003</v>
      </c>
      <c r="H63" s="323">
        <f t="shared" si="0"/>
        <v>37923.980000000003</v>
      </c>
    </row>
    <row r="64" spans="1:8">
      <c r="A64" s="187">
        <v>525</v>
      </c>
      <c r="B64" s="187">
        <v>1</v>
      </c>
      <c r="C64" s="188" t="s">
        <v>164</v>
      </c>
      <c r="D64" s="322">
        <v>0</v>
      </c>
      <c r="E64" s="322">
        <v>0</v>
      </c>
      <c r="F64" s="322">
        <v>0</v>
      </c>
      <c r="G64" s="322">
        <v>3000000</v>
      </c>
      <c r="H64" s="323">
        <f t="shared" si="0"/>
        <v>3000000</v>
      </c>
    </row>
    <row r="65" spans="1:8">
      <c r="A65" s="187">
        <v>526</v>
      </c>
      <c r="B65" s="187">
        <v>1</v>
      </c>
      <c r="C65" s="188" t="s">
        <v>1262</v>
      </c>
      <c r="D65" s="322">
        <v>2530031.04</v>
      </c>
      <c r="E65" s="322">
        <v>0</v>
      </c>
      <c r="F65" s="322">
        <v>0</v>
      </c>
      <c r="G65" s="322">
        <v>0</v>
      </c>
      <c r="H65" s="323">
        <f t="shared" si="0"/>
        <v>2530031.04</v>
      </c>
    </row>
    <row r="66" spans="1:8">
      <c r="A66" s="187">
        <v>548</v>
      </c>
      <c r="B66" s="187">
        <v>1</v>
      </c>
      <c r="C66" s="188" t="s">
        <v>1279</v>
      </c>
      <c r="D66" s="322">
        <v>0</v>
      </c>
      <c r="E66" s="322">
        <v>0</v>
      </c>
      <c r="F66" s="322">
        <v>0</v>
      </c>
      <c r="G66" s="322">
        <v>2689.15</v>
      </c>
      <c r="H66" s="323">
        <f t="shared" si="0"/>
        <v>2689.15</v>
      </c>
    </row>
    <row r="67" spans="1:8">
      <c r="A67" s="187">
        <v>548</v>
      </c>
      <c r="B67" s="187">
        <v>2</v>
      </c>
      <c r="C67" s="188" t="s">
        <v>1279</v>
      </c>
      <c r="D67" s="322">
        <v>0</v>
      </c>
      <c r="E67" s="322">
        <v>0</v>
      </c>
      <c r="F67" s="322">
        <v>0</v>
      </c>
      <c r="G67" s="322">
        <v>52495</v>
      </c>
      <c r="H67" s="323">
        <f t="shared" si="0"/>
        <v>52495</v>
      </c>
    </row>
    <row r="68" spans="1:8">
      <c r="A68" s="187">
        <v>548</v>
      </c>
      <c r="B68" s="187">
        <v>11</v>
      </c>
      <c r="C68" s="188" t="s">
        <v>1279</v>
      </c>
      <c r="D68" s="322">
        <v>0</v>
      </c>
      <c r="E68" s="322">
        <v>0</v>
      </c>
      <c r="F68" s="322">
        <v>0</v>
      </c>
      <c r="G68" s="322">
        <v>23140</v>
      </c>
      <c r="H68" s="323">
        <f t="shared" si="0"/>
        <v>23140</v>
      </c>
    </row>
    <row r="69" spans="1:8">
      <c r="A69" s="187">
        <v>572</v>
      </c>
      <c r="B69" s="187">
        <v>1</v>
      </c>
      <c r="C69" s="188" t="s">
        <v>166</v>
      </c>
      <c r="D69" s="322">
        <v>22452849.689999998</v>
      </c>
      <c r="E69" s="322">
        <v>0</v>
      </c>
      <c r="F69" s="322">
        <v>0</v>
      </c>
      <c r="G69" s="322">
        <v>0</v>
      </c>
      <c r="H69" s="323">
        <f t="shared" si="0"/>
        <v>22452849.689999998</v>
      </c>
    </row>
    <row r="70" spans="1:8">
      <c r="A70" s="187">
        <v>578</v>
      </c>
      <c r="B70" s="187">
        <v>1</v>
      </c>
      <c r="C70" s="188" t="s">
        <v>168</v>
      </c>
      <c r="D70" s="322">
        <v>4942</v>
      </c>
      <c r="E70" s="322">
        <v>0</v>
      </c>
      <c r="F70" s="322">
        <v>0</v>
      </c>
      <c r="G70" s="322">
        <v>0</v>
      </c>
      <c r="H70" s="323">
        <f t="shared" si="0"/>
        <v>4942</v>
      </c>
    </row>
    <row r="71" spans="1:8">
      <c r="A71" s="187">
        <v>586</v>
      </c>
      <c r="B71" s="187">
        <v>1</v>
      </c>
      <c r="C71" s="188" t="s">
        <v>172</v>
      </c>
      <c r="D71" s="322">
        <v>0</v>
      </c>
      <c r="E71" s="322">
        <v>0</v>
      </c>
      <c r="F71" s="322">
        <v>0</v>
      </c>
      <c r="G71" s="322">
        <v>1956750</v>
      </c>
      <c r="H71" s="323">
        <f t="shared" si="0"/>
        <v>1956750</v>
      </c>
    </row>
    <row r="72" spans="1:8">
      <c r="A72" s="187">
        <v>591</v>
      </c>
      <c r="B72" s="187">
        <v>1</v>
      </c>
      <c r="C72" s="188" t="s">
        <v>670</v>
      </c>
      <c r="D72" s="322">
        <v>0</v>
      </c>
      <c r="E72" s="322">
        <v>0</v>
      </c>
      <c r="F72" s="322">
        <v>0</v>
      </c>
      <c r="G72" s="322">
        <v>4112071.66</v>
      </c>
      <c r="H72" s="323">
        <f t="shared" si="0"/>
        <v>4112071.66</v>
      </c>
    </row>
    <row r="73" spans="1:8">
      <c r="A73" s="187">
        <v>594</v>
      </c>
      <c r="B73" s="187">
        <v>1</v>
      </c>
      <c r="C73" s="188" t="s">
        <v>88</v>
      </c>
      <c r="D73" s="322">
        <v>0</v>
      </c>
      <c r="E73" s="322">
        <v>0</v>
      </c>
      <c r="F73" s="322">
        <v>0</v>
      </c>
      <c r="G73" s="322">
        <v>9451765.3900000099</v>
      </c>
      <c r="H73" s="323">
        <f t="shared" ref="H73:H82" si="1">+D73+E73+F73+G73</f>
        <v>9451765.3900000099</v>
      </c>
    </row>
    <row r="74" spans="1:8">
      <c r="A74" s="187">
        <v>599</v>
      </c>
      <c r="B74" s="187">
        <v>1</v>
      </c>
      <c r="C74" s="188" t="s">
        <v>1245</v>
      </c>
      <c r="D74" s="322">
        <v>138462.38</v>
      </c>
      <c r="E74" s="322">
        <v>0</v>
      </c>
      <c r="F74" s="322">
        <v>0</v>
      </c>
      <c r="G74" s="322">
        <v>0</v>
      </c>
      <c r="H74" s="323">
        <f t="shared" si="1"/>
        <v>138462.38</v>
      </c>
    </row>
    <row r="75" spans="1:8">
      <c r="A75" s="187">
        <v>599</v>
      </c>
      <c r="B75" s="187">
        <v>3</v>
      </c>
      <c r="C75" s="188" t="s">
        <v>1245</v>
      </c>
      <c r="D75" s="322">
        <v>14517168.659999998</v>
      </c>
      <c r="E75" s="322">
        <v>0</v>
      </c>
      <c r="F75" s="322">
        <v>0</v>
      </c>
      <c r="G75" s="322">
        <v>0</v>
      </c>
      <c r="H75" s="323">
        <f t="shared" si="1"/>
        <v>14517168.659999998</v>
      </c>
    </row>
    <row r="76" spans="1:8">
      <c r="A76" s="187">
        <v>601</v>
      </c>
      <c r="B76" s="187">
        <v>1</v>
      </c>
      <c r="C76" s="188" t="s">
        <v>1453</v>
      </c>
      <c r="D76" s="322">
        <v>0</v>
      </c>
      <c r="E76" s="322">
        <v>0</v>
      </c>
      <c r="F76" s="322">
        <v>0</v>
      </c>
      <c r="G76" s="322">
        <v>550878</v>
      </c>
      <c r="H76" s="323">
        <f t="shared" si="1"/>
        <v>550878</v>
      </c>
    </row>
    <row r="77" spans="1:8">
      <c r="A77" s="187">
        <v>633</v>
      </c>
      <c r="B77" s="187">
        <v>1</v>
      </c>
      <c r="C77" s="188" t="s">
        <v>173</v>
      </c>
      <c r="D77" s="322">
        <v>0</v>
      </c>
      <c r="E77" s="322">
        <v>0</v>
      </c>
      <c r="F77" s="322">
        <v>0</v>
      </c>
      <c r="G77" s="322">
        <v>3536364.78</v>
      </c>
      <c r="H77" s="323">
        <f t="shared" si="1"/>
        <v>3536364.78</v>
      </c>
    </row>
    <row r="78" spans="1:8">
      <c r="A78" s="187">
        <v>660</v>
      </c>
      <c r="B78" s="187">
        <v>1</v>
      </c>
      <c r="C78" s="188" t="s">
        <v>176</v>
      </c>
      <c r="D78" s="322">
        <v>0</v>
      </c>
      <c r="E78" s="322">
        <v>0</v>
      </c>
      <c r="F78" s="322">
        <v>0</v>
      </c>
      <c r="G78" s="322">
        <v>6264436.5600000005</v>
      </c>
      <c r="H78" s="323">
        <f t="shared" si="1"/>
        <v>6264436.5600000005</v>
      </c>
    </row>
    <row r="79" spans="1:8">
      <c r="A79" s="187">
        <v>661</v>
      </c>
      <c r="B79" s="187">
        <v>1</v>
      </c>
      <c r="C79" s="188" t="s">
        <v>177</v>
      </c>
      <c r="D79" s="322">
        <v>0</v>
      </c>
      <c r="E79" s="322">
        <v>0</v>
      </c>
      <c r="F79" s="322">
        <v>0</v>
      </c>
      <c r="G79" s="322">
        <v>12528</v>
      </c>
      <c r="H79" s="323">
        <f t="shared" si="1"/>
        <v>12528</v>
      </c>
    </row>
    <row r="80" spans="1:8">
      <c r="A80" s="187">
        <v>670</v>
      </c>
      <c r="B80" s="187">
        <v>1</v>
      </c>
      <c r="C80" s="188" t="s">
        <v>178</v>
      </c>
      <c r="D80" s="322">
        <v>1320000</v>
      </c>
      <c r="E80" s="322">
        <v>0</v>
      </c>
      <c r="F80" s="322">
        <v>0</v>
      </c>
      <c r="G80" s="322">
        <v>1354905</v>
      </c>
      <c r="H80" s="323">
        <f t="shared" si="1"/>
        <v>2674905</v>
      </c>
    </row>
    <row r="81" spans="1:8">
      <c r="A81" s="187">
        <v>681</v>
      </c>
      <c r="B81" s="187">
        <v>1</v>
      </c>
      <c r="C81" s="188" t="s">
        <v>180</v>
      </c>
      <c r="D81" s="322">
        <v>0</v>
      </c>
      <c r="E81" s="322">
        <v>0</v>
      </c>
      <c r="F81" s="322">
        <v>0</v>
      </c>
      <c r="G81" s="322">
        <v>10023457.5</v>
      </c>
      <c r="H81" s="323">
        <f t="shared" si="1"/>
        <v>10023457.5</v>
      </c>
    </row>
    <row r="82" spans="1:8">
      <c r="A82" s="187">
        <v>683</v>
      </c>
      <c r="B82" s="187">
        <v>1</v>
      </c>
      <c r="C82" s="188" t="s">
        <v>1247</v>
      </c>
      <c r="D82" s="322">
        <v>0</v>
      </c>
      <c r="E82" s="322">
        <v>0</v>
      </c>
      <c r="F82" s="322">
        <v>0</v>
      </c>
      <c r="G82" s="322">
        <v>29362</v>
      </c>
      <c r="H82" s="323">
        <f t="shared" si="1"/>
        <v>29362</v>
      </c>
    </row>
    <row r="83" spans="1:8">
      <c r="A83" s="366"/>
      <c r="B83" s="366"/>
      <c r="C83" s="367"/>
      <c r="D83" s="324"/>
      <c r="E83" s="324"/>
      <c r="F83" s="324"/>
      <c r="G83" s="324"/>
      <c r="H83" s="325"/>
    </row>
    <row r="84" spans="1:8">
      <c r="C84" s="147" t="s">
        <v>554</v>
      </c>
      <c r="D84" s="341">
        <f>+SUBTOTAL(9,D8:D82)</f>
        <v>174265945.39000002</v>
      </c>
      <c r="E84" s="341">
        <f>+SUBTOTAL(9,E8:E82)</f>
        <v>0</v>
      </c>
      <c r="F84" s="341">
        <f>+SUBTOTAL(9,F8:F82)</f>
        <v>760410.65</v>
      </c>
      <c r="G84" s="341">
        <f>+SUBTOTAL(9,G8:G82)</f>
        <v>120267402.88000004</v>
      </c>
      <c r="H84" s="341">
        <f>+SUBTOTAL(9,H8:H82)</f>
        <v>295293758.92000002</v>
      </c>
    </row>
    <row r="86" spans="1:8" ht="15.75">
      <c r="A86" s="156"/>
    </row>
  </sheetData>
  <autoFilter ref="A7:H82"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2"/>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680</v>
      </c>
    </row>
    <row r="2" spans="1:6" ht="15.75">
      <c r="A2" s="162" t="s">
        <v>671</v>
      </c>
    </row>
    <row r="3" spans="1:6">
      <c r="A3" s="162" t="str">
        <f>+'CUT MN'!A3</f>
        <v>CORRESPONDIENTE AL PERIODO DE ENERO A MARZO DE 2025</v>
      </c>
    </row>
    <row r="4" spans="1:6">
      <c r="A4" s="167" t="str">
        <f>+'CUT MN'!A4</f>
        <v>ACTUALIZADO AL : 4 de abril de 2025 Hrs. 14:00</v>
      </c>
    </row>
    <row r="6" spans="1:6" s="172" customFormat="1" ht="30">
      <c r="A6" s="168" t="s">
        <v>681</v>
      </c>
      <c r="B6" s="168" t="s">
        <v>682</v>
      </c>
      <c r="C6" s="169" t="s">
        <v>683</v>
      </c>
      <c r="D6" s="170" t="s">
        <v>35</v>
      </c>
      <c r="E6" s="169" t="s">
        <v>684</v>
      </c>
      <c r="F6" s="171" t="s">
        <v>685</v>
      </c>
    </row>
    <row r="7" spans="1:6" ht="33">
      <c r="A7" s="309" t="s">
        <v>2586</v>
      </c>
      <c r="B7" s="310" t="s">
        <v>2587</v>
      </c>
      <c r="C7" s="311">
        <v>16</v>
      </c>
      <c r="D7" s="312" t="s">
        <v>40</v>
      </c>
      <c r="E7" s="313">
        <v>3</v>
      </c>
      <c r="F7" s="314">
        <v>6271.5</v>
      </c>
    </row>
    <row r="8" spans="1:6" ht="16.5">
      <c r="A8" s="309" t="s">
        <v>2588</v>
      </c>
      <c r="B8" s="310" t="s">
        <v>2589</v>
      </c>
      <c r="C8" s="311">
        <v>16</v>
      </c>
      <c r="D8" s="312" t="s">
        <v>40</v>
      </c>
      <c r="E8" s="313">
        <v>4</v>
      </c>
      <c r="F8" s="314">
        <v>9340</v>
      </c>
    </row>
    <row r="9" spans="1:6" ht="33">
      <c r="A9" s="309" t="s">
        <v>1483</v>
      </c>
      <c r="B9" s="310" t="s">
        <v>1525</v>
      </c>
      <c r="C9" s="311">
        <v>16</v>
      </c>
      <c r="D9" s="312" t="s">
        <v>40</v>
      </c>
      <c r="E9" s="313">
        <v>7</v>
      </c>
      <c r="F9" s="314">
        <v>614961</v>
      </c>
    </row>
    <row r="10" spans="1:6" ht="33">
      <c r="A10" s="309" t="s">
        <v>1481</v>
      </c>
      <c r="B10" s="310" t="s">
        <v>1482</v>
      </c>
      <c r="C10" s="311">
        <v>16</v>
      </c>
      <c r="D10" s="312" t="s">
        <v>40</v>
      </c>
      <c r="E10" s="313">
        <v>7</v>
      </c>
      <c r="F10" s="314">
        <v>1045785</v>
      </c>
    </row>
    <row r="11" spans="1:6" ht="49.5">
      <c r="A11" s="309" t="s">
        <v>1484</v>
      </c>
      <c r="B11" s="310" t="s">
        <v>1485</v>
      </c>
      <c r="C11" s="311">
        <v>16</v>
      </c>
      <c r="D11" s="312" t="s">
        <v>40</v>
      </c>
      <c r="E11" s="313">
        <v>10</v>
      </c>
      <c r="F11" s="314">
        <v>519150</v>
      </c>
    </row>
    <row r="12" spans="1:6" ht="33">
      <c r="A12" s="309" t="s">
        <v>6391</v>
      </c>
      <c r="B12" s="310" t="s">
        <v>6392</v>
      </c>
      <c r="C12" s="311">
        <v>16</v>
      </c>
      <c r="D12" s="312" t="s">
        <v>40</v>
      </c>
      <c r="E12" s="313">
        <v>11</v>
      </c>
      <c r="F12" s="314">
        <v>2335</v>
      </c>
    </row>
    <row r="13" spans="1:6" ht="33">
      <c r="A13" s="309" t="s">
        <v>6393</v>
      </c>
      <c r="B13" s="310" t="s">
        <v>6394</v>
      </c>
      <c r="C13" s="311">
        <v>16</v>
      </c>
      <c r="D13" s="312" t="s">
        <v>40</v>
      </c>
      <c r="E13" s="313">
        <v>12</v>
      </c>
      <c r="F13" s="314">
        <v>4380</v>
      </c>
    </row>
    <row r="14" spans="1:6" ht="49.5">
      <c r="A14" s="309" t="s">
        <v>2590</v>
      </c>
      <c r="B14" s="310" t="s">
        <v>2591</v>
      </c>
      <c r="C14" s="311">
        <v>16</v>
      </c>
      <c r="D14" s="312" t="s">
        <v>40</v>
      </c>
      <c r="E14" s="313">
        <v>13</v>
      </c>
      <c r="F14" s="314">
        <v>3630</v>
      </c>
    </row>
    <row r="15" spans="1:6" ht="33">
      <c r="A15" s="309" t="s">
        <v>1486</v>
      </c>
      <c r="B15" s="310" t="s">
        <v>1487</v>
      </c>
      <c r="C15" s="311">
        <v>16</v>
      </c>
      <c r="D15" s="312" t="s">
        <v>40</v>
      </c>
      <c r="E15" s="313">
        <v>14</v>
      </c>
      <c r="F15" s="314">
        <v>1800</v>
      </c>
    </row>
    <row r="16" spans="1:6" ht="33">
      <c r="A16" s="309" t="s">
        <v>1530</v>
      </c>
      <c r="B16" s="310" t="s">
        <v>1531</v>
      </c>
      <c r="C16" s="311">
        <v>16</v>
      </c>
      <c r="D16" s="312" t="s">
        <v>40</v>
      </c>
      <c r="E16" s="313">
        <v>15</v>
      </c>
      <c r="F16" s="314">
        <v>6588</v>
      </c>
    </row>
    <row r="17" spans="1:6" ht="33">
      <c r="A17" s="309" t="s">
        <v>2592</v>
      </c>
      <c r="B17" s="310" t="s">
        <v>2593</v>
      </c>
      <c r="C17" s="311">
        <v>16</v>
      </c>
      <c r="D17" s="312" t="s">
        <v>40</v>
      </c>
      <c r="E17" s="313">
        <v>16</v>
      </c>
      <c r="F17" s="314">
        <v>17270</v>
      </c>
    </row>
    <row r="18" spans="1:6" ht="33">
      <c r="A18" s="309" t="s">
        <v>2594</v>
      </c>
      <c r="B18" s="310" t="s">
        <v>2595</v>
      </c>
      <c r="C18" s="311">
        <v>16</v>
      </c>
      <c r="D18" s="312" t="s">
        <v>40</v>
      </c>
      <c r="E18" s="313">
        <v>17</v>
      </c>
      <c r="F18" s="314">
        <v>735</v>
      </c>
    </row>
    <row r="19" spans="1:6" ht="33">
      <c r="A19" s="309" t="s">
        <v>6395</v>
      </c>
      <c r="B19" s="310" t="s">
        <v>6396</v>
      </c>
      <c r="C19" s="311">
        <v>16</v>
      </c>
      <c r="D19" s="312" t="s">
        <v>40</v>
      </c>
      <c r="E19" s="313">
        <v>18</v>
      </c>
      <c r="F19" s="314">
        <v>8390</v>
      </c>
    </row>
    <row r="20" spans="1:6" ht="16.5">
      <c r="A20" s="309" t="s">
        <v>2596</v>
      </c>
      <c r="B20" s="310" t="s">
        <v>2597</v>
      </c>
      <c r="C20" s="311">
        <v>16</v>
      </c>
      <c r="D20" s="312" t="s">
        <v>40</v>
      </c>
      <c r="E20" s="313">
        <v>19</v>
      </c>
      <c r="F20" s="314">
        <v>31595</v>
      </c>
    </row>
    <row r="21" spans="1:6" ht="16.5">
      <c r="A21" s="309" t="s">
        <v>6397</v>
      </c>
      <c r="B21" s="310" t="s">
        <v>6398</v>
      </c>
      <c r="C21" s="311">
        <v>16</v>
      </c>
      <c r="D21" s="312" t="s">
        <v>40</v>
      </c>
      <c r="E21" s="313">
        <v>20</v>
      </c>
      <c r="F21" s="314">
        <v>1090</v>
      </c>
    </row>
    <row r="22" spans="1:6" ht="33">
      <c r="A22" s="309" t="s">
        <v>1488</v>
      </c>
      <c r="B22" s="310" t="s">
        <v>1526</v>
      </c>
      <c r="C22" s="311">
        <v>16</v>
      </c>
      <c r="D22" s="312" t="s">
        <v>40</v>
      </c>
      <c r="E22" s="313">
        <v>22</v>
      </c>
      <c r="F22" s="314">
        <v>25710</v>
      </c>
    </row>
    <row r="23" spans="1:6" ht="33">
      <c r="A23" s="309" t="s">
        <v>1533</v>
      </c>
      <c r="B23" s="310" t="s">
        <v>1534</v>
      </c>
      <c r="C23" s="311">
        <v>16</v>
      </c>
      <c r="D23" s="312" t="s">
        <v>40</v>
      </c>
      <c r="E23" s="313">
        <v>25</v>
      </c>
      <c r="F23" s="314">
        <v>109540</v>
      </c>
    </row>
    <row r="24" spans="1:6" ht="33">
      <c r="A24" s="309" t="s">
        <v>1513</v>
      </c>
      <c r="B24" s="310" t="s">
        <v>1514</v>
      </c>
      <c r="C24" s="311">
        <v>16</v>
      </c>
      <c r="D24" s="312" t="s">
        <v>40</v>
      </c>
      <c r="E24" s="313">
        <v>26</v>
      </c>
      <c r="F24" s="314">
        <v>29095</v>
      </c>
    </row>
    <row r="25" spans="1:6" ht="16.5">
      <c r="A25" s="309" t="s">
        <v>2598</v>
      </c>
      <c r="B25" s="310" t="s">
        <v>2599</v>
      </c>
      <c r="C25" s="311">
        <v>16</v>
      </c>
      <c r="D25" s="312" t="s">
        <v>40</v>
      </c>
      <c r="E25" s="313">
        <v>27</v>
      </c>
      <c r="F25" s="314">
        <v>1780</v>
      </c>
    </row>
    <row r="26" spans="1:6" ht="66">
      <c r="A26" s="309" t="s">
        <v>2600</v>
      </c>
      <c r="B26" s="310" t="s">
        <v>2601</v>
      </c>
      <c r="C26" s="311">
        <v>16</v>
      </c>
      <c r="D26" s="312" t="s">
        <v>40</v>
      </c>
      <c r="E26" s="313">
        <v>28</v>
      </c>
      <c r="F26" s="314">
        <v>150</v>
      </c>
    </row>
    <row r="27" spans="1:6" ht="49.5">
      <c r="A27" s="309" t="s">
        <v>2602</v>
      </c>
      <c r="B27" s="310" t="s">
        <v>2603</v>
      </c>
      <c r="C27" s="311">
        <v>16</v>
      </c>
      <c r="D27" s="312" t="s">
        <v>40</v>
      </c>
      <c r="E27" s="313">
        <v>29</v>
      </c>
      <c r="F27" s="314">
        <v>7740</v>
      </c>
    </row>
    <row r="28" spans="1:6" ht="49.5">
      <c r="A28" s="309" t="s">
        <v>2604</v>
      </c>
      <c r="B28" s="310" t="s">
        <v>2605</v>
      </c>
      <c r="C28" s="311">
        <v>16</v>
      </c>
      <c r="D28" s="312" t="s">
        <v>40</v>
      </c>
      <c r="E28" s="313">
        <v>30</v>
      </c>
      <c r="F28" s="314">
        <v>210</v>
      </c>
    </row>
    <row r="29" spans="1:6" ht="33">
      <c r="A29" s="309" t="s">
        <v>1542</v>
      </c>
      <c r="B29" s="310" t="s">
        <v>1543</v>
      </c>
      <c r="C29" s="311">
        <v>16</v>
      </c>
      <c r="D29" s="312" t="s">
        <v>40</v>
      </c>
      <c r="E29" s="313">
        <v>31</v>
      </c>
      <c r="F29" s="314">
        <v>2651.5</v>
      </c>
    </row>
    <row r="30" spans="1:6" ht="33">
      <c r="A30" s="309" t="s">
        <v>1535</v>
      </c>
      <c r="B30" s="310" t="s">
        <v>1536</v>
      </c>
      <c r="C30" s="311">
        <v>46</v>
      </c>
      <c r="D30" s="312" t="s">
        <v>1367</v>
      </c>
      <c r="E30" s="313">
        <v>2</v>
      </c>
      <c r="F30" s="314">
        <v>3732</v>
      </c>
    </row>
    <row r="31" spans="1:6" ht="49.5">
      <c r="A31" s="309" t="s">
        <v>1489</v>
      </c>
      <c r="B31" s="310" t="s">
        <v>1490</v>
      </c>
      <c r="C31" s="311">
        <v>46</v>
      </c>
      <c r="D31" s="312" t="s">
        <v>1367</v>
      </c>
      <c r="E31" s="313">
        <v>2</v>
      </c>
      <c r="F31" s="314">
        <v>43408846.25</v>
      </c>
    </row>
    <row r="32" spans="1:6" ht="33">
      <c r="A32" s="309" t="s">
        <v>2606</v>
      </c>
      <c r="B32" s="310" t="s">
        <v>2607</v>
      </c>
      <c r="C32" s="311">
        <v>46</v>
      </c>
      <c r="D32" s="312" t="s">
        <v>1367</v>
      </c>
      <c r="E32" s="313">
        <v>11</v>
      </c>
      <c r="F32" s="314">
        <v>6160</v>
      </c>
    </row>
    <row r="33" spans="1:6" ht="33">
      <c r="A33" s="309" t="s">
        <v>2608</v>
      </c>
      <c r="B33" s="310" t="s">
        <v>2609</v>
      </c>
      <c r="C33" s="311">
        <v>70</v>
      </c>
      <c r="D33" s="312" t="s">
        <v>47</v>
      </c>
      <c r="E33" s="313">
        <v>1</v>
      </c>
      <c r="F33" s="314">
        <v>92631.32</v>
      </c>
    </row>
    <row r="34" spans="1:6" ht="33">
      <c r="A34" s="309" t="s">
        <v>2610</v>
      </c>
      <c r="B34" s="310" t="s">
        <v>2611</v>
      </c>
      <c r="C34" s="311">
        <v>70</v>
      </c>
      <c r="D34" s="312" t="s">
        <v>47</v>
      </c>
      <c r="E34" s="313">
        <v>1</v>
      </c>
      <c r="F34" s="314">
        <v>1266768</v>
      </c>
    </row>
    <row r="35" spans="1:6" ht="49.5">
      <c r="A35" s="309" t="s">
        <v>1491</v>
      </c>
      <c r="B35" s="310" t="s">
        <v>1503</v>
      </c>
      <c r="C35" s="311" t="s">
        <v>541</v>
      </c>
      <c r="D35" s="312" t="s">
        <v>590</v>
      </c>
      <c r="E35" s="313">
        <v>2</v>
      </c>
      <c r="F35" s="314">
        <v>14714.799999999997</v>
      </c>
    </row>
    <row r="36" spans="1:6" ht="49.5">
      <c r="A36" s="309" t="s">
        <v>1492</v>
      </c>
      <c r="B36" s="310" t="s">
        <v>1493</v>
      </c>
      <c r="C36" s="311" t="s">
        <v>541</v>
      </c>
      <c r="D36" s="312" t="s">
        <v>590</v>
      </c>
      <c r="E36" s="313">
        <v>2</v>
      </c>
      <c r="F36" s="314">
        <v>2261144.2600000002</v>
      </c>
    </row>
    <row r="37" spans="1:6" ht="33">
      <c r="A37" s="309" t="s">
        <v>1527</v>
      </c>
      <c r="B37" s="310" t="s">
        <v>1528</v>
      </c>
      <c r="C37" s="311">
        <v>132</v>
      </c>
      <c r="D37" s="312" t="s">
        <v>59</v>
      </c>
      <c r="E37" s="313">
        <v>1</v>
      </c>
      <c r="F37" s="314">
        <v>60121991</v>
      </c>
    </row>
    <row r="38" spans="1:6" ht="33">
      <c r="A38" s="309" t="s">
        <v>3804</v>
      </c>
      <c r="B38" s="310" t="s">
        <v>3805</v>
      </c>
      <c r="C38" s="311">
        <v>132</v>
      </c>
      <c r="D38" s="312" t="s">
        <v>59</v>
      </c>
      <c r="E38" s="313">
        <v>2</v>
      </c>
      <c r="F38" s="314">
        <v>961253.24</v>
      </c>
    </row>
    <row r="39" spans="1:6" ht="33">
      <c r="A39" s="309" t="s">
        <v>2612</v>
      </c>
      <c r="B39" s="310" t="s">
        <v>2613</v>
      </c>
      <c r="C39" s="311">
        <v>132</v>
      </c>
      <c r="D39" s="312" t="s">
        <v>59</v>
      </c>
      <c r="E39" s="313">
        <v>3</v>
      </c>
      <c r="F39" s="314">
        <v>85320</v>
      </c>
    </row>
    <row r="40" spans="1:6" ht="33">
      <c r="A40" s="309" t="s">
        <v>1494</v>
      </c>
      <c r="B40" s="310" t="s">
        <v>1495</v>
      </c>
      <c r="C40" s="311">
        <v>137</v>
      </c>
      <c r="D40" s="312" t="s">
        <v>62</v>
      </c>
      <c r="E40" s="313">
        <v>1</v>
      </c>
      <c r="F40" s="314">
        <v>914245.67999999993</v>
      </c>
    </row>
    <row r="41" spans="1:6" ht="49.5">
      <c r="A41" s="309" t="s">
        <v>1496</v>
      </c>
      <c r="B41" s="310" t="s">
        <v>1504</v>
      </c>
      <c r="C41" s="311">
        <v>155</v>
      </c>
      <c r="D41" s="312" t="s">
        <v>75</v>
      </c>
      <c r="E41" s="313">
        <v>1</v>
      </c>
      <c r="F41" s="314">
        <v>2873996.1</v>
      </c>
    </row>
    <row r="42" spans="1:6" ht="33">
      <c r="A42" s="309" t="s">
        <v>1497</v>
      </c>
      <c r="B42" s="310" t="s">
        <v>1505</v>
      </c>
      <c r="C42" s="311">
        <v>155</v>
      </c>
      <c r="D42" s="312" t="s">
        <v>75</v>
      </c>
      <c r="E42" s="313">
        <v>1</v>
      </c>
      <c r="F42" s="314">
        <v>1249874.03</v>
      </c>
    </row>
    <row r="43" spans="1:6" ht="33">
      <c r="A43" s="309" t="s">
        <v>3806</v>
      </c>
      <c r="B43" s="310" t="s">
        <v>3807</v>
      </c>
      <c r="C43" s="311">
        <v>287</v>
      </c>
      <c r="D43" s="312" t="s">
        <v>116</v>
      </c>
      <c r="E43" s="313">
        <v>10</v>
      </c>
      <c r="F43" s="314">
        <v>126716.4</v>
      </c>
    </row>
    <row r="44" spans="1:6" ht="33">
      <c r="A44" s="309" t="s">
        <v>3808</v>
      </c>
      <c r="B44" s="310" t="s">
        <v>3809</v>
      </c>
      <c r="C44" s="311">
        <v>296</v>
      </c>
      <c r="D44" s="312" t="s">
        <v>124</v>
      </c>
      <c r="E44" s="313">
        <v>1</v>
      </c>
      <c r="F44" s="314">
        <v>632024.19000000006</v>
      </c>
    </row>
    <row r="45" spans="1:6" ht="33">
      <c r="A45" s="309" t="s">
        <v>3810</v>
      </c>
      <c r="B45" s="310" t="s">
        <v>3811</v>
      </c>
      <c r="C45" s="311">
        <v>299</v>
      </c>
      <c r="D45" s="312" t="s">
        <v>126</v>
      </c>
      <c r="E45" s="313">
        <v>1</v>
      </c>
      <c r="F45" s="314">
        <v>518</v>
      </c>
    </row>
    <row r="46" spans="1:6" ht="33">
      <c r="A46" s="309" t="s">
        <v>1506</v>
      </c>
      <c r="B46" s="310" t="s">
        <v>1507</v>
      </c>
      <c r="C46" s="311">
        <v>311</v>
      </c>
      <c r="D46" s="312" t="s">
        <v>132</v>
      </c>
      <c r="E46" s="313">
        <v>1</v>
      </c>
      <c r="F46" s="314">
        <v>2888472.19</v>
      </c>
    </row>
    <row r="47" spans="1:6" ht="33">
      <c r="A47" s="309" t="s">
        <v>2614</v>
      </c>
      <c r="B47" s="310" t="s">
        <v>2615</v>
      </c>
      <c r="C47" s="311">
        <v>311</v>
      </c>
      <c r="D47" s="312" t="s">
        <v>132</v>
      </c>
      <c r="E47" s="313">
        <v>1</v>
      </c>
      <c r="F47" s="314">
        <v>4700</v>
      </c>
    </row>
    <row r="48" spans="1:6" ht="49.5">
      <c r="A48" s="309" t="s">
        <v>2616</v>
      </c>
      <c r="B48" s="310" t="s">
        <v>2617</v>
      </c>
      <c r="C48" s="311">
        <v>313</v>
      </c>
      <c r="D48" s="312" t="s">
        <v>134</v>
      </c>
      <c r="E48" s="313">
        <v>1</v>
      </c>
      <c r="F48" s="314">
        <v>23576564.550000001</v>
      </c>
    </row>
    <row r="49" spans="1:6" ht="33">
      <c r="A49" s="309" t="s">
        <v>3812</v>
      </c>
      <c r="B49" s="310" t="s">
        <v>3813</v>
      </c>
      <c r="C49" s="311">
        <v>345</v>
      </c>
      <c r="D49" s="312" t="s">
        <v>140</v>
      </c>
      <c r="E49" s="313">
        <v>1</v>
      </c>
      <c r="F49" s="314">
        <v>178393.33</v>
      </c>
    </row>
    <row r="50" spans="1:6" ht="33">
      <c r="A50" s="309" t="s">
        <v>2618</v>
      </c>
      <c r="B50" s="310" t="s">
        <v>2619</v>
      </c>
      <c r="C50" s="311">
        <v>385</v>
      </c>
      <c r="D50" s="312" t="s">
        <v>688</v>
      </c>
      <c r="E50" s="313">
        <v>1</v>
      </c>
      <c r="F50" s="314">
        <v>997002.99</v>
      </c>
    </row>
    <row r="51" spans="1:6" ht="16.5">
      <c r="A51" s="309" t="s">
        <v>1549</v>
      </c>
      <c r="B51" s="310" t="s">
        <v>1550</v>
      </c>
      <c r="C51" s="311">
        <v>526</v>
      </c>
      <c r="D51" s="312" t="s">
        <v>1262</v>
      </c>
      <c r="E51" s="313">
        <v>1</v>
      </c>
      <c r="F51" s="314">
        <v>99936</v>
      </c>
    </row>
    <row r="52" spans="1:6" ht="33">
      <c r="A52" s="309" t="s">
        <v>1499</v>
      </c>
      <c r="B52" s="310" t="s">
        <v>1529</v>
      </c>
      <c r="C52" s="311">
        <v>572</v>
      </c>
      <c r="D52" s="312" t="s">
        <v>166</v>
      </c>
      <c r="E52" s="313">
        <v>1</v>
      </c>
      <c r="F52" s="314">
        <v>60047450.230000004</v>
      </c>
    </row>
    <row r="53" spans="1:6" ht="33">
      <c r="A53" s="309" t="s">
        <v>2620</v>
      </c>
      <c r="B53" s="310" t="s">
        <v>2621</v>
      </c>
      <c r="C53" s="311">
        <v>572</v>
      </c>
      <c r="D53" s="312" t="s">
        <v>166</v>
      </c>
      <c r="E53" s="313">
        <v>1</v>
      </c>
      <c r="F53" s="314">
        <v>1108200.32</v>
      </c>
    </row>
    <row r="54" spans="1:6" ht="33">
      <c r="A54" s="309" t="s">
        <v>1498</v>
      </c>
      <c r="B54" s="310" t="s">
        <v>1508</v>
      </c>
      <c r="C54" s="311">
        <v>572</v>
      </c>
      <c r="D54" s="312" t="s">
        <v>166</v>
      </c>
      <c r="E54" s="313">
        <v>1</v>
      </c>
      <c r="F54" s="314">
        <v>372065.89</v>
      </c>
    </row>
    <row r="55" spans="1:6" ht="33">
      <c r="A55" s="309" t="s">
        <v>1500</v>
      </c>
      <c r="B55" s="310" t="s">
        <v>1509</v>
      </c>
      <c r="C55" s="311">
        <v>572</v>
      </c>
      <c r="D55" s="312" t="s">
        <v>166</v>
      </c>
      <c r="E55" s="313">
        <v>1</v>
      </c>
      <c r="F55" s="314">
        <v>3200903.51</v>
      </c>
    </row>
    <row r="56" spans="1:6" ht="33">
      <c r="A56" s="309" t="s">
        <v>1522</v>
      </c>
      <c r="B56" s="310" t="s">
        <v>1523</v>
      </c>
      <c r="C56" s="311">
        <v>572</v>
      </c>
      <c r="D56" s="312" t="s">
        <v>166</v>
      </c>
      <c r="E56" s="313">
        <v>1</v>
      </c>
      <c r="F56" s="314">
        <v>60020602.24000001</v>
      </c>
    </row>
    <row r="57" spans="1:6" ht="33">
      <c r="A57" s="309" t="s">
        <v>1501</v>
      </c>
      <c r="B57" s="310" t="s">
        <v>1510</v>
      </c>
      <c r="C57" s="311">
        <v>598</v>
      </c>
      <c r="D57" s="312" t="s">
        <v>668</v>
      </c>
      <c r="E57" s="313">
        <v>1</v>
      </c>
      <c r="F57" s="314">
        <v>7631460.0999999996</v>
      </c>
    </row>
    <row r="58" spans="1:6" ht="33">
      <c r="A58" s="309" t="s">
        <v>3814</v>
      </c>
      <c r="B58" s="310" t="s">
        <v>3815</v>
      </c>
      <c r="C58" s="311">
        <v>862</v>
      </c>
      <c r="D58" s="312" t="s">
        <v>187</v>
      </c>
      <c r="E58" s="313">
        <v>1</v>
      </c>
      <c r="F58" s="314">
        <v>33764641.729999997</v>
      </c>
    </row>
    <row r="59" spans="1:6">
      <c r="A59" s="164"/>
      <c r="C59" s="189"/>
      <c r="F59" s="190"/>
    </row>
    <row r="60" spans="1:6" ht="16.5" thickBot="1">
      <c r="D60" s="473" t="s">
        <v>1257</v>
      </c>
      <c r="E60" s="473"/>
      <c r="F60" s="175">
        <f>+SUBTOTAL(9,F7:F58)</f>
        <v>310360525.35000002</v>
      </c>
    </row>
    <row r="61" spans="1:6" ht="15.75" thickTop="1"/>
    <row r="62" spans="1:6" ht="7.5" customHeight="1"/>
  </sheetData>
  <autoFilter ref="A6:F58" xr:uid="{00000000-0009-0000-0000-000009000000}"/>
  <mergeCells count="1">
    <mergeCell ref="D60:E60"/>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MARZO DE 2025</v>
      </c>
    </row>
    <row r="4" spans="1:7">
      <c r="A4" s="167" t="str">
        <f>+'CUT MN'!A4</f>
        <v>ACTUALIZADO AL : 4 de abril de 2025 Hrs. 14:00</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288"/>
      <c r="F8" s="190"/>
      <c r="G8" s="289"/>
    </row>
    <row r="9" spans="1:7">
      <c r="A9" s="164"/>
      <c r="C9" s="189"/>
      <c r="F9" s="190"/>
    </row>
    <row r="10" spans="1:7" ht="16.5" thickBot="1">
      <c r="D10" s="473" t="s">
        <v>1256</v>
      </c>
      <c r="E10" s="473"/>
      <c r="F10" s="175">
        <f>+SUBTOTAL(9,F7:F7)</f>
        <v>0</v>
      </c>
      <c r="G10" s="175">
        <f>+SUBTOTAL(9,G7:G7)</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4"/>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680</v>
      </c>
    </row>
    <row r="2" spans="1:6" ht="15.75">
      <c r="A2" s="162" t="s">
        <v>671</v>
      </c>
    </row>
    <row r="3" spans="1:6">
      <c r="A3" s="162" t="str">
        <f>+'CUT MN'!A3</f>
        <v>CORRESPONDIENTE AL PERIODO DE ENERO A MARZO DE 2025</v>
      </c>
    </row>
    <row r="4" spans="1:6">
      <c r="A4" s="167" t="str">
        <f>+'CUT MN'!A4</f>
        <v>ACTUALIZADO AL : 4 de abril de 2025 Hrs. 14:00</v>
      </c>
    </row>
    <row r="6" spans="1:6" s="172" customFormat="1" ht="30">
      <c r="A6" s="168" t="s">
        <v>681</v>
      </c>
      <c r="B6" s="168" t="s">
        <v>682</v>
      </c>
      <c r="C6" s="169" t="s">
        <v>683</v>
      </c>
      <c r="D6" s="170" t="s">
        <v>35</v>
      </c>
      <c r="E6" s="169" t="s">
        <v>684</v>
      </c>
      <c r="F6" s="171" t="s">
        <v>685</v>
      </c>
    </row>
    <row r="7" spans="1:6" ht="49.5">
      <c r="A7" s="309" t="s">
        <v>1502</v>
      </c>
      <c r="B7" s="310" t="s">
        <v>1511</v>
      </c>
      <c r="C7" s="311" t="s">
        <v>541</v>
      </c>
      <c r="D7" s="312" t="s">
        <v>590</v>
      </c>
      <c r="E7" s="313">
        <v>2</v>
      </c>
      <c r="F7" s="314">
        <v>466830571.75999999</v>
      </c>
    </row>
    <row r="8" spans="1:6" ht="49.5">
      <c r="A8" s="309" t="s">
        <v>2622</v>
      </c>
      <c r="B8" s="310" t="s">
        <v>2623</v>
      </c>
      <c r="C8" s="311" t="s">
        <v>541</v>
      </c>
      <c r="D8" s="312" t="s">
        <v>590</v>
      </c>
      <c r="E8" s="313">
        <v>2</v>
      </c>
      <c r="F8" s="314">
        <v>4925782.59</v>
      </c>
    </row>
    <row r="9" spans="1:6" ht="49.5">
      <c r="A9" s="309" t="s">
        <v>2624</v>
      </c>
      <c r="B9" s="310" t="s">
        <v>2625</v>
      </c>
      <c r="C9" s="311" t="s">
        <v>541</v>
      </c>
      <c r="D9" s="312" t="s">
        <v>590</v>
      </c>
      <c r="E9" s="313">
        <v>2</v>
      </c>
      <c r="F9" s="314">
        <v>580212.71</v>
      </c>
    </row>
    <row r="10" spans="1:6" ht="33">
      <c r="A10" s="309" t="s">
        <v>2626</v>
      </c>
      <c r="B10" s="310" t="s">
        <v>2627</v>
      </c>
      <c r="C10" s="311">
        <v>290</v>
      </c>
      <c r="D10" s="312" t="s">
        <v>118</v>
      </c>
      <c r="E10" s="313">
        <v>1</v>
      </c>
      <c r="F10" s="314">
        <v>1158805.68</v>
      </c>
    </row>
    <row r="11" spans="1:6">
      <c r="A11" s="164"/>
      <c r="C11" s="189"/>
      <c r="F11" s="190"/>
    </row>
    <row r="12" spans="1:6" ht="16.5" thickBot="1">
      <c r="D12" s="473" t="s">
        <v>1257</v>
      </c>
      <c r="E12" s="473"/>
      <c r="F12" s="175">
        <f>+SUBTOTAL(9,F7:F10)</f>
        <v>473495372.73999995</v>
      </c>
    </row>
    <row r="13" spans="1:6" ht="15.75" thickTop="1"/>
    <row r="14" spans="1:6" ht="7.5" customHeight="1"/>
  </sheetData>
  <autoFilter ref="A6:F10" xr:uid="{00000000-0009-0000-0000-000009000000}"/>
  <mergeCells count="1">
    <mergeCell ref="D12:E12"/>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MARZO DE 2025</v>
      </c>
    </row>
    <row r="4" spans="1:7">
      <c r="A4" s="167" t="str">
        <f>+'CUT MN'!A4</f>
        <v>ACTUALIZADO AL : 4 de abril de 2025 Hrs. 14:00</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189"/>
      <c r="F8" s="190"/>
    </row>
    <row r="9" spans="1:7" ht="16.5" thickBot="1">
      <c r="D9" s="473" t="s">
        <v>1256</v>
      </c>
      <c r="E9" s="473"/>
      <c r="F9" s="175">
        <f>+SUBTOTAL(9,F7:F7)</f>
        <v>0</v>
      </c>
      <c r="G9" s="175">
        <f>+SUBTOTAL(9,G7:G7)</f>
        <v>0</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90"/>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1397</v>
      </c>
      <c r="B2" s="115"/>
      <c r="C2" s="115"/>
      <c r="D2" s="115"/>
      <c r="E2" s="115"/>
      <c r="F2" s="115"/>
      <c r="G2" s="115"/>
      <c r="H2" s="112"/>
      <c r="I2" s="112"/>
      <c r="J2" s="73"/>
    </row>
    <row r="3" spans="1:10">
      <c r="A3" s="115" t="str">
        <f>+'CUT MN'!A3</f>
        <v>CORRESPONDIENTE AL PERIODO DE ENERO A MARZO DE 2025</v>
      </c>
      <c r="B3" s="115"/>
      <c r="C3" s="115"/>
      <c r="D3" s="115"/>
      <c r="E3" s="115"/>
      <c r="F3" s="115"/>
      <c r="G3" s="115"/>
      <c r="H3" s="112"/>
      <c r="I3" s="112"/>
      <c r="J3" s="73"/>
    </row>
    <row r="4" spans="1:10">
      <c r="A4" s="65" t="str">
        <f>+'CUT MN'!A4</f>
        <v>ACTUALIZADO AL : 4 de abril de 2025 Hrs. 14:00</v>
      </c>
      <c r="B4" s="62"/>
      <c r="C4" s="62"/>
      <c r="D4" s="75"/>
      <c r="E4" s="62"/>
      <c r="F4" s="62"/>
      <c r="G4" s="70"/>
      <c r="H4" s="112"/>
      <c r="I4" s="112"/>
      <c r="J4" s="73"/>
    </row>
    <row r="5" spans="1:10">
      <c r="A5" s="65"/>
      <c r="B5" s="62"/>
      <c r="C5" s="62"/>
      <c r="D5" s="75"/>
      <c r="E5" s="62"/>
      <c r="F5" s="62"/>
      <c r="G5" s="70"/>
      <c r="H5" s="112"/>
      <c r="I5" s="112"/>
      <c r="J5" s="73"/>
    </row>
    <row r="6" spans="1:10" ht="31.5" customHeight="1">
      <c r="A6" s="266" t="s">
        <v>653</v>
      </c>
      <c r="B6" s="264" t="s">
        <v>660</v>
      </c>
      <c r="C6" s="264" t="s">
        <v>650</v>
      </c>
      <c r="D6" s="264" t="s">
        <v>648</v>
      </c>
      <c r="E6" s="264" t="s">
        <v>649</v>
      </c>
      <c r="F6" s="264" t="s">
        <v>651</v>
      </c>
      <c r="G6" s="264" t="s">
        <v>652</v>
      </c>
      <c r="H6" s="265" t="s">
        <v>1287</v>
      </c>
      <c r="I6" s="264" t="s">
        <v>1288</v>
      </c>
      <c r="J6" s="264" t="s">
        <v>662</v>
      </c>
    </row>
    <row r="7" spans="1:10" ht="89.25">
      <c r="A7" s="191">
        <v>513</v>
      </c>
      <c r="B7" s="212" t="s">
        <v>160</v>
      </c>
      <c r="C7" s="213">
        <v>45660</v>
      </c>
      <c r="D7" s="191" t="s">
        <v>1576</v>
      </c>
      <c r="E7" s="191" t="s">
        <v>14</v>
      </c>
      <c r="F7" s="191">
        <v>22337</v>
      </c>
      <c r="G7" s="197" t="s">
        <v>2063</v>
      </c>
      <c r="H7" s="290">
        <v>68411.199999999997</v>
      </c>
      <c r="I7" s="290">
        <v>0</v>
      </c>
      <c r="J7" s="291" t="s">
        <v>1479</v>
      </c>
    </row>
    <row r="8" spans="1:10" ht="76.5">
      <c r="A8" s="191">
        <v>513</v>
      </c>
      <c r="B8" s="212" t="s">
        <v>160</v>
      </c>
      <c r="C8" s="213">
        <v>45660</v>
      </c>
      <c r="D8" s="191" t="s">
        <v>1577</v>
      </c>
      <c r="E8" s="191" t="s">
        <v>14</v>
      </c>
      <c r="F8" s="191">
        <v>22341</v>
      </c>
      <c r="G8" s="197" t="s">
        <v>2064</v>
      </c>
      <c r="H8" s="290">
        <v>363.36</v>
      </c>
      <c r="I8" s="290">
        <v>0</v>
      </c>
      <c r="J8" s="291" t="s">
        <v>1479</v>
      </c>
    </row>
    <row r="9" spans="1:10" ht="89.25">
      <c r="A9" s="191">
        <v>513</v>
      </c>
      <c r="B9" s="212" t="s">
        <v>160</v>
      </c>
      <c r="C9" s="213">
        <v>45660</v>
      </c>
      <c r="D9" s="191" t="s">
        <v>1578</v>
      </c>
      <c r="E9" s="191" t="s">
        <v>14</v>
      </c>
      <c r="F9" s="191">
        <v>22335</v>
      </c>
      <c r="G9" s="197" t="s">
        <v>2065</v>
      </c>
      <c r="H9" s="290">
        <v>68960</v>
      </c>
      <c r="I9" s="290">
        <v>0</v>
      </c>
      <c r="J9" s="291" t="s">
        <v>1479</v>
      </c>
    </row>
    <row r="10" spans="1:10" ht="76.5">
      <c r="A10" s="191">
        <v>513</v>
      </c>
      <c r="B10" s="212" t="s">
        <v>160</v>
      </c>
      <c r="C10" s="213">
        <v>45660</v>
      </c>
      <c r="D10" s="191" t="s">
        <v>1579</v>
      </c>
      <c r="E10" s="191" t="s">
        <v>14</v>
      </c>
      <c r="F10" s="191">
        <v>22344</v>
      </c>
      <c r="G10" s="197" t="s">
        <v>2066</v>
      </c>
      <c r="H10" s="290">
        <v>661.63</v>
      </c>
      <c r="I10" s="290">
        <v>0</v>
      </c>
      <c r="J10" s="291" t="s">
        <v>1479</v>
      </c>
    </row>
    <row r="11" spans="1:10" ht="76.5">
      <c r="A11" s="191">
        <v>513</v>
      </c>
      <c r="B11" s="212" t="s">
        <v>160</v>
      </c>
      <c r="C11" s="213">
        <v>45660</v>
      </c>
      <c r="D11" s="191" t="s">
        <v>1580</v>
      </c>
      <c r="E11" s="191" t="s">
        <v>14</v>
      </c>
      <c r="F11" s="191">
        <v>22343</v>
      </c>
      <c r="G11" s="197" t="s">
        <v>2067</v>
      </c>
      <c r="H11" s="290">
        <v>361.58</v>
      </c>
      <c r="I11" s="290">
        <v>0</v>
      </c>
      <c r="J11" s="291" t="s">
        <v>1479</v>
      </c>
    </row>
    <row r="12" spans="1:10" ht="76.5">
      <c r="A12" s="191">
        <v>513</v>
      </c>
      <c r="B12" s="212" t="s">
        <v>160</v>
      </c>
      <c r="C12" s="213">
        <v>45660</v>
      </c>
      <c r="D12" s="191" t="s">
        <v>1581</v>
      </c>
      <c r="E12" s="191" t="s">
        <v>14</v>
      </c>
      <c r="F12" s="191">
        <v>22339</v>
      </c>
      <c r="G12" s="197" t="s">
        <v>2068</v>
      </c>
      <c r="H12" s="290">
        <v>584.12</v>
      </c>
      <c r="I12" s="290">
        <v>0</v>
      </c>
      <c r="J12" s="291" t="s">
        <v>1479</v>
      </c>
    </row>
    <row r="13" spans="1:10" ht="76.5">
      <c r="A13" s="191">
        <v>513</v>
      </c>
      <c r="B13" s="212" t="s">
        <v>160</v>
      </c>
      <c r="C13" s="213">
        <v>45660</v>
      </c>
      <c r="D13" s="191" t="s">
        <v>1582</v>
      </c>
      <c r="E13" s="191" t="s">
        <v>14</v>
      </c>
      <c r="F13" s="191">
        <v>22340</v>
      </c>
      <c r="G13" s="197" t="s">
        <v>2069</v>
      </c>
      <c r="H13" s="290">
        <v>370.36</v>
      </c>
      <c r="I13" s="290">
        <v>0</v>
      </c>
      <c r="J13" s="291" t="s">
        <v>1479</v>
      </c>
    </row>
    <row r="14" spans="1:10" ht="76.5">
      <c r="A14" s="191">
        <v>513</v>
      </c>
      <c r="B14" s="212" t="s">
        <v>160</v>
      </c>
      <c r="C14" s="213">
        <v>45660</v>
      </c>
      <c r="D14" s="191" t="s">
        <v>1583</v>
      </c>
      <c r="E14" s="191" t="s">
        <v>14</v>
      </c>
      <c r="F14" s="191">
        <v>22342</v>
      </c>
      <c r="G14" s="197" t="s">
        <v>2070</v>
      </c>
      <c r="H14" s="290">
        <v>367.75</v>
      </c>
      <c r="I14" s="290">
        <v>0</v>
      </c>
      <c r="J14" s="291" t="s">
        <v>1479</v>
      </c>
    </row>
    <row r="15" spans="1:10" ht="76.5">
      <c r="A15" s="191">
        <v>513</v>
      </c>
      <c r="B15" s="212" t="s">
        <v>160</v>
      </c>
      <c r="C15" s="213">
        <v>45663</v>
      </c>
      <c r="D15" s="191" t="s">
        <v>1597</v>
      </c>
      <c r="E15" s="191" t="s">
        <v>14</v>
      </c>
      <c r="F15" s="191">
        <v>22367</v>
      </c>
      <c r="G15" s="197" t="s">
        <v>2083</v>
      </c>
      <c r="H15" s="290">
        <v>666.5</v>
      </c>
      <c r="I15" s="290">
        <v>0</v>
      </c>
      <c r="J15" s="291" t="s">
        <v>1479</v>
      </c>
    </row>
    <row r="16" spans="1:10" ht="89.25">
      <c r="A16" s="191">
        <v>513</v>
      </c>
      <c r="B16" s="212" t="s">
        <v>160</v>
      </c>
      <c r="C16" s="213">
        <v>45663</v>
      </c>
      <c r="D16" s="191" t="s">
        <v>1598</v>
      </c>
      <c r="E16" s="191" t="s">
        <v>14</v>
      </c>
      <c r="F16" s="191">
        <v>22366</v>
      </c>
      <c r="G16" s="197" t="s">
        <v>2084</v>
      </c>
      <c r="H16" s="290">
        <v>27800</v>
      </c>
      <c r="I16" s="290">
        <v>0</v>
      </c>
      <c r="J16" s="291" t="s">
        <v>1479</v>
      </c>
    </row>
    <row r="17" spans="1:10" ht="89.25">
      <c r="A17" s="191">
        <v>513</v>
      </c>
      <c r="B17" s="212" t="s">
        <v>160</v>
      </c>
      <c r="C17" s="213">
        <v>45663</v>
      </c>
      <c r="D17" s="191" t="s">
        <v>1599</v>
      </c>
      <c r="E17" s="191" t="s">
        <v>14</v>
      </c>
      <c r="F17" s="191">
        <v>22365</v>
      </c>
      <c r="G17" s="197" t="s">
        <v>2085</v>
      </c>
      <c r="H17" s="290">
        <v>14080</v>
      </c>
      <c r="I17" s="290">
        <v>0</v>
      </c>
      <c r="J17" s="291" t="s">
        <v>1479</v>
      </c>
    </row>
    <row r="18" spans="1:10" ht="89.25">
      <c r="A18" s="191">
        <v>513</v>
      </c>
      <c r="B18" s="212" t="s">
        <v>160</v>
      </c>
      <c r="C18" s="213">
        <v>45663</v>
      </c>
      <c r="D18" s="191" t="s">
        <v>1600</v>
      </c>
      <c r="E18" s="191" t="s">
        <v>14</v>
      </c>
      <c r="F18" s="191">
        <v>22364</v>
      </c>
      <c r="G18" s="197" t="s">
        <v>2086</v>
      </c>
      <c r="H18" s="290">
        <v>68960</v>
      </c>
      <c r="I18" s="290">
        <v>0</v>
      </c>
      <c r="J18" s="291" t="s">
        <v>1479</v>
      </c>
    </row>
    <row r="19" spans="1:10" ht="89.25">
      <c r="A19" s="191">
        <v>513</v>
      </c>
      <c r="B19" s="212" t="s">
        <v>160</v>
      </c>
      <c r="C19" s="213">
        <v>45663</v>
      </c>
      <c r="D19" s="191" t="s">
        <v>1601</v>
      </c>
      <c r="E19" s="191" t="s">
        <v>14</v>
      </c>
      <c r="F19" s="191">
        <v>22363</v>
      </c>
      <c r="G19" s="197" t="s">
        <v>2087</v>
      </c>
      <c r="H19" s="290">
        <v>27800</v>
      </c>
      <c r="I19" s="290">
        <v>0</v>
      </c>
      <c r="J19" s="291" t="s">
        <v>1479</v>
      </c>
    </row>
    <row r="20" spans="1:10" ht="89.25">
      <c r="A20" s="191">
        <v>513</v>
      </c>
      <c r="B20" s="212" t="s">
        <v>160</v>
      </c>
      <c r="C20" s="213">
        <v>45663</v>
      </c>
      <c r="D20" s="191" t="s">
        <v>1602</v>
      </c>
      <c r="E20" s="191" t="s">
        <v>14</v>
      </c>
      <c r="F20" s="191">
        <v>22362</v>
      </c>
      <c r="G20" s="197" t="s">
        <v>2088</v>
      </c>
      <c r="H20" s="290">
        <v>27800</v>
      </c>
      <c r="I20" s="290">
        <v>0</v>
      </c>
      <c r="J20" s="291" t="s">
        <v>1479</v>
      </c>
    </row>
    <row r="21" spans="1:10" ht="76.5">
      <c r="A21" s="191">
        <v>513</v>
      </c>
      <c r="B21" s="212" t="s">
        <v>160</v>
      </c>
      <c r="C21" s="213">
        <v>45663</v>
      </c>
      <c r="D21" s="191" t="s">
        <v>1603</v>
      </c>
      <c r="E21" s="191" t="s">
        <v>14</v>
      </c>
      <c r="F21" s="191">
        <v>22358</v>
      </c>
      <c r="G21" s="197" t="s">
        <v>2089</v>
      </c>
      <c r="H21" s="290">
        <v>14080</v>
      </c>
      <c r="I21" s="290">
        <v>0</v>
      </c>
      <c r="J21" s="291" t="s">
        <v>1479</v>
      </c>
    </row>
    <row r="22" spans="1:10" ht="76.5">
      <c r="A22" s="191">
        <v>513</v>
      </c>
      <c r="B22" s="212" t="s">
        <v>160</v>
      </c>
      <c r="C22" s="213">
        <v>45663</v>
      </c>
      <c r="D22" s="191" t="s">
        <v>1604</v>
      </c>
      <c r="E22" s="191" t="s">
        <v>14</v>
      </c>
      <c r="F22" s="191">
        <v>22359</v>
      </c>
      <c r="G22" s="197" t="s">
        <v>2090</v>
      </c>
      <c r="H22" s="290">
        <v>27800</v>
      </c>
      <c r="I22" s="290">
        <v>0</v>
      </c>
      <c r="J22" s="291" t="s">
        <v>1479</v>
      </c>
    </row>
    <row r="23" spans="1:10" ht="76.5">
      <c r="A23" s="191">
        <v>513</v>
      </c>
      <c r="B23" s="212" t="s">
        <v>160</v>
      </c>
      <c r="C23" s="213">
        <v>45663</v>
      </c>
      <c r="D23" s="191" t="s">
        <v>1605</v>
      </c>
      <c r="E23" s="191" t="s">
        <v>14</v>
      </c>
      <c r="F23" s="191">
        <v>22360</v>
      </c>
      <c r="G23" s="197" t="s">
        <v>2091</v>
      </c>
      <c r="H23" s="290">
        <v>68960</v>
      </c>
      <c r="I23" s="290">
        <v>0</v>
      </c>
      <c r="J23" s="291" t="s">
        <v>1479</v>
      </c>
    </row>
    <row r="24" spans="1:10" ht="89.25">
      <c r="A24" s="191">
        <v>513</v>
      </c>
      <c r="B24" s="212" t="s">
        <v>160</v>
      </c>
      <c r="C24" s="213">
        <v>45663</v>
      </c>
      <c r="D24" s="191" t="s">
        <v>1606</v>
      </c>
      <c r="E24" s="191" t="s">
        <v>14</v>
      </c>
      <c r="F24" s="191">
        <v>22361</v>
      </c>
      <c r="G24" s="197" t="s">
        <v>2092</v>
      </c>
      <c r="H24" s="290">
        <v>14080</v>
      </c>
      <c r="I24" s="290">
        <v>0</v>
      </c>
      <c r="J24" s="291" t="s">
        <v>1479</v>
      </c>
    </row>
    <row r="25" spans="1:10" ht="89.25">
      <c r="A25" s="191">
        <v>513</v>
      </c>
      <c r="B25" s="212" t="s">
        <v>160</v>
      </c>
      <c r="C25" s="213">
        <v>45663</v>
      </c>
      <c r="D25" s="191" t="s">
        <v>1607</v>
      </c>
      <c r="E25" s="191" t="s">
        <v>14</v>
      </c>
      <c r="F25" s="191">
        <v>22370</v>
      </c>
      <c r="G25" s="197" t="s">
        <v>2093</v>
      </c>
      <c r="H25" s="290">
        <v>1123.5899999999999</v>
      </c>
      <c r="I25" s="290">
        <v>0</v>
      </c>
      <c r="J25" s="291" t="s">
        <v>1479</v>
      </c>
    </row>
    <row r="26" spans="1:10" ht="76.5">
      <c r="A26" s="191">
        <v>513</v>
      </c>
      <c r="B26" s="212" t="s">
        <v>160</v>
      </c>
      <c r="C26" s="213">
        <v>45663</v>
      </c>
      <c r="D26" s="191" t="s">
        <v>1608</v>
      </c>
      <c r="E26" s="191" t="s">
        <v>14</v>
      </c>
      <c r="F26" s="191">
        <v>22371</v>
      </c>
      <c r="G26" s="197" t="s">
        <v>2094</v>
      </c>
      <c r="H26" s="290">
        <v>668.84</v>
      </c>
      <c r="I26" s="290">
        <v>0</v>
      </c>
      <c r="J26" s="291" t="s">
        <v>1479</v>
      </c>
    </row>
    <row r="27" spans="1:10" ht="76.5">
      <c r="A27" s="191">
        <v>513</v>
      </c>
      <c r="B27" s="212" t="s">
        <v>160</v>
      </c>
      <c r="C27" s="213">
        <v>45663</v>
      </c>
      <c r="D27" s="191" t="s">
        <v>1609</v>
      </c>
      <c r="E27" s="191" t="s">
        <v>14</v>
      </c>
      <c r="F27" s="191">
        <v>22372</v>
      </c>
      <c r="G27" s="197" t="s">
        <v>2095</v>
      </c>
      <c r="H27" s="290">
        <v>457.69</v>
      </c>
      <c r="I27" s="290">
        <v>0</v>
      </c>
      <c r="J27" s="291" t="s">
        <v>1479</v>
      </c>
    </row>
    <row r="28" spans="1:10" ht="76.5">
      <c r="A28" s="191">
        <v>513</v>
      </c>
      <c r="B28" s="212" t="s">
        <v>160</v>
      </c>
      <c r="C28" s="213">
        <v>45663</v>
      </c>
      <c r="D28" s="191" t="s">
        <v>1610</v>
      </c>
      <c r="E28" s="191" t="s">
        <v>14</v>
      </c>
      <c r="F28" s="191">
        <v>22373</v>
      </c>
      <c r="G28" s="197" t="s">
        <v>2096</v>
      </c>
      <c r="H28" s="290">
        <v>450.35</v>
      </c>
      <c r="I28" s="290">
        <v>0</v>
      </c>
      <c r="J28" s="291" t="s">
        <v>1479</v>
      </c>
    </row>
    <row r="29" spans="1:10" ht="76.5">
      <c r="A29" s="191">
        <v>513</v>
      </c>
      <c r="B29" s="212" t="s">
        <v>160</v>
      </c>
      <c r="C29" s="213">
        <v>45663</v>
      </c>
      <c r="D29" s="191" t="s">
        <v>1611</v>
      </c>
      <c r="E29" s="191" t="s">
        <v>14</v>
      </c>
      <c r="F29" s="191">
        <v>22374</v>
      </c>
      <c r="G29" s="197" t="s">
        <v>2097</v>
      </c>
      <c r="H29" s="290">
        <v>532.73</v>
      </c>
      <c r="I29" s="290">
        <v>0</v>
      </c>
      <c r="J29" s="291" t="s">
        <v>1479</v>
      </c>
    </row>
    <row r="30" spans="1:10" ht="76.5">
      <c r="A30" s="191">
        <v>513</v>
      </c>
      <c r="B30" s="212" t="s">
        <v>160</v>
      </c>
      <c r="C30" s="213">
        <v>45663</v>
      </c>
      <c r="D30" s="191" t="s">
        <v>1612</v>
      </c>
      <c r="E30" s="191" t="s">
        <v>14</v>
      </c>
      <c r="F30" s="191">
        <v>22375</v>
      </c>
      <c r="G30" s="197" t="s">
        <v>2098</v>
      </c>
      <c r="H30" s="290">
        <v>27800</v>
      </c>
      <c r="I30" s="290">
        <v>0</v>
      </c>
      <c r="J30" s="291" t="s">
        <v>1479</v>
      </c>
    </row>
    <row r="31" spans="1:10" ht="76.5">
      <c r="A31" s="191">
        <v>513</v>
      </c>
      <c r="B31" s="212" t="s">
        <v>160</v>
      </c>
      <c r="C31" s="213">
        <v>45663</v>
      </c>
      <c r="D31" s="191" t="s">
        <v>1613</v>
      </c>
      <c r="E31" s="191" t="s">
        <v>14</v>
      </c>
      <c r="F31" s="191">
        <v>22376</v>
      </c>
      <c r="G31" s="197" t="s">
        <v>2099</v>
      </c>
      <c r="H31" s="290">
        <v>379.55</v>
      </c>
      <c r="I31" s="290">
        <v>0</v>
      </c>
      <c r="J31" s="291" t="s">
        <v>1479</v>
      </c>
    </row>
    <row r="32" spans="1:10" ht="102">
      <c r="A32" s="191">
        <v>86</v>
      </c>
      <c r="B32" s="212" t="s">
        <v>50</v>
      </c>
      <c r="C32" s="213">
        <v>45664</v>
      </c>
      <c r="D32" s="191" t="s">
        <v>1620</v>
      </c>
      <c r="E32" s="191" t="s">
        <v>14</v>
      </c>
      <c r="F32" s="191">
        <v>22384</v>
      </c>
      <c r="G32" s="197" t="s">
        <v>2106</v>
      </c>
      <c r="H32" s="290">
        <v>28743.94</v>
      </c>
      <c r="I32" s="290">
        <v>0</v>
      </c>
      <c r="J32" s="291" t="s">
        <v>1479</v>
      </c>
    </row>
    <row r="33" spans="1:10" ht="76.5">
      <c r="A33" s="191">
        <v>513</v>
      </c>
      <c r="B33" s="212" t="s">
        <v>160</v>
      </c>
      <c r="C33" s="213">
        <v>45664</v>
      </c>
      <c r="D33" s="191" t="s">
        <v>1623</v>
      </c>
      <c r="E33" s="191" t="s">
        <v>14</v>
      </c>
      <c r="F33" s="191">
        <v>22378</v>
      </c>
      <c r="G33" s="197" t="s">
        <v>2109</v>
      </c>
      <c r="H33" s="290">
        <v>366.52</v>
      </c>
      <c r="I33" s="290">
        <v>0</v>
      </c>
      <c r="J33" s="291" t="s">
        <v>1479</v>
      </c>
    </row>
    <row r="34" spans="1:10" ht="76.5">
      <c r="A34" s="191">
        <v>513</v>
      </c>
      <c r="B34" s="212" t="s">
        <v>160</v>
      </c>
      <c r="C34" s="213">
        <v>45664</v>
      </c>
      <c r="D34" s="191" t="s">
        <v>1624</v>
      </c>
      <c r="E34" s="191" t="s">
        <v>14</v>
      </c>
      <c r="F34" s="191">
        <v>22377</v>
      </c>
      <c r="G34" s="197" t="s">
        <v>2110</v>
      </c>
      <c r="H34" s="290">
        <v>363.91</v>
      </c>
      <c r="I34" s="290">
        <v>0</v>
      </c>
      <c r="J34" s="291" t="s">
        <v>1479</v>
      </c>
    </row>
    <row r="35" spans="1:10" ht="89.25">
      <c r="A35" s="191">
        <v>513</v>
      </c>
      <c r="B35" s="212" t="s">
        <v>160</v>
      </c>
      <c r="C35" s="213">
        <v>45664</v>
      </c>
      <c r="D35" s="191" t="s">
        <v>1625</v>
      </c>
      <c r="E35" s="191" t="s">
        <v>14</v>
      </c>
      <c r="F35" s="191">
        <v>22383</v>
      </c>
      <c r="G35" s="197" t="s">
        <v>2111</v>
      </c>
      <c r="H35" s="290">
        <v>1726.31</v>
      </c>
      <c r="I35" s="290">
        <v>0</v>
      </c>
      <c r="J35" s="291" t="s">
        <v>1479</v>
      </c>
    </row>
    <row r="36" spans="1:10" ht="89.25">
      <c r="A36" s="191">
        <v>513</v>
      </c>
      <c r="B36" s="212" t="s">
        <v>160</v>
      </c>
      <c r="C36" s="213">
        <v>45664</v>
      </c>
      <c r="D36" s="191" t="s">
        <v>1626</v>
      </c>
      <c r="E36" s="191" t="s">
        <v>14</v>
      </c>
      <c r="F36" s="191">
        <v>22382</v>
      </c>
      <c r="G36" s="197" t="s">
        <v>2112</v>
      </c>
      <c r="H36" s="290">
        <v>1537.79</v>
      </c>
      <c r="I36" s="290">
        <v>0</v>
      </c>
      <c r="J36" s="291" t="s">
        <v>1479</v>
      </c>
    </row>
    <row r="37" spans="1:10" ht="76.5">
      <c r="A37" s="191">
        <v>513</v>
      </c>
      <c r="B37" s="212" t="s">
        <v>160</v>
      </c>
      <c r="C37" s="213">
        <v>45664</v>
      </c>
      <c r="D37" s="191" t="s">
        <v>1627</v>
      </c>
      <c r="E37" s="191" t="s">
        <v>14</v>
      </c>
      <c r="F37" s="191">
        <v>22381</v>
      </c>
      <c r="G37" s="197" t="s">
        <v>2113</v>
      </c>
      <c r="H37" s="290">
        <v>1015.75</v>
      </c>
      <c r="I37" s="290">
        <v>0</v>
      </c>
      <c r="J37" s="291" t="s">
        <v>1479</v>
      </c>
    </row>
    <row r="38" spans="1:10" ht="89.25">
      <c r="A38" s="191">
        <v>513</v>
      </c>
      <c r="B38" s="212" t="s">
        <v>160</v>
      </c>
      <c r="C38" s="213">
        <v>45664</v>
      </c>
      <c r="D38" s="191" t="s">
        <v>1628</v>
      </c>
      <c r="E38" s="191" t="s">
        <v>14</v>
      </c>
      <c r="F38" s="191">
        <v>22380</v>
      </c>
      <c r="G38" s="197" t="s">
        <v>2114</v>
      </c>
      <c r="H38" s="290">
        <v>1461.78</v>
      </c>
      <c r="I38" s="290">
        <v>0</v>
      </c>
      <c r="J38" s="291" t="s">
        <v>1479</v>
      </c>
    </row>
    <row r="39" spans="1:10" ht="89.25">
      <c r="A39" s="191">
        <v>513</v>
      </c>
      <c r="B39" s="212" t="s">
        <v>160</v>
      </c>
      <c r="C39" s="213">
        <v>45664</v>
      </c>
      <c r="D39" s="191" t="s">
        <v>1629</v>
      </c>
      <c r="E39" s="191" t="s">
        <v>14</v>
      </c>
      <c r="F39" s="191">
        <v>22379</v>
      </c>
      <c r="G39" s="197" t="s">
        <v>2115</v>
      </c>
      <c r="H39" s="290">
        <v>1130.31</v>
      </c>
      <c r="I39" s="290">
        <v>0</v>
      </c>
      <c r="J39" s="291" t="s">
        <v>1479</v>
      </c>
    </row>
    <row r="40" spans="1:10" ht="89.25">
      <c r="A40" s="191">
        <v>513</v>
      </c>
      <c r="B40" s="212" t="s">
        <v>160</v>
      </c>
      <c r="C40" s="213">
        <v>45667</v>
      </c>
      <c r="D40" s="191" t="s">
        <v>1687</v>
      </c>
      <c r="E40" s="191" t="s">
        <v>14</v>
      </c>
      <c r="F40" s="191">
        <v>22385</v>
      </c>
      <c r="G40" s="197" t="s">
        <v>2170</v>
      </c>
      <c r="H40" s="290">
        <v>27800</v>
      </c>
      <c r="I40" s="290">
        <v>0</v>
      </c>
      <c r="J40" s="291" t="s">
        <v>1479</v>
      </c>
    </row>
    <row r="41" spans="1:10" ht="89.25">
      <c r="A41" s="191">
        <v>513</v>
      </c>
      <c r="B41" s="212" t="s">
        <v>160</v>
      </c>
      <c r="C41" s="213">
        <v>45667</v>
      </c>
      <c r="D41" s="191" t="s">
        <v>1688</v>
      </c>
      <c r="E41" s="191" t="s">
        <v>14</v>
      </c>
      <c r="F41" s="191">
        <v>22386</v>
      </c>
      <c r="G41" s="197" t="s">
        <v>2171</v>
      </c>
      <c r="H41" s="290">
        <v>68960</v>
      </c>
      <c r="I41" s="290">
        <v>0</v>
      </c>
      <c r="J41" s="291" t="s">
        <v>1479</v>
      </c>
    </row>
    <row r="42" spans="1:10" ht="89.25">
      <c r="A42" s="191">
        <v>25</v>
      </c>
      <c r="B42" s="212" t="s">
        <v>42</v>
      </c>
      <c r="C42" s="213">
        <v>45678</v>
      </c>
      <c r="D42" s="191" t="s">
        <v>1847</v>
      </c>
      <c r="E42" s="191" t="s">
        <v>14</v>
      </c>
      <c r="F42" s="191">
        <v>22462</v>
      </c>
      <c r="G42" s="197" t="s">
        <v>2323</v>
      </c>
      <c r="H42" s="290">
        <v>882.32</v>
      </c>
      <c r="I42" s="290">
        <v>0</v>
      </c>
      <c r="J42" s="291" t="s">
        <v>1479</v>
      </c>
    </row>
    <row r="43" spans="1:10" ht="89.25">
      <c r="A43" s="191">
        <v>25</v>
      </c>
      <c r="B43" s="212" t="s">
        <v>42</v>
      </c>
      <c r="C43" s="213">
        <v>45678</v>
      </c>
      <c r="D43" s="191" t="s">
        <v>1848</v>
      </c>
      <c r="E43" s="191" t="s">
        <v>14</v>
      </c>
      <c r="F43" s="191">
        <v>22465</v>
      </c>
      <c r="G43" s="197" t="s">
        <v>2324</v>
      </c>
      <c r="H43" s="290">
        <v>557.29</v>
      </c>
      <c r="I43" s="290">
        <v>0</v>
      </c>
      <c r="J43" s="291" t="s">
        <v>1479</v>
      </c>
    </row>
    <row r="44" spans="1:10" ht="89.25">
      <c r="A44" s="191">
        <v>25</v>
      </c>
      <c r="B44" s="212" t="s">
        <v>42</v>
      </c>
      <c r="C44" s="213">
        <v>45678</v>
      </c>
      <c r="D44" s="191" t="s">
        <v>1849</v>
      </c>
      <c r="E44" s="191" t="s">
        <v>14</v>
      </c>
      <c r="F44" s="191">
        <v>22464</v>
      </c>
      <c r="G44" s="197" t="s">
        <v>2325</v>
      </c>
      <c r="H44" s="290">
        <v>599.54999999999995</v>
      </c>
      <c r="I44" s="290">
        <v>0</v>
      </c>
      <c r="J44" s="291" t="s">
        <v>1479</v>
      </c>
    </row>
    <row r="45" spans="1:10" ht="89.25">
      <c r="A45" s="191">
        <v>513</v>
      </c>
      <c r="B45" s="212" t="s">
        <v>160</v>
      </c>
      <c r="C45" s="213">
        <v>45678</v>
      </c>
      <c r="D45" s="191" t="s">
        <v>1850</v>
      </c>
      <c r="E45" s="191" t="s">
        <v>14</v>
      </c>
      <c r="F45" s="191">
        <v>22451</v>
      </c>
      <c r="G45" s="197" t="s">
        <v>2326</v>
      </c>
      <c r="H45" s="290">
        <v>7518.82</v>
      </c>
      <c r="I45" s="290">
        <v>0</v>
      </c>
      <c r="J45" s="291" t="s">
        <v>1479</v>
      </c>
    </row>
    <row r="46" spans="1:10" ht="89.25">
      <c r="A46" s="191">
        <v>513</v>
      </c>
      <c r="B46" s="212" t="s">
        <v>160</v>
      </c>
      <c r="C46" s="213">
        <v>45678</v>
      </c>
      <c r="D46" s="191" t="s">
        <v>1851</v>
      </c>
      <c r="E46" s="191" t="s">
        <v>14</v>
      </c>
      <c r="F46" s="191">
        <v>22461</v>
      </c>
      <c r="G46" s="197" t="s">
        <v>2327</v>
      </c>
      <c r="H46" s="290">
        <v>68960</v>
      </c>
      <c r="I46" s="290">
        <v>0</v>
      </c>
      <c r="J46" s="291" t="s">
        <v>1479</v>
      </c>
    </row>
    <row r="47" spans="1:10" ht="89.25">
      <c r="A47" s="191">
        <v>513</v>
      </c>
      <c r="B47" s="212" t="s">
        <v>160</v>
      </c>
      <c r="C47" s="213">
        <v>45678</v>
      </c>
      <c r="D47" s="191" t="s">
        <v>1852</v>
      </c>
      <c r="E47" s="191" t="s">
        <v>14</v>
      </c>
      <c r="F47" s="191">
        <v>22460</v>
      </c>
      <c r="G47" s="197" t="s">
        <v>2328</v>
      </c>
      <c r="H47" s="290">
        <v>27800</v>
      </c>
      <c r="I47" s="290">
        <v>0</v>
      </c>
      <c r="J47" s="291" t="s">
        <v>1479</v>
      </c>
    </row>
    <row r="48" spans="1:10" ht="89.25">
      <c r="A48" s="191">
        <v>513</v>
      </c>
      <c r="B48" s="212" t="s">
        <v>160</v>
      </c>
      <c r="C48" s="213">
        <v>45678</v>
      </c>
      <c r="D48" s="191" t="s">
        <v>1853</v>
      </c>
      <c r="E48" s="191" t="s">
        <v>14</v>
      </c>
      <c r="F48" s="191">
        <v>22458</v>
      </c>
      <c r="G48" s="197" t="s">
        <v>2329</v>
      </c>
      <c r="H48" s="290">
        <v>14080</v>
      </c>
      <c r="I48" s="290">
        <v>0</v>
      </c>
      <c r="J48" s="291" t="s">
        <v>1479</v>
      </c>
    </row>
    <row r="49" spans="1:10" ht="89.25">
      <c r="A49" s="191">
        <v>513</v>
      </c>
      <c r="B49" s="212" t="s">
        <v>160</v>
      </c>
      <c r="C49" s="213">
        <v>45678</v>
      </c>
      <c r="D49" s="191" t="s">
        <v>1854</v>
      </c>
      <c r="E49" s="191" t="s">
        <v>14</v>
      </c>
      <c r="F49" s="191">
        <v>22459</v>
      </c>
      <c r="G49" s="197" t="s">
        <v>2330</v>
      </c>
      <c r="H49" s="290">
        <v>20641.18</v>
      </c>
      <c r="I49" s="290">
        <v>0</v>
      </c>
      <c r="J49" s="291" t="s">
        <v>1479</v>
      </c>
    </row>
    <row r="50" spans="1:10" ht="89.25">
      <c r="A50" s="191">
        <v>25</v>
      </c>
      <c r="B50" s="212" t="s">
        <v>42</v>
      </c>
      <c r="C50" s="213">
        <v>45678</v>
      </c>
      <c r="D50" s="191" t="s">
        <v>1855</v>
      </c>
      <c r="E50" s="191" t="s">
        <v>14</v>
      </c>
      <c r="F50" s="191">
        <v>22463</v>
      </c>
      <c r="G50" s="197" t="s">
        <v>2331</v>
      </c>
      <c r="H50" s="290">
        <v>1141.7</v>
      </c>
      <c r="I50" s="290">
        <v>0</v>
      </c>
      <c r="J50" s="291" t="s">
        <v>1479</v>
      </c>
    </row>
    <row r="51" spans="1:10" ht="102">
      <c r="A51" s="191">
        <v>595</v>
      </c>
      <c r="B51" s="212" t="s">
        <v>609</v>
      </c>
      <c r="C51" s="213">
        <v>45681</v>
      </c>
      <c r="D51" s="191" t="s">
        <v>1904</v>
      </c>
      <c r="E51" s="191" t="s">
        <v>14</v>
      </c>
      <c r="F51" s="191">
        <v>22490</v>
      </c>
      <c r="G51" s="197" t="s">
        <v>2380</v>
      </c>
      <c r="H51" s="290">
        <v>480.05</v>
      </c>
      <c r="I51" s="290">
        <v>0</v>
      </c>
      <c r="J51" s="291" t="s">
        <v>1479</v>
      </c>
    </row>
    <row r="52" spans="1:10" ht="102">
      <c r="A52" s="191">
        <v>595</v>
      </c>
      <c r="B52" s="212" t="s">
        <v>609</v>
      </c>
      <c r="C52" s="213">
        <v>45681</v>
      </c>
      <c r="D52" s="191" t="s">
        <v>1905</v>
      </c>
      <c r="E52" s="191" t="s">
        <v>14</v>
      </c>
      <c r="F52" s="191">
        <v>22491</v>
      </c>
      <c r="G52" s="197" t="s">
        <v>2381</v>
      </c>
      <c r="H52" s="290">
        <v>420.03</v>
      </c>
      <c r="I52" s="290">
        <v>0</v>
      </c>
      <c r="J52" s="291" t="s">
        <v>1479</v>
      </c>
    </row>
    <row r="53" spans="1:10" ht="102">
      <c r="A53" s="191">
        <v>595</v>
      </c>
      <c r="B53" s="212" t="s">
        <v>609</v>
      </c>
      <c r="C53" s="213">
        <v>45681</v>
      </c>
      <c r="D53" s="191" t="s">
        <v>1906</v>
      </c>
      <c r="E53" s="191" t="s">
        <v>14</v>
      </c>
      <c r="F53" s="191">
        <v>22494</v>
      </c>
      <c r="G53" s="197" t="s">
        <v>2382</v>
      </c>
      <c r="H53" s="290">
        <v>420.03</v>
      </c>
      <c r="I53" s="290">
        <v>0</v>
      </c>
      <c r="J53" s="291" t="s">
        <v>1479</v>
      </c>
    </row>
    <row r="54" spans="1:10" ht="102">
      <c r="A54" s="191">
        <v>595</v>
      </c>
      <c r="B54" s="212" t="s">
        <v>609</v>
      </c>
      <c r="C54" s="213">
        <v>45681</v>
      </c>
      <c r="D54" s="191" t="s">
        <v>1907</v>
      </c>
      <c r="E54" s="191" t="s">
        <v>14</v>
      </c>
      <c r="F54" s="191">
        <v>22495</v>
      </c>
      <c r="G54" s="197" t="s">
        <v>2383</v>
      </c>
      <c r="H54" s="290">
        <v>600.37</v>
      </c>
      <c r="I54" s="290">
        <v>0</v>
      </c>
      <c r="J54" s="291" t="s">
        <v>1479</v>
      </c>
    </row>
    <row r="55" spans="1:10" ht="102">
      <c r="A55" s="191">
        <v>595</v>
      </c>
      <c r="B55" s="212" t="s">
        <v>609</v>
      </c>
      <c r="C55" s="213">
        <v>45681</v>
      </c>
      <c r="D55" s="191" t="s">
        <v>1908</v>
      </c>
      <c r="E55" s="191" t="s">
        <v>14</v>
      </c>
      <c r="F55" s="191">
        <v>22496</v>
      </c>
      <c r="G55" s="197" t="s">
        <v>2384</v>
      </c>
      <c r="H55" s="290">
        <v>606</v>
      </c>
      <c r="I55" s="290">
        <v>0</v>
      </c>
      <c r="J55" s="291" t="s">
        <v>1479</v>
      </c>
    </row>
    <row r="56" spans="1:10" ht="102">
      <c r="A56" s="191">
        <v>595</v>
      </c>
      <c r="B56" s="212" t="s">
        <v>609</v>
      </c>
      <c r="C56" s="213">
        <v>45681</v>
      </c>
      <c r="D56" s="191" t="s">
        <v>1909</v>
      </c>
      <c r="E56" s="191" t="s">
        <v>14</v>
      </c>
      <c r="F56" s="191">
        <v>22497</v>
      </c>
      <c r="G56" s="197" t="s">
        <v>2385</v>
      </c>
      <c r="H56" s="290">
        <v>396.02</v>
      </c>
      <c r="I56" s="290">
        <v>0</v>
      </c>
      <c r="J56" s="291" t="s">
        <v>1479</v>
      </c>
    </row>
    <row r="57" spans="1:10" ht="102">
      <c r="A57" s="191">
        <v>595</v>
      </c>
      <c r="B57" s="212" t="s">
        <v>609</v>
      </c>
      <c r="C57" s="213">
        <v>45681</v>
      </c>
      <c r="D57" s="191" t="s">
        <v>1910</v>
      </c>
      <c r="E57" s="191" t="s">
        <v>14</v>
      </c>
      <c r="F57" s="191">
        <v>22498</v>
      </c>
      <c r="G57" s="197" t="s">
        <v>2386</v>
      </c>
      <c r="H57" s="290">
        <v>379.21</v>
      </c>
      <c r="I57" s="290">
        <v>0</v>
      </c>
      <c r="J57" s="291" t="s">
        <v>1479</v>
      </c>
    </row>
    <row r="58" spans="1:10" ht="102">
      <c r="A58" s="191">
        <v>595</v>
      </c>
      <c r="B58" s="212" t="s">
        <v>609</v>
      </c>
      <c r="C58" s="213">
        <v>45681</v>
      </c>
      <c r="D58" s="191" t="s">
        <v>1911</v>
      </c>
      <c r="E58" s="191" t="s">
        <v>14</v>
      </c>
      <c r="F58" s="191">
        <v>22499</v>
      </c>
      <c r="G58" s="197" t="s">
        <v>2387</v>
      </c>
      <c r="H58" s="290">
        <v>530.4</v>
      </c>
      <c r="I58" s="290">
        <v>0</v>
      </c>
      <c r="J58" s="291" t="s">
        <v>1479</v>
      </c>
    </row>
    <row r="59" spans="1:10" ht="102">
      <c r="A59" s="191">
        <v>595</v>
      </c>
      <c r="B59" s="212" t="s">
        <v>609</v>
      </c>
      <c r="C59" s="213">
        <v>45681</v>
      </c>
      <c r="D59" s="191" t="s">
        <v>1912</v>
      </c>
      <c r="E59" s="191" t="s">
        <v>14</v>
      </c>
      <c r="F59" s="191">
        <v>22500</v>
      </c>
      <c r="G59" s="197" t="s">
        <v>2388</v>
      </c>
      <c r="H59" s="290">
        <v>408.02</v>
      </c>
      <c r="I59" s="290">
        <v>0</v>
      </c>
      <c r="J59" s="291" t="s">
        <v>1479</v>
      </c>
    </row>
    <row r="60" spans="1:10" ht="102">
      <c r="A60" s="191">
        <v>595</v>
      </c>
      <c r="B60" s="212" t="s">
        <v>609</v>
      </c>
      <c r="C60" s="213">
        <v>45681</v>
      </c>
      <c r="D60" s="191" t="s">
        <v>1913</v>
      </c>
      <c r="E60" s="191" t="s">
        <v>14</v>
      </c>
      <c r="F60" s="191">
        <v>22492</v>
      </c>
      <c r="G60" s="197" t="s">
        <v>2389</v>
      </c>
      <c r="H60" s="290">
        <v>475.04</v>
      </c>
      <c r="I60" s="290">
        <v>0</v>
      </c>
      <c r="J60" s="291" t="s">
        <v>1479</v>
      </c>
    </row>
    <row r="61" spans="1:10" ht="102">
      <c r="A61" s="191">
        <v>595</v>
      </c>
      <c r="B61" s="212" t="s">
        <v>609</v>
      </c>
      <c r="C61" s="213">
        <v>45681</v>
      </c>
      <c r="D61" s="191" t="s">
        <v>1914</v>
      </c>
      <c r="E61" s="191" t="s">
        <v>14</v>
      </c>
      <c r="F61" s="191">
        <v>22493</v>
      </c>
      <c r="G61" s="197" t="s">
        <v>2390</v>
      </c>
      <c r="H61" s="290">
        <v>404.04</v>
      </c>
      <c r="I61" s="290">
        <v>0</v>
      </c>
      <c r="J61" s="291" t="s">
        <v>1479</v>
      </c>
    </row>
    <row r="62" spans="1:10" ht="76.5">
      <c r="A62" s="191">
        <v>10</v>
      </c>
      <c r="B62" s="212" t="s">
        <v>38</v>
      </c>
      <c r="C62" s="213">
        <v>45681</v>
      </c>
      <c r="D62" s="191" t="s">
        <v>1917</v>
      </c>
      <c r="E62" s="191" t="s">
        <v>14</v>
      </c>
      <c r="F62" s="191">
        <v>22477</v>
      </c>
      <c r="G62" s="197" t="s">
        <v>2393</v>
      </c>
      <c r="H62" s="290">
        <v>8283.57</v>
      </c>
      <c r="I62" s="290">
        <v>0</v>
      </c>
      <c r="J62" s="291" t="s">
        <v>1479</v>
      </c>
    </row>
    <row r="63" spans="1:10" ht="76.5">
      <c r="A63" s="191">
        <v>10</v>
      </c>
      <c r="B63" s="212" t="s">
        <v>38</v>
      </c>
      <c r="C63" s="213">
        <v>45681</v>
      </c>
      <c r="D63" s="191" t="s">
        <v>1918</v>
      </c>
      <c r="E63" s="191" t="s">
        <v>14</v>
      </c>
      <c r="F63" s="191">
        <v>22476</v>
      </c>
      <c r="G63" s="197" t="s">
        <v>2394</v>
      </c>
      <c r="H63" s="290">
        <v>1414.97</v>
      </c>
      <c r="I63" s="290">
        <v>0</v>
      </c>
      <c r="J63" s="291" t="s">
        <v>1479</v>
      </c>
    </row>
    <row r="64" spans="1:10" ht="76.5">
      <c r="A64" s="191">
        <v>10</v>
      </c>
      <c r="B64" s="212" t="s">
        <v>38</v>
      </c>
      <c r="C64" s="213">
        <v>45681</v>
      </c>
      <c r="D64" s="191" t="s">
        <v>1919</v>
      </c>
      <c r="E64" s="191" t="s">
        <v>14</v>
      </c>
      <c r="F64" s="191">
        <v>22472</v>
      </c>
      <c r="G64" s="197" t="s">
        <v>2395</v>
      </c>
      <c r="H64" s="290">
        <v>1332.99</v>
      </c>
      <c r="I64" s="290">
        <v>0</v>
      </c>
      <c r="J64" s="291" t="s">
        <v>1479</v>
      </c>
    </row>
    <row r="65" spans="1:10" ht="76.5">
      <c r="A65" s="191">
        <v>10</v>
      </c>
      <c r="B65" s="212" t="s">
        <v>38</v>
      </c>
      <c r="C65" s="213">
        <v>45681</v>
      </c>
      <c r="D65" s="191" t="s">
        <v>1920</v>
      </c>
      <c r="E65" s="191" t="s">
        <v>14</v>
      </c>
      <c r="F65" s="191">
        <v>22474</v>
      </c>
      <c r="G65" s="197" t="s">
        <v>2396</v>
      </c>
      <c r="H65" s="290">
        <v>401.3</v>
      </c>
      <c r="I65" s="290">
        <v>0</v>
      </c>
      <c r="J65" s="291" t="s">
        <v>1479</v>
      </c>
    </row>
    <row r="66" spans="1:10" ht="76.5">
      <c r="A66" s="191">
        <v>10</v>
      </c>
      <c r="B66" s="212" t="s">
        <v>38</v>
      </c>
      <c r="C66" s="213">
        <v>45681</v>
      </c>
      <c r="D66" s="191" t="s">
        <v>1921</v>
      </c>
      <c r="E66" s="191" t="s">
        <v>14</v>
      </c>
      <c r="F66" s="191">
        <v>22473</v>
      </c>
      <c r="G66" s="197" t="s">
        <v>2397</v>
      </c>
      <c r="H66" s="290">
        <v>388.4</v>
      </c>
      <c r="I66" s="290">
        <v>0</v>
      </c>
      <c r="J66" s="291" t="s">
        <v>1479</v>
      </c>
    </row>
    <row r="67" spans="1:10" ht="76.5">
      <c r="A67" s="191">
        <v>10</v>
      </c>
      <c r="B67" s="212" t="s">
        <v>38</v>
      </c>
      <c r="C67" s="213">
        <v>45681</v>
      </c>
      <c r="D67" s="191" t="s">
        <v>1922</v>
      </c>
      <c r="E67" s="191" t="s">
        <v>14</v>
      </c>
      <c r="F67" s="191">
        <v>22468</v>
      </c>
      <c r="G67" s="197" t="s">
        <v>2398</v>
      </c>
      <c r="H67" s="290">
        <v>17167.66</v>
      </c>
      <c r="I67" s="290">
        <v>0</v>
      </c>
      <c r="J67" s="291" t="s">
        <v>1479</v>
      </c>
    </row>
    <row r="68" spans="1:10" ht="76.5">
      <c r="A68" s="191">
        <v>10</v>
      </c>
      <c r="B68" s="212" t="s">
        <v>38</v>
      </c>
      <c r="C68" s="213">
        <v>45681</v>
      </c>
      <c r="D68" s="191" t="s">
        <v>1923</v>
      </c>
      <c r="E68" s="191" t="s">
        <v>14</v>
      </c>
      <c r="F68" s="191">
        <v>22475</v>
      </c>
      <c r="G68" s="197" t="s">
        <v>2399</v>
      </c>
      <c r="H68" s="290">
        <v>1351.79</v>
      </c>
      <c r="I68" s="290">
        <v>0</v>
      </c>
      <c r="J68" s="291" t="s">
        <v>1479</v>
      </c>
    </row>
    <row r="69" spans="1:10" ht="76.5">
      <c r="A69" s="191">
        <v>10</v>
      </c>
      <c r="B69" s="212" t="s">
        <v>38</v>
      </c>
      <c r="C69" s="213">
        <v>45681</v>
      </c>
      <c r="D69" s="191" t="s">
        <v>1924</v>
      </c>
      <c r="E69" s="191" t="s">
        <v>14</v>
      </c>
      <c r="F69" s="191">
        <v>22478</v>
      </c>
      <c r="G69" s="197" t="s">
        <v>2400</v>
      </c>
      <c r="H69" s="290">
        <v>1371.48</v>
      </c>
      <c r="I69" s="290">
        <v>0</v>
      </c>
      <c r="J69" s="291" t="s">
        <v>1479</v>
      </c>
    </row>
    <row r="70" spans="1:10" ht="76.5">
      <c r="A70" s="191">
        <v>10</v>
      </c>
      <c r="B70" s="212" t="s">
        <v>38</v>
      </c>
      <c r="C70" s="213">
        <v>45681</v>
      </c>
      <c r="D70" s="191" t="s">
        <v>1925</v>
      </c>
      <c r="E70" s="191" t="s">
        <v>14</v>
      </c>
      <c r="F70" s="191">
        <v>22469</v>
      </c>
      <c r="G70" s="197" t="s">
        <v>2401</v>
      </c>
      <c r="H70" s="290">
        <v>25782.14</v>
      </c>
      <c r="I70" s="290">
        <v>0</v>
      </c>
      <c r="J70" s="291" t="s">
        <v>1479</v>
      </c>
    </row>
    <row r="71" spans="1:10" ht="76.5">
      <c r="A71" s="191">
        <v>513</v>
      </c>
      <c r="B71" s="212" t="s">
        <v>160</v>
      </c>
      <c r="C71" s="213">
        <v>45684</v>
      </c>
      <c r="D71" s="191" t="s">
        <v>1936</v>
      </c>
      <c r="E71" s="191" t="s">
        <v>14</v>
      </c>
      <c r="F71" s="191">
        <v>22528</v>
      </c>
      <c r="G71" s="197" t="s">
        <v>2413</v>
      </c>
      <c r="H71" s="290">
        <v>4092.53</v>
      </c>
      <c r="I71" s="290">
        <v>0</v>
      </c>
      <c r="J71" s="291" t="s">
        <v>1479</v>
      </c>
    </row>
    <row r="72" spans="1:10" ht="76.5">
      <c r="A72" s="191">
        <v>513</v>
      </c>
      <c r="B72" s="212" t="s">
        <v>160</v>
      </c>
      <c r="C72" s="213">
        <v>45684</v>
      </c>
      <c r="D72" s="191" t="s">
        <v>1937</v>
      </c>
      <c r="E72" s="191" t="s">
        <v>14</v>
      </c>
      <c r="F72" s="191">
        <v>22527</v>
      </c>
      <c r="G72" s="197" t="s">
        <v>2414</v>
      </c>
      <c r="H72" s="290">
        <v>1485.18</v>
      </c>
      <c r="I72" s="290">
        <v>0</v>
      </c>
      <c r="J72" s="291" t="s">
        <v>1479</v>
      </c>
    </row>
    <row r="73" spans="1:10" ht="89.25">
      <c r="A73" s="191">
        <v>25</v>
      </c>
      <c r="B73" s="212" t="s">
        <v>42</v>
      </c>
      <c r="C73" s="213">
        <v>45691</v>
      </c>
      <c r="D73" s="191" t="s">
        <v>2658</v>
      </c>
      <c r="E73" s="191" t="s">
        <v>14</v>
      </c>
      <c r="F73" s="191">
        <v>22595</v>
      </c>
      <c r="G73" s="197" t="s">
        <v>3206</v>
      </c>
      <c r="H73" s="290">
        <v>1020.34</v>
      </c>
      <c r="I73" s="290">
        <v>0</v>
      </c>
      <c r="J73" s="291" t="s">
        <v>1479</v>
      </c>
    </row>
    <row r="74" spans="1:10" ht="63.75">
      <c r="A74" s="191">
        <v>683</v>
      </c>
      <c r="B74" s="212" t="s">
        <v>1247</v>
      </c>
      <c r="C74" s="213">
        <v>45707</v>
      </c>
      <c r="D74" s="191" t="s">
        <v>2937</v>
      </c>
      <c r="E74" s="191" t="s">
        <v>14</v>
      </c>
      <c r="F74" s="191">
        <v>22663</v>
      </c>
      <c r="G74" s="197" t="s">
        <v>3476</v>
      </c>
      <c r="H74" s="290">
        <v>713.7</v>
      </c>
      <c r="I74" s="290">
        <v>0</v>
      </c>
      <c r="J74" s="291" t="s">
        <v>1479</v>
      </c>
    </row>
    <row r="75" spans="1:10" ht="76.5">
      <c r="A75" s="191">
        <v>683</v>
      </c>
      <c r="B75" s="212" t="s">
        <v>1247</v>
      </c>
      <c r="C75" s="213">
        <v>45707</v>
      </c>
      <c r="D75" s="191" t="s">
        <v>2938</v>
      </c>
      <c r="E75" s="191" t="s">
        <v>14</v>
      </c>
      <c r="F75" s="191">
        <v>22664</v>
      </c>
      <c r="G75" s="197" t="s">
        <v>3477</v>
      </c>
      <c r="H75" s="290">
        <v>1283.3599999999999</v>
      </c>
      <c r="I75" s="290">
        <v>0</v>
      </c>
      <c r="J75" s="291" t="s">
        <v>1479</v>
      </c>
    </row>
    <row r="76" spans="1:10" ht="76.5">
      <c r="A76" s="191">
        <v>10</v>
      </c>
      <c r="B76" s="212" t="s">
        <v>38</v>
      </c>
      <c r="C76" s="213">
        <v>45707</v>
      </c>
      <c r="D76" s="191" t="s">
        <v>2942</v>
      </c>
      <c r="E76" s="191" t="s">
        <v>14</v>
      </c>
      <c r="F76" s="191">
        <v>22470</v>
      </c>
      <c r="G76" s="197" t="s">
        <v>3481</v>
      </c>
      <c r="H76" s="290">
        <v>28767.82</v>
      </c>
      <c r="I76" s="290">
        <v>0</v>
      </c>
      <c r="J76" s="291" t="s">
        <v>1479</v>
      </c>
    </row>
    <row r="77" spans="1:10" ht="63.75">
      <c r="A77" s="191">
        <v>578</v>
      </c>
      <c r="B77" s="212" t="s">
        <v>168</v>
      </c>
      <c r="C77" s="213">
        <v>45709</v>
      </c>
      <c r="D77" s="191" t="s">
        <v>2979</v>
      </c>
      <c r="E77" s="191" t="s">
        <v>14</v>
      </c>
      <c r="F77" s="191">
        <v>22689</v>
      </c>
      <c r="G77" s="197" t="s">
        <v>3517</v>
      </c>
      <c r="H77" s="290">
        <v>1051.97</v>
      </c>
      <c r="I77" s="290">
        <v>0</v>
      </c>
      <c r="J77" s="291" t="s">
        <v>1479</v>
      </c>
    </row>
    <row r="78" spans="1:10" ht="76.5">
      <c r="A78" s="191">
        <v>513</v>
      </c>
      <c r="B78" s="212" t="s">
        <v>160</v>
      </c>
      <c r="C78" s="213">
        <v>45722</v>
      </c>
      <c r="D78" s="191" t="s">
        <v>3925</v>
      </c>
      <c r="E78" s="191" t="s">
        <v>14</v>
      </c>
      <c r="F78" s="191">
        <v>22829</v>
      </c>
      <c r="G78" s="197" t="s">
        <v>5135</v>
      </c>
      <c r="H78" s="290">
        <v>369.81</v>
      </c>
      <c r="I78" s="290">
        <v>0</v>
      </c>
      <c r="J78" s="291" t="s">
        <v>1479</v>
      </c>
    </row>
    <row r="79" spans="1:10" ht="76.5">
      <c r="A79" s="191">
        <v>513</v>
      </c>
      <c r="B79" s="212" t="s">
        <v>160</v>
      </c>
      <c r="C79" s="213">
        <v>45722</v>
      </c>
      <c r="D79" s="191" t="s">
        <v>3926</v>
      </c>
      <c r="E79" s="191" t="s">
        <v>14</v>
      </c>
      <c r="F79" s="191">
        <v>22828</v>
      </c>
      <c r="G79" s="197" t="s">
        <v>5136</v>
      </c>
      <c r="H79" s="290">
        <v>375.71</v>
      </c>
      <c r="I79" s="290">
        <v>0</v>
      </c>
      <c r="J79" s="291" t="s">
        <v>1479</v>
      </c>
    </row>
    <row r="80" spans="1:10" ht="76.5">
      <c r="A80" s="191">
        <v>513</v>
      </c>
      <c r="B80" s="212" t="s">
        <v>160</v>
      </c>
      <c r="C80" s="213">
        <v>45722</v>
      </c>
      <c r="D80" s="191" t="s">
        <v>3927</v>
      </c>
      <c r="E80" s="191" t="s">
        <v>14</v>
      </c>
      <c r="F80" s="191">
        <v>22821</v>
      </c>
      <c r="G80" s="197" t="s">
        <v>5137</v>
      </c>
      <c r="H80" s="290">
        <v>560.24</v>
      </c>
      <c r="I80" s="290">
        <v>0</v>
      </c>
      <c r="J80" s="291" t="s">
        <v>1479</v>
      </c>
    </row>
    <row r="81" spans="1:10" ht="76.5">
      <c r="A81" s="191">
        <v>513</v>
      </c>
      <c r="B81" s="212" t="s">
        <v>160</v>
      </c>
      <c r="C81" s="213">
        <v>45722</v>
      </c>
      <c r="D81" s="191" t="s">
        <v>3928</v>
      </c>
      <c r="E81" s="191" t="s">
        <v>14</v>
      </c>
      <c r="F81" s="191">
        <v>22820</v>
      </c>
      <c r="G81" s="197" t="s">
        <v>5138</v>
      </c>
      <c r="H81" s="290">
        <v>656.28</v>
      </c>
      <c r="I81" s="290">
        <v>0</v>
      </c>
      <c r="J81" s="291" t="s">
        <v>1479</v>
      </c>
    </row>
    <row r="82" spans="1:10" ht="76.5">
      <c r="A82" s="191">
        <v>513</v>
      </c>
      <c r="B82" s="212" t="s">
        <v>160</v>
      </c>
      <c r="C82" s="213">
        <v>45722</v>
      </c>
      <c r="D82" s="191" t="s">
        <v>3929</v>
      </c>
      <c r="E82" s="191" t="s">
        <v>14</v>
      </c>
      <c r="F82" s="191">
        <v>22822</v>
      </c>
      <c r="G82" s="197" t="s">
        <v>5139</v>
      </c>
      <c r="H82" s="290">
        <v>413.58</v>
      </c>
      <c r="I82" s="290">
        <v>0</v>
      </c>
      <c r="J82" s="291" t="s">
        <v>1479</v>
      </c>
    </row>
    <row r="83" spans="1:10" ht="76.5">
      <c r="A83" s="191">
        <v>513</v>
      </c>
      <c r="B83" s="212" t="s">
        <v>160</v>
      </c>
      <c r="C83" s="213">
        <v>45722</v>
      </c>
      <c r="D83" s="191" t="s">
        <v>3930</v>
      </c>
      <c r="E83" s="191" t="s">
        <v>14</v>
      </c>
      <c r="F83" s="191">
        <v>22823</v>
      </c>
      <c r="G83" s="197" t="s">
        <v>5140</v>
      </c>
      <c r="H83" s="290">
        <v>689.62</v>
      </c>
      <c r="I83" s="290">
        <v>0</v>
      </c>
      <c r="J83" s="291" t="s">
        <v>1479</v>
      </c>
    </row>
    <row r="84" spans="1:10" ht="76.5">
      <c r="A84" s="191">
        <v>513</v>
      </c>
      <c r="B84" s="212" t="s">
        <v>160</v>
      </c>
      <c r="C84" s="213">
        <v>45723</v>
      </c>
      <c r="D84" s="191" t="s">
        <v>3997</v>
      </c>
      <c r="E84" s="191" t="s">
        <v>14</v>
      </c>
      <c r="F84" s="191">
        <v>22852</v>
      </c>
      <c r="G84" s="197" t="s">
        <v>5205</v>
      </c>
      <c r="H84" s="290">
        <v>1654.83</v>
      </c>
      <c r="I84" s="290">
        <v>0</v>
      </c>
      <c r="J84" s="291" t="s">
        <v>1479</v>
      </c>
    </row>
    <row r="85" spans="1:10" ht="89.25">
      <c r="A85" s="191">
        <v>313</v>
      </c>
      <c r="B85" s="212" t="s">
        <v>134</v>
      </c>
      <c r="C85" s="213">
        <v>45728</v>
      </c>
      <c r="D85" s="191" t="s">
        <v>4112</v>
      </c>
      <c r="E85" s="191" t="s">
        <v>14</v>
      </c>
      <c r="F85" s="191">
        <v>22862</v>
      </c>
      <c r="G85" s="197" t="s">
        <v>5318</v>
      </c>
      <c r="H85" s="290">
        <v>2589.5</v>
      </c>
      <c r="I85" s="290">
        <v>0</v>
      </c>
      <c r="J85" s="291" t="s">
        <v>1479</v>
      </c>
    </row>
    <row r="86" spans="1:10">
      <c r="A86" s="369"/>
      <c r="B86" s="370"/>
      <c r="C86" s="371"/>
      <c r="D86" s="369"/>
      <c r="E86" s="369"/>
      <c r="F86" s="369"/>
      <c r="G86" s="372"/>
      <c r="H86" s="342"/>
      <c r="I86" s="342"/>
      <c r="J86" s="373"/>
    </row>
    <row r="87" spans="1:10" ht="18.75">
      <c r="A87" s="178"/>
      <c r="G87" s="276" t="s">
        <v>554</v>
      </c>
      <c r="H87" s="176">
        <f>+SUBTOTAL(9,H7:H85)</f>
        <v>847144.40000000014</v>
      </c>
      <c r="I87" s="176">
        <f>+SUBTOTAL(9,I7:I85)</f>
        <v>0</v>
      </c>
    </row>
    <row r="88" spans="1:10">
      <c r="H88" s="157"/>
      <c r="I88" s="157"/>
    </row>
    <row r="89" spans="1:10">
      <c r="H89" s="157"/>
      <c r="I89" s="157"/>
    </row>
    <row r="90" spans="1:10">
      <c r="H90" s="157"/>
      <c r="I90" s="157"/>
    </row>
  </sheetData>
  <autoFilter ref="A6:J85"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99" zoomScale="175" zoomScaleNormal="175" workbookViewId="0">
      <selection activeCell="B107" sqref="B107"/>
    </sheetView>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3" t="s">
        <v>34</v>
      </c>
      <c r="B2" s="254" t="str">
        <f>UPPER(C2)</f>
        <v>DESCRIPCIÓN</v>
      </c>
      <c r="C2" s="254" t="s">
        <v>2</v>
      </c>
      <c r="D2" s="254" t="s">
        <v>1316</v>
      </c>
      <c r="E2" s="254" t="s">
        <v>1311</v>
      </c>
    </row>
    <row r="3" spans="1:5">
      <c r="A3" s="300">
        <v>6</v>
      </c>
      <c r="B3" s="301" t="s">
        <v>690</v>
      </c>
      <c r="C3" s="301" t="s">
        <v>37</v>
      </c>
      <c r="D3" s="6" t="s">
        <v>640</v>
      </c>
      <c r="E3" s="6" t="s">
        <v>1340</v>
      </c>
    </row>
    <row r="4" spans="1:5">
      <c r="A4" s="300">
        <v>10</v>
      </c>
      <c r="B4" s="301" t="s">
        <v>691</v>
      </c>
      <c r="C4" s="301" t="s">
        <v>38</v>
      </c>
      <c r="D4" s="6" t="s">
        <v>667</v>
      </c>
      <c r="E4" s="6" t="s">
        <v>1340</v>
      </c>
    </row>
    <row r="5" spans="1:5">
      <c r="A5" s="300">
        <v>15</v>
      </c>
      <c r="B5" s="301" t="s">
        <v>692</v>
      </c>
      <c r="C5" s="301" t="s">
        <v>39</v>
      </c>
      <c r="D5" s="6" t="s">
        <v>642</v>
      </c>
      <c r="E5" s="6" t="s">
        <v>1340</v>
      </c>
    </row>
    <row r="6" spans="1:5">
      <c r="A6" s="300">
        <v>16</v>
      </c>
      <c r="B6" s="301" t="s">
        <v>1391</v>
      </c>
      <c r="C6" s="301" t="s">
        <v>40</v>
      </c>
      <c r="D6" s="6" t="s">
        <v>643</v>
      </c>
      <c r="E6" s="6" t="s">
        <v>1340</v>
      </c>
    </row>
    <row r="7" spans="1:5">
      <c r="A7" s="300">
        <v>20</v>
      </c>
      <c r="B7" s="301" t="s">
        <v>693</v>
      </c>
      <c r="C7" s="301" t="s">
        <v>41</v>
      </c>
      <c r="D7" s="6" t="s">
        <v>641</v>
      </c>
      <c r="E7" s="6" t="s">
        <v>1340</v>
      </c>
    </row>
    <row r="8" spans="1:5">
      <c r="A8" s="300">
        <v>25</v>
      </c>
      <c r="B8" s="301" t="s">
        <v>694</v>
      </c>
      <c r="C8" s="301" t="s">
        <v>42</v>
      </c>
      <c r="D8" s="6" t="s">
        <v>643</v>
      </c>
      <c r="E8" s="6" t="s">
        <v>1340</v>
      </c>
    </row>
    <row r="9" spans="1:5">
      <c r="A9" s="300">
        <v>30</v>
      </c>
      <c r="B9" s="301" t="s">
        <v>695</v>
      </c>
      <c r="C9" s="301" t="s">
        <v>638</v>
      </c>
      <c r="D9" s="6" t="s">
        <v>642</v>
      </c>
      <c r="E9" s="6" t="s">
        <v>1340</v>
      </c>
    </row>
    <row r="10" spans="1:5">
      <c r="A10" s="300">
        <v>35</v>
      </c>
      <c r="B10" s="301" t="s">
        <v>696</v>
      </c>
      <c r="C10" s="301" t="s">
        <v>43</v>
      </c>
      <c r="D10" s="6" t="s">
        <v>644</v>
      </c>
      <c r="E10" s="6" t="s">
        <v>1340</v>
      </c>
    </row>
    <row r="11" spans="1:5">
      <c r="A11" s="300">
        <v>41</v>
      </c>
      <c r="B11" s="301" t="s">
        <v>697</v>
      </c>
      <c r="C11" s="301" t="s">
        <v>44</v>
      </c>
      <c r="D11" s="6" t="s">
        <v>641</v>
      </c>
      <c r="E11" s="6" t="s">
        <v>1340</v>
      </c>
    </row>
    <row r="12" spans="1:5">
      <c r="A12" s="300">
        <v>46</v>
      </c>
      <c r="B12" s="301" t="s">
        <v>1369</v>
      </c>
      <c r="C12" s="301" t="s">
        <v>1367</v>
      </c>
      <c r="D12" s="6" t="s">
        <v>645</v>
      </c>
      <c r="E12" s="6" t="s">
        <v>1340</v>
      </c>
    </row>
    <row r="13" spans="1:5">
      <c r="A13" s="300">
        <v>47</v>
      </c>
      <c r="B13" s="301" t="s">
        <v>698</v>
      </c>
      <c r="C13" s="301" t="s">
        <v>45</v>
      </c>
      <c r="D13" s="6" t="s">
        <v>646</v>
      </c>
      <c r="E13" s="6" t="s">
        <v>1340</v>
      </c>
    </row>
    <row r="14" spans="1:5">
      <c r="A14" s="302">
        <v>53</v>
      </c>
      <c r="B14" s="303" t="s">
        <v>1392</v>
      </c>
      <c r="C14" s="303" t="s">
        <v>1372</v>
      </c>
      <c r="D14" s="6" t="s">
        <v>667</v>
      </c>
      <c r="E14" s="6" t="s">
        <v>1340</v>
      </c>
    </row>
    <row r="15" spans="1:5">
      <c r="A15" s="300">
        <v>66</v>
      </c>
      <c r="B15" s="301" t="s">
        <v>699</v>
      </c>
      <c r="C15" s="301" t="s">
        <v>46</v>
      </c>
      <c r="D15" s="6" t="s">
        <v>647</v>
      </c>
      <c r="E15" s="6" t="s">
        <v>1340</v>
      </c>
    </row>
    <row r="16" spans="1:5">
      <c r="A16" s="256">
        <v>70</v>
      </c>
      <c r="B16" s="257" t="s">
        <v>700</v>
      </c>
      <c r="C16" s="257" t="s">
        <v>47</v>
      </c>
      <c r="D16" s="298" t="s">
        <v>647</v>
      </c>
      <c r="E16" s="6" t="s">
        <v>1340</v>
      </c>
    </row>
    <row r="17" spans="1:5">
      <c r="A17" s="300">
        <v>76</v>
      </c>
      <c r="B17" s="301" t="s">
        <v>701</v>
      </c>
      <c r="C17" s="301" t="s">
        <v>48</v>
      </c>
      <c r="D17" s="6" t="s">
        <v>640</v>
      </c>
      <c r="E17" s="6" t="s">
        <v>1340</v>
      </c>
    </row>
    <row r="18" spans="1:5">
      <c r="A18" s="300">
        <v>78</v>
      </c>
      <c r="B18" s="301" t="s">
        <v>1370</v>
      </c>
      <c r="C18" s="301" t="s">
        <v>1368</v>
      </c>
      <c r="D18" s="6" t="s">
        <v>642</v>
      </c>
      <c r="E18" s="6" t="s">
        <v>1340</v>
      </c>
    </row>
    <row r="19" spans="1:5">
      <c r="A19" s="300">
        <v>81</v>
      </c>
      <c r="B19" s="301" t="s">
        <v>702</v>
      </c>
      <c r="C19" s="301" t="s">
        <v>49</v>
      </c>
      <c r="D19" s="6" t="s">
        <v>640</v>
      </c>
      <c r="E19" s="6" t="s">
        <v>1340</v>
      </c>
    </row>
    <row r="20" spans="1:5">
      <c r="A20" s="300">
        <v>86</v>
      </c>
      <c r="B20" s="301" t="s">
        <v>703</v>
      </c>
      <c r="C20" s="301" t="s">
        <v>50</v>
      </c>
      <c r="D20" s="6" t="s">
        <v>643</v>
      </c>
      <c r="E20" s="6" t="s">
        <v>1340</v>
      </c>
    </row>
    <row r="21" spans="1:5">
      <c r="A21" s="300" t="s">
        <v>539</v>
      </c>
      <c r="B21" s="301" t="s">
        <v>540</v>
      </c>
      <c r="C21" s="301" t="s">
        <v>590</v>
      </c>
      <c r="D21" s="6" t="s">
        <v>645</v>
      </c>
      <c r="E21" s="6" t="s">
        <v>1340</v>
      </c>
    </row>
    <row r="22" spans="1:5">
      <c r="A22" s="300" t="s">
        <v>541</v>
      </c>
      <c r="B22" s="301" t="s">
        <v>540</v>
      </c>
      <c r="C22" s="301" t="s">
        <v>590</v>
      </c>
      <c r="D22" s="6" t="s">
        <v>645</v>
      </c>
      <c r="E22" s="6" t="s">
        <v>1340</v>
      </c>
    </row>
    <row r="23" spans="1:5">
      <c r="A23" s="300" t="s">
        <v>542</v>
      </c>
      <c r="B23" s="301" t="s">
        <v>543</v>
      </c>
      <c r="C23" s="301" t="s">
        <v>687</v>
      </c>
      <c r="D23" s="6" t="s">
        <v>646</v>
      </c>
      <c r="E23" s="6" t="s">
        <v>1340</v>
      </c>
    </row>
    <row r="24" spans="1:5">
      <c r="A24" s="300" t="s">
        <v>544</v>
      </c>
      <c r="B24" s="301" t="s">
        <v>545</v>
      </c>
      <c r="C24" s="301" t="s">
        <v>679</v>
      </c>
      <c r="D24" s="6" t="s">
        <v>666</v>
      </c>
      <c r="E24" s="6" t="s">
        <v>1340</v>
      </c>
    </row>
    <row r="25" spans="1:5">
      <c r="A25" s="300" t="s">
        <v>546</v>
      </c>
      <c r="B25" s="301" t="s">
        <v>547</v>
      </c>
      <c r="C25" s="301" t="s">
        <v>1236</v>
      </c>
      <c r="D25" s="6" t="s">
        <v>666</v>
      </c>
      <c r="E25" s="6" t="s">
        <v>1340</v>
      </c>
    </row>
    <row r="26" spans="1:5">
      <c r="A26" s="300">
        <v>108</v>
      </c>
      <c r="B26" s="301" t="s">
        <v>704</v>
      </c>
      <c r="C26" s="301" t="s">
        <v>51</v>
      </c>
      <c r="D26" s="6" t="s">
        <v>644</v>
      </c>
      <c r="E26" s="6" t="s">
        <v>1322</v>
      </c>
    </row>
    <row r="27" spans="1:5">
      <c r="A27" s="300">
        <v>109</v>
      </c>
      <c r="B27" s="301" t="s">
        <v>705</v>
      </c>
      <c r="C27" s="301" t="s">
        <v>611</v>
      </c>
      <c r="D27" s="6" t="s">
        <v>644</v>
      </c>
      <c r="E27" s="6" t="s">
        <v>1322</v>
      </c>
    </row>
    <row r="28" spans="1:5">
      <c r="A28" s="302">
        <v>111</v>
      </c>
      <c r="B28" s="303" t="s">
        <v>706</v>
      </c>
      <c r="C28" s="303" t="s">
        <v>52</v>
      </c>
      <c r="D28" s="6" t="s">
        <v>645</v>
      </c>
      <c r="E28" s="6" t="s">
        <v>1322</v>
      </c>
    </row>
    <row r="29" spans="1:5">
      <c r="A29" s="300">
        <v>112</v>
      </c>
      <c r="B29" s="301" t="s">
        <v>707</v>
      </c>
      <c r="C29" s="301" t="s">
        <v>53</v>
      </c>
      <c r="D29" s="6" t="s">
        <v>645</v>
      </c>
      <c r="E29" s="6" t="s">
        <v>1322</v>
      </c>
    </row>
    <row r="30" spans="1:5">
      <c r="A30" s="300">
        <v>117</v>
      </c>
      <c r="B30" s="303" t="s">
        <v>708</v>
      </c>
      <c r="C30" s="303" t="s">
        <v>54</v>
      </c>
      <c r="D30" s="6" t="s">
        <v>647</v>
      </c>
      <c r="E30" s="6" t="s">
        <v>1322</v>
      </c>
    </row>
    <row r="31" spans="1:5">
      <c r="A31" s="300">
        <v>119</v>
      </c>
      <c r="B31" s="301" t="s">
        <v>709</v>
      </c>
      <c r="C31" s="301" t="s">
        <v>55</v>
      </c>
      <c r="D31" s="6" t="s">
        <v>647</v>
      </c>
      <c r="E31" s="6" t="s">
        <v>1322</v>
      </c>
    </row>
    <row r="32" spans="1:5">
      <c r="A32" s="300">
        <v>124</v>
      </c>
      <c r="B32" s="301" t="s">
        <v>710</v>
      </c>
      <c r="C32" s="301" t="s">
        <v>56</v>
      </c>
      <c r="D32" s="6" t="s">
        <v>644</v>
      </c>
      <c r="E32" s="6" t="s">
        <v>1322</v>
      </c>
    </row>
    <row r="33" spans="1:5">
      <c r="A33" s="300">
        <v>129</v>
      </c>
      <c r="B33" s="301" t="s">
        <v>711</v>
      </c>
      <c r="C33" s="301" t="s">
        <v>57</v>
      </c>
      <c r="D33" s="6" t="s">
        <v>666</v>
      </c>
      <c r="E33" s="6" t="s">
        <v>1322</v>
      </c>
    </row>
    <row r="34" spans="1:5">
      <c r="A34" s="300">
        <v>130</v>
      </c>
      <c r="B34" s="301" t="s">
        <v>712</v>
      </c>
      <c r="C34" s="301" t="s">
        <v>58</v>
      </c>
      <c r="D34" s="6" t="s">
        <v>640</v>
      </c>
      <c r="E34" s="6" t="s">
        <v>1322</v>
      </c>
    </row>
    <row r="35" spans="1:5">
      <c r="A35" s="300">
        <v>132</v>
      </c>
      <c r="B35" s="301" t="s">
        <v>713</v>
      </c>
      <c r="C35" s="301" t="s">
        <v>59</v>
      </c>
      <c r="D35" s="6" t="s">
        <v>641</v>
      </c>
      <c r="E35" s="6" t="s">
        <v>1322</v>
      </c>
    </row>
    <row r="36" spans="1:5">
      <c r="A36" s="300">
        <v>133</v>
      </c>
      <c r="B36" s="301" t="s">
        <v>714</v>
      </c>
      <c r="C36" s="301" t="s">
        <v>60</v>
      </c>
      <c r="D36" s="6" t="s">
        <v>641</v>
      </c>
      <c r="E36" s="6" t="s">
        <v>1322</v>
      </c>
    </row>
    <row r="37" spans="1:5">
      <c r="A37" s="300">
        <v>134</v>
      </c>
      <c r="B37" s="301" t="s">
        <v>715</v>
      </c>
      <c r="C37" s="301" t="s">
        <v>61</v>
      </c>
      <c r="D37" s="6" t="s">
        <v>642</v>
      </c>
      <c r="E37" s="6" t="s">
        <v>1322</v>
      </c>
    </row>
    <row r="38" spans="1:5">
      <c r="A38" s="300">
        <v>137</v>
      </c>
      <c r="B38" s="301" t="s">
        <v>716</v>
      </c>
      <c r="C38" s="301" t="s">
        <v>62</v>
      </c>
      <c r="D38" s="6" t="s">
        <v>641</v>
      </c>
      <c r="E38" s="6" t="s">
        <v>1322</v>
      </c>
    </row>
    <row r="39" spans="1:5">
      <c r="A39" s="300">
        <v>138</v>
      </c>
      <c r="B39" s="301" t="s">
        <v>717</v>
      </c>
      <c r="C39" s="301" t="s">
        <v>63</v>
      </c>
      <c r="D39" s="6" t="s">
        <v>624</v>
      </c>
      <c r="E39" s="6" t="s">
        <v>1324</v>
      </c>
    </row>
    <row r="40" spans="1:5">
      <c r="A40" s="300">
        <v>139</v>
      </c>
      <c r="B40" s="301" t="s">
        <v>718</v>
      </c>
      <c r="C40" s="301" t="s">
        <v>64</v>
      </c>
      <c r="D40" s="6" t="s">
        <v>624</v>
      </c>
      <c r="E40" s="6" t="s">
        <v>1324</v>
      </c>
    </row>
    <row r="41" spans="1:5">
      <c r="A41" s="300">
        <v>140</v>
      </c>
      <c r="B41" s="301" t="s">
        <v>719</v>
      </c>
      <c r="C41" s="301" t="s">
        <v>1273</v>
      </c>
      <c r="D41" s="6" t="s">
        <v>624</v>
      </c>
      <c r="E41" s="6" t="s">
        <v>1324</v>
      </c>
    </row>
    <row r="42" spans="1:5">
      <c r="A42" s="300">
        <v>141</v>
      </c>
      <c r="B42" s="301" t="s">
        <v>720</v>
      </c>
      <c r="C42" s="301" t="s">
        <v>65</v>
      </c>
      <c r="D42" s="6" t="s">
        <v>624</v>
      </c>
      <c r="E42" s="6" t="s">
        <v>1324</v>
      </c>
    </row>
    <row r="43" spans="1:5">
      <c r="A43" s="302">
        <v>142</v>
      </c>
      <c r="B43" s="303" t="s">
        <v>721</v>
      </c>
      <c r="C43" s="303" t="s">
        <v>66</v>
      </c>
      <c r="D43" s="6" t="s">
        <v>624</v>
      </c>
      <c r="E43" s="6" t="s">
        <v>1324</v>
      </c>
    </row>
    <row r="44" spans="1:5">
      <c r="A44" s="300">
        <v>143</v>
      </c>
      <c r="B44" s="301" t="s">
        <v>722</v>
      </c>
      <c r="C44" s="301" t="s">
        <v>67</v>
      </c>
      <c r="D44" s="6" t="s">
        <v>624</v>
      </c>
      <c r="E44" s="6" t="s">
        <v>1324</v>
      </c>
    </row>
    <row r="45" spans="1:5">
      <c r="A45" s="300">
        <v>144</v>
      </c>
      <c r="B45" s="301" t="s">
        <v>723</v>
      </c>
      <c r="C45" s="301" t="s">
        <v>1274</v>
      </c>
      <c r="D45" s="6" t="s">
        <v>624</v>
      </c>
      <c r="E45" s="6" t="s">
        <v>1324</v>
      </c>
    </row>
    <row r="46" spans="1:5">
      <c r="A46" s="300">
        <v>145</v>
      </c>
      <c r="B46" s="301" t="s">
        <v>724</v>
      </c>
      <c r="C46" s="301" t="s">
        <v>68</v>
      </c>
      <c r="D46" s="6" t="s">
        <v>624</v>
      </c>
      <c r="E46" s="6" t="s">
        <v>1324</v>
      </c>
    </row>
    <row r="47" spans="1:5">
      <c r="A47" s="300">
        <v>146</v>
      </c>
      <c r="B47" s="301" t="s">
        <v>725</v>
      </c>
      <c r="C47" s="301" t="s">
        <v>69</v>
      </c>
      <c r="D47" s="6" t="s">
        <v>624</v>
      </c>
      <c r="E47" s="6" t="s">
        <v>1324</v>
      </c>
    </row>
    <row r="48" spans="1:5">
      <c r="A48" s="300">
        <v>147</v>
      </c>
      <c r="B48" s="301" t="s">
        <v>726</v>
      </c>
      <c r="C48" s="301" t="s">
        <v>1237</v>
      </c>
      <c r="D48" s="6" t="s">
        <v>624</v>
      </c>
      <c r="E48" s="6" t="s">
        <v>1324</v>
      </c>
    </row>
    <row r="49" spans="1:5">
      <c r="A49" s="300">
        <v>148</v>
      </c>
      <c r="B49" s="301" t="s">
        <v>727</v>
      </c>
      <c r="C49" s="301" t="s">
        <v>70</v>
      </c>
      <c r="D49" s="6" t="s">
        <v>624</v>
      </c>
      <c r="E49" s="6" t="s">
        <v>1324</v>
      </c>
    </row>
    <row r="50" spans="1:5">
      <c r="A50" s="302">
        <v>150</v>
      </c>
      <c r="B50" s="303" t="s">
        <v>728</v>
      </c>
      <c r="C50" s="303" t="s">
        <v>71</v>
      </c>
      <c r="D50" s="6" t="s">
        <v>644</v>
      </c>
      <c r="E50" s="6" t="s">
        <v>1322</v>
      </c>
    </row>
    <row r="51" spans="1:5">
      <c r="A51" s="300">
        <v>152</v>
      </c>
      <c r="B51" s="301" t="s">
        <v>729</v>
      </c>
      <c r="C51" s="301" t="s">
        <v>72</v>
      </c>
      <c r="D51" s="6" t="s">
        <v>641</v>
      </c>
      <c r="E51" s="6" t="s">
        <v>1322</v>
      </c>
    </row>
    <row r="52" spans="1:5">
      <c r="A52" s="300">
        <v>153</v>
      </c>
      <c r="B52" s="301" t="s">
        <v>730</v>
      </c>
      <c r="C52" s="301" t="s">
        <v>73</v>
      </c>
      <c r="D52" s="6" t="s">
        <v>641</v>
      </c>
      <c r="E52" s="6" t="s">
        <v>1322</v>
      </c>
    </row>
    <row r="53" spans="1:5">
      <c r="A53" s="300">
        <v>154</v>
      </c>
      <c r="B53" s="301" t="s">
        <v>731</v>
      </c>
      <c r="C53" s="301" t="s">
        <v>74</v>
      </c>
      <c r="D53" s="6" t="s">
        <v>641</v>
      </c>
      <c r="E53" s="6" t="s">
        <v>1322</v>
      </c>
    </row>
    <row r="54" spans="1:5">
      <c r="A54" s="300">
        <v>155</v>
      </c>
      <c r="B54" s="301" t="s">
        <v>732</v>
      </c>
      <c r="C54" s="301" t="s">
        <v>75</v>
      </c>
      <c r="D54" s="6" t="s">
        <v>666</v>
      </c>
      <c r="E54" s="6" t="s">
        <v>1322</v>
      </c>
    </row>
    <row r="55" spans="1:5">
      <c r="A55" s="300">
        <v>156</v>
      </c>
      <c r="B55" s="301" t="s">
        <v>733</v>
      </c>
      <c r="C55" s="301" t="s">
        <v>76</v>
      </c>
      <c r="D55" s="6" t="s">
        <v>666</v>
      </c>
      <c r="E55" s="6" t="s">
        <v>1322</v>
      </c>
    </row>
    <row r="56" spans="1:5">
      <c r="A56" s="300">
        <v>157</v>
      </c>
      <c r="B56" s="301" t="s">
        <v>734</v>
      </c>
      <c r="C56" s="301" t="s">
        <v>77</v>
      </c>
      <c r="D56" s="6" t="s">
        <v>666</v>
      </c>
      <c r="E56" s="6" t="s">
        <v>1322</v>
      </c>
    </row>
    <row r="57" spans="1:5">
      <c r="A57" s="300">
        <v>159</v>
      </c>
      <c r="B57" s="301" t="s">
        <v>735</v>
      </c>
      <c r="C57" s="301" t="s">
        <v>1275</v>
      </c>
      <c r="D57" s="6" t="s">
        <v>666</v>
      </c>
      <c r="E57" s="6" t="s">
        <v>1322</v>
      </c>
    </row>
    <row r="58" spans="1:5">
      <c r="A58" s="300">
        <v>163</v>
      </c>
      <c r="B58" s="301" t="s">
        <v>736</v>
      </c>
      <c r="C58" s="301" t="s">
        <v>78</v>
      </c>
      <c r="D58" s="6" t="s">
        <v>642</v>
      </c>
      <c r="E58" s="6" t="s">
        <v>1322</v>
      </c>
    </row>
    <row r="59" spans="1:5">
      <c r="A59" s="300">
        <v>169</v>
      </c>
      <c r="B59" s="301" t="s">
        <v>737</v>
      </c>
      <c r="C59" s="301" t="s">
        <v>79</v>
      </c>
      <c r="D59" s="6" t="s">
        <v>667</v>
      </c>
      <c r="E59" s="6" t="s">
        <v>1322</v>
      </c>
    </row>
    <row r="60" spans="1:5">
      <c r="A60" s="300">
        <v>170</v>
      </c>
      <c r="B60" s="301" t="s">
        <v>738</v>
      </c>
      <c r="C60" s="301" t="s">
        <v>80</v>
      </c>
      <c r="D60" s="6" t="s">
        <v>641</v>
      </c>
      <c r="E60" s="6" t="s">
        <v>1322</v>
      </c>
    </row>
    <row r="61" spans="1:5">
      <c r="A61" s="300">
        <v>171</v>
      </c>
      <c r="B61" s="301" t="s">
        <v>739</v>
      </c>
      <c r="C61" s="301" t="s">
        <v>81</v>
      </c>
      <c r="D61" s="6" t="s">
        <v>624</v>
      </c>
      <c r="E61" s="6" t="s">
        <v>1322</v>
      </c>
    </row>
    <row r="62" spans="1:5">
      <c r="A62" s="300">
        <v>190</v>
      </c>
      <c r="B62" s="301" t="s">
        <v>740</v>
      </c>
      <c r="C62" s="301" t="s">
        <v>82</v>
      </c>
      <c r="D62" s="6" t="s">
        <v>640</v>
      </c>
      <c r="E62" s="6" t="s">
        <v>1322</v>
      </c>
    </row>
    <row r="63" spans="1:5">
      <c r="A63" s="300">
        <v>192</v>
      </c>
      <c r="B63" s="301" t="s">
        <v>741</v>
      </c>
      <c r="C63" s="301" t="s">
        <v>83</v>
      </c>
      <c r="D63" s="6" t="s">
        <v>666</v>
      </c>
      <c r="E63" s="6" t="s">
        <v>1322</v>
      </c>
    </row>
    <row r="64" spans="1:5">
      <c r="A64" s="300">
        <v>197</v>
      </c>
      <c r="B64" s="301" t="s">
        <v>742</v>
      </c>
      <c r="C64" s="301" t="s">
        <v>742</v>
      </c>
      <c r="D64" s="6" t="s">
        <v>641</v>
      </c>
      <c r="E64" s="6" t="s">
        <v>1322</v>
      </c>
    </row>
    <row r="65" spans="1:5">
      <c r="A65" s="300">
        <v>200</v>
      </c>
      <c r="B65" s="301" t="s">
        <v>743</v>
      </c>
      <c r="C65" s="301" t="s">
        <v>84</v>
      </c>
      <c r="D65" s="6" t="s">
        <v>647</v>
      </c>
      <c r="E65" s="6" t="s">
        <v>1322</v>
      </c>
    </row>
    <row r="66" spans="1:5">
      <c r="A66" s="300">
        <v>201</v>
      </c>
      <c r="B66" s="301" t="s">
        <v>744</v>
      </c>
      <c r="C66" s="301" t="s">
        <v>85</v>
      </c>
      <c r="D66" s="6" t="s">
        <v>641</v>
      </c>
      <c r="E66" s="6" t="s">
        <v>1322</v>
      </c>
    </row>
    <row r="67" spans="1:5">
      <c r="A67" s="300">
        <v>203</v>
      </c>
      <c r="B67" s="301" t="s">
        <v>745</v>
      </c>
      <c r="C67" s="301" t="s">
        <v>86</v>
      </c>
      <c r="D67" s="6" t="s">
        <v>667</v>
      </c>
      <c r="E67" s="6" t="s">
        <v>1322</v>
      </c>
    </row>
    <row r="68" spans="1:5">
      <c r="A68" s="300">
        <v>206</v>
      </c>
      <c r="B68" s="301" t="s">
        <v>746</v>
      </c>
      <c r="C68" s="301" t="s">
        <v>87</v>
      </c>
      <c r="D68" s="6" t="s">
        <v>644</v>
      </c>
      <c r="E68" s="6" t="s">
        <v>1322</v>
      </c>
    </row>
    <row r="69" spans="1:5">
      <c r="A69" s="300">
        <v>210</v>
      </c>
      <c r="B69" s="301" t="s">
        <v>747</v>
      </c>
      <c r="C69" s="301" t="s">
        <v>89</v>
      </c>
      <c r="D69" s="6" t="s">
        <v>667</v>
      </c>
      <c r="E69" s="6" t="s">
        <v>1322</v>
      </c>
    </row>
    <row r="70" spans="1:5">
      <c r="A70" s="300">
        <v>212</v>
      </c>
      <c r="B70" s="301" t="s">
        <v>748</v>
      </c>
      <c r="C70" s="301" t="s">
        <v>90</v>
      </c>
      <c r="D70" s="6" t="s">
        <v>646</v>
      </c>
      <c r="E70" s="6" t="s">
        <v>1322</v>
      </c>
    </row>
    <row r="71" spans="1:5">
      <c r="A71" s="300">
        <v>213</v>
      </c>
      <c r="B71" s="301" t="s">
        <v>749</v>
      </c>
      <c r="C71" s="301" t="s">
        <v>91</v>
      </c>
      <c r="D71" s="6" t="s">
        <v>641</v>
      </c>
      <c r="E71" s="6" t="s">
        <v>1322</v>
      </c>
    </row>
    <row r="72" spans="1:5">
      <c r="A72" s="300">
        <v>221</v>
      </c>
      <c r="B72" s="301" t="s">
        <v>750</v>
      </c>
      <c r="C72" s="301" t="s">
        <v>92</v>
      </c>
      <c r="D72" s="6" t="s">
        <v>666</v>
      </c>
      <c r="E72" s="6" t="s">
        <v>1322</v>
      </c>
    </row>
    <row r="73" spans="1:5">
      <c r="A73" s="300">
        <v>222</v>
      </c>
      <c r="B73" s="301" t="s">
        <v>751</v>
      </c>
      <c r="C73" s="301" t="s">
        <v>93</v>
      </c>
      <c r="D73" s="6" t="s">
        <v>646</v>
      </c>
      <c r="E73" s="6" t="s">
        <v>1322</v>
      </c>
    </row>
    <row r="74" spans="1:5">
      <c r="A74" s="300">
        <v>223</v>
      </c>
      <c r="B74" s="301" t="s">
        <v>752</v>
      </c>
      <c r="C74" s="301" t="s">
        <v>94</v>
      </c>
      <c r="D74" s="6" t="s">
        <v>646</v>
      </c>
      <c r="E74" s="6" t="s">
        <v>1322</v>
      </c>
    </row>
    <row r="75" spans="1:5">
      <c r="A75" s="300">
        <v>224</v>
      </c>
      <c r="B75" s="301" t="s">
        <v>753</v>
      </c>
      <c r="C75" s="301" t="s">
        <v>95</v>
      </c>
      <c r="D75" s="6" t="s">
        <v>640</v>
      </c>
      <c r="E75" s="6" t="s">
        <v>1322</v>
      </c>
    </row>
    <row r="76" spans="1:5">
      <c r="A76" s="300">
        <v>225</v>
      </c>
      <c r="B76" s="301" t="s">
        <v>754</v>
      </c>
      <c r="C76" s="301" t="s">
        <v>96</v>
      </c>
      <c r="D76" s="6" t="s">
        <v>667</v>
      </c>
      <c r="E76" s="6" t="s">
        <v>1322</v>
      </c>
    </row>
    <row r="77" spans="1:5">
      <c r="A77" s="302">
        <v>226</v>
      </c>
      <c r="B77" s="303" t="s">
        <v>755</v>
      </c>
      <c r="C77" s="303" t="s">
        <v>97</v>
      </c>
      <c r="D77" s="6" t="s">
        <v>640</v>
      </c>
      <c r="E77" s="6" t="s">
        <v>1322</v>
      </c>
    </row>
    <row r="78" spans="1:5">
      <c r="A78" s="300">
        <v>227</v>
      </c>
      <c r="B78" s="301" t="s">
        <v>756</v>
      </c>
      <c r="C78" s="301" t="s">
        <v>98</v>
      </c>
      <c r="D78" s="6" t="s">
        <v>641</v>
      </c>
      <c r="E78" s="6" t="s">
        <v>1322</v>
      </c>
    </row>
    <row r="79" spans="1:5">
      <c r="A79" s="300">
        <v>234</v>
      </c>
      <c r="B79" s="301" t="s">
        <v>757</v>
      </c>
      <c r="C79" s="301" t="s">
        <v>612</v>
      </c>
      <c r="D79" s="6" t="s">
        <v>643</v>
      </c>
      <c r="E79" s="6" t="s">
        <v>1322</v>
      </c>
    </row>
    <row r="80" spans="1:5">
      <c r="A80" s="300">
        <v>243</v>
      </c>
      <c r="B80" s="301" t="s">
        <v>758</v>
      </c>
      <c r="C80" s="301" t="s">
        <v>99</v>
      </c>
      <c r="D80" s="6" t="s">
        <v>643</v>
      </c>
      <c r="E80" s="6" t="s">
        <v>1322</v>
      </c>
    </row>
    <row r="81" spans="1:5">
      <c r="A81" s="300">
        <v>244</v>
      </c>
      <c r="B81" s="301" t="s">
        <v>759</v>
      </c>
      <c r="C81" s="301" t="s">
        <v>100</v>
      </c>
      <c r="D81" s="6" t="s">
        <v>647</v>
      </c>
      <c r="E81" s="6" t="s">
        <v>1322</v>
      </c>
    </row>
    <row r="82" spans="1:5">
      <c r="A82" s="300">
        <v>245</v>
      </c>
      <c r="B82" s="301" t="s">
        <v>760</v>
      </c>
      <c r="C82" s="301" t="s">
        <v>101</v>
      </c>
      <c r="D82" s="6" t="s">
        <v>647</v>
      </c>
      <c r="E82" s="6" t="s">
        <v>1322</v>
      </c>
    </row>
    <row r="83" spans="1:5">
      <c r="A83" s="300">
        <v>249</v>
      </c>
      <c r="B83" s="301" t="s">
        <v>761</v>
      </c>
      <c r="C83" s="301" t="s">
        <v>102</v>
      </c>
      <c r="D83" s="6" t="s">
        <v>645</v>
      </c>
      <c r="E83" s="6" t="s">
        <v>1322</v>
      </c>
    </row>
    <row r="84" spans="1:5">
      <c r="A84" s="300">
        <v>251</v>
      </c>
      <c r="B84" s="301" t="s">
        <v>762</v>
      </c>
      <c r="C84" s="301" t="s">
        <v>103</v>
      </c>
      <c r="D84" s="6" t="s">
        <v>645</v>
      </c>
      <c r="E84" s="6" t="s">
        <v>1322</v>
      </c>
    </row>
    <row r="85" spans="1:5">
      <c r="A85" s="300">
        <v>253</v>
      </c>
      <c r="B85" s="301" t="s">
        <v>763</v>
      </c>
      <c r="C85" s="301" t="s">
        <v>104</v>
      </c>
      <c r="D85" s="6" t="s">
        <v>667</v>
      </c>
      <c r="E85" s="6" t="s">
        <v>1322</v>
      </c>
    </row>
    <row r="86" spans="1:5">
      <c r="A86" s="300">
        <v>254</v>
      </c>
      <c r="B86" s="301" t="s">
        <v>764</v>
      </c>
      <c r="C86" s="301" t="s">
        <v>105</v>
      </c>
      <c r="D86" s="6" t="s">
        <v>640</v>
      </c>
      <c r="E86" s="6" t="s">
        <v>1322</v>
      </c>
    </row>
    <row r="87" spans="1:5">
      <c r="A87" s="300">
        <v>265</v>
      </c>
      <c r="B87" s="301" t="s">
        <v>765</v>
      </c>
      <c r="C87" s="301" t="s">
        <v>106</v>
      </c>
      <c r="D87" s="6" t="s">
        <v>641</v>
      </c>
      <c r="E87" s="6" t="s">
        <v>1322</v>
      </c>
    </row>
    <row r="88" spans="1:5">
      <c r="A88" s="300">
        <v>266</v>
      </c>
      <c r="B88" s="301" t="s">
        <v>766</v>
      </c>
      <c r="C88" s="301" t="s">
        <v>1264</v>
      </c>
      <c r="D88" s="6" t="s">
        <v>641</v>
      </c>
      <c r="E88" s="6" t="s">
        <v>1322</v>
      </c>
    </row>
    <row r="89" spans="1:5">
      <c r="A89" s="300">
        <v>267</v>
      </c>
      <c r="B89" s="301" t="s">
        <v>767</v>
      </c>
      <c r="C89" s="301" t="s">
        <v>107</v>
      </c>
      <c r="D89" s="6" t="s">
        <v>641</v>
      </c>
      <c r="E89" s="6" t="s">
        <v>1322</v>
      </c>
    </row>
    <row r="90" spans="1:5">
      <c r="A90" s="300">
        <v>268</v>
      </c>
      <c r="B90" s="301" t="s">
        <v>768</v>
      </c>
      <c r="C90" s="301" t="s">
        <v>108</v>
      </c>
      <c r="D90" s="6" t="s">
        <v>641</v>
      </c>
      <c r="E90" s="6" t="s">
        <v>1322</v>
      </c>
    </row>
    <row r="91" spans="1:5">
      <c r="A91" s="300">
        <v>269</v>
      </c>
      <c r="B91" s="301" t="s">
        <v>769</v>
      </c>
      <c r="C91" s="301" t="s">
        <v>109</v>
      </c>
      <c r="D91" s="6" t="s">
        <v>641</v>
      </c>
      <c r="E91" s="6" t="s">
        <v>1322</v>
      </c>
    </row>
    <row r="92" spans="1:5">
      <c r="A92" s="300">
        <v>270</v>
      </c>
      <c r="B92" s="301" t="s">
        <v>770</v>
      </c>
      <c r="C92" s="301" t="s">
        <v>110</v>
      </c>
      <c r="D92" s="6" t="s">
        <v>641</v>
      </c>
      <c r="E92" s="6" t="s">
        <v>1322</v>
      </c>
    </row>
    <row r="93" spans="1:5">
      <c r="A93" s="300">
        <v>271</v>
      </c>
      <c r="B93" s="301" t="s">
        <v>771</v>
      </c>
      <c r="C93" s="301" t="s">
        <v>111</v>
      </c>
      <c r="D93" s="6" t="s">
        <v>641</v>
      </c>
      <c r="E93" s="6" t="s">
        <v>1322</v>
      </c>
    </row>
    <row r="94" spans="1:5">
      <c r="A94" s="300">
        <v>272</v>
      </c>
      <c r="B94" s="301" t="s">
        <v>772</v>
      </c>
      <c r="C94" s="301" t="s">
        <v>112</v>
      </c>
      <c r="D94" s="6" t="s">
        <v>641</v>
      </c>
      <c r="E94" s="6" t="s">
        <v>1322</v>
      </c>
    </row>
    <row r="95" spans="1:5">
      <c r="A95" s="300">
        <v>273</v>
      </c>
      <c r="B95" s="301" t="s">
        <v>773</v>
      </c>
      <c r="C95" s="301" t="s">
        <v>113</v>
      </c>
      <c r="D95" s="6" t="s">
        <v>641</v>
      </c>
      <c r="E95" s="6" t="s">
        <v>1322</v>
      </c>
    </row>
    <row r="96" spans="1:5">
      <c r="A96" s="300">
        <v>281</v>
      </c>
      <c r="B96" s="301" t="s">
        <v>774</v>
      </c>
      <c r="C96" s="301" t="s">
        <v>114</v>
      </c>
      <c r="D96" s="6" t="s">
        <v>646</v>
      </c>
      <c r="E96" s="6" t="s">
        <v>1322</v>
      </c>
    </row>
    <row r="97" spans="1:5">
      <c r="A97" s="300">
        <v>283</v>
      </c>
      <c r="B97" s="301" t="s">
        <v>775</v>
      </c>
      <c r="C97" s="301" t="s">
        <v>115</v>
      </c>
      <c r="D97" s="6" t="s">
        <v>641</v>
      </c>
      <c r="E97" s="6" t="s">
        <v>1322</v>
      </c>
    </row>
    <row r="98" spans="1:5">
      <c r="A98" s="300">
        <v>287</v>
      </c>
      <c r="B98" s="301" t="s">
        <v>776</v>
      </c>
      <c r="C98" s="301" t="s">
        <v>116</v>
      </c>
      <c r="D98" s="6" t="s">
        <v>667</v>
      </c>
      <c r="E98" s="6" t="s">
        <v>1322</v>
      </c>
    </row>
    <row r="99" spans="1:5">
      <c r="A99" s="302">
        <v>288</v>
      </c>
      <c r="B99" s="303" t="s">
        <v>777</v>
      </c>
      <c r="C99" s="303" t="s">
        <v>117</v>
      </c>
      <c r="D99" s="6" t="s">
        <v>666</v>
      </c>
      <c r="E99" s="6" t="s">
        <v>1322</v>
      </c>
    </row>
    <row r="100" spans="1:5">
      <c r="A100" s="304">
        <v>290</v>
      </c>
      <c r="B100" s="305" t="s">
        <v>778</v>
      </c>
      <c r="C100" s="305" t="s">
        <v>118</v>
      </c>
      <c r="D100" s="6" t="s">
        <v>641</v>
      </c>
      <c r="E100" s="6" t="s">
        <v>1322</v>
      </c>
    </row>
    <row r="101" spans="1:5">
      <c r="A101" s="300">
        <v>291</v>
      </c>
      <c r="B101" s="301" t="s">
        <v>779</v>
      </c>
      <c r="C101" s="301" t="s">
        <v>119</v>
      </c>
      <c r="D101" s="6" t="s">
        <v>646</v>
      </c>
      <c r="E101" s="6" t="s">
        <v>1322</v>
      </c>
    </row>
    <row r="102" spans="1:5">
      <c r="A102" s="300">
        <v>292</v>
      </c>
      <c r="B102" s="301" t="s">
        <v>780</v>
      </c>
      <c r="C102" s="301" t="s">
        <v>120</v>
      </c>
      <c r="D102" s="6" t="s">
        <v>645</v>
      </c>
      <c r="E102" s="6" t="s">
        <v>1322</v>
      </c>
    </row>
    <row r="103" spans="1:5">
      <c r="A103" s="300">
        <v>293</v>
      </c>
      <c r="B103" s="301" t="s">
        <v>781</v>
      </c>
      <c r="C103" s="301" t="s">
        <v>121</v>
      </c>
      <c r="D103" s="6" t="s">
        <v>645</v>
      </c>
      <c r="E103" s="6" t="s">
        <v>1322</v>
      </c>
    </row>
    <row r="104" spans="1:5">
      <c r="A104" s="300">
        <v>294</v>
      </c>
      <c r="B104" s="301" t="s">
        <v>782</v>
      </c>
      <c r="C104" s="301" t="s">
        <v>122</v>
      </c>
      <c r="D104" s="6" t="s">
        <v>644</v>
      </c>
      <c r="E104" s="6" t="s">
        <v>1322</v>
      </c>
    </row>
    <row r="105" spans="1:5">
      <c r="A105" s="300">
        <v>295</v>
      </c>
      <c r="B105" s="301" t="s">
        <v>783</v>
      </c>
      <c r="C105" s="301" t="s">
        <v>123</v>
      </c>
      <c r="D105" s="6" t="s">
        <v>624</v>
      </c>
      <c r="E105" s="6" t="s">
        <v>1322</v>
      </c>
    </row>
    <row r="106" spans="1:5">
      <c r="A106" s="300">
        <v>296</v>
      </c>
      <c r="B106" s="301" t="s">
        <v>784</v>
      </c>
      <c r="C106" s="301" t="s">
        <v>124</v>
      </c>
      <c r="D106" s="6" t="s">
        <v>624</v>
      </c>
      <c r="E106" s="6" t="s">
        <v>1322</v>
      </c>
    </row>
    <row r="107" spans="1:5">
      <c r="A107" s="300">
        <v>298</v>
      </c>
      <c r="B107" s="301" t="s">
        <v>785</v>
      </c>
      <c r="C107" s="301" t="s">
        <v>125</v>
      </c>
      <c r="D107" s="6" t="s">
        <v>666</v>
      </c>
      <c r="E107" s="6" t="s">
        <v>1322</v>
      </c>
    </row>
    <row r="108" spans="1:5">
      <c r="A108" s="300">
        <v>299</v>
      </c>
      <c r="B108" s="301" t="s">
        <v>786</v>
      </c>
      <c r="C108" s="301" t="s">
        <v>126</v>
      </c>
      <c r="D108" s="6" t="s">
        <v>666</v>
      </c>
      <c r="E108" s="6" t="s">
        <v>1322</v>
      </c>
    </row>
    <row r="109" spans="1:5">
      <c r="A109" s="300">
        <v>300</v>
      </c>
      <c r="B109" s="301" t="s">
        <v>787</v>
      </c>
      <c r="C109" s="301" t="s">
        <v>127</v>
      </c>
      <c r="D109" s="6" t="s">
        <v>666</v>
      </c>
      <c r="E109" s="6" t="s">
        <v>1322</v>
      </c>
    </row>
    <row r="110" spans="1:5">
      <c r="A110" s="300">
        <v>301</v>
      </c>
      <c r="B110" s="301" t="s">
        <v>788</v>
      </c>
      <c r="C110" s="301" t="s">
        <v>128</v>
      </c>
      <c r="D110" s="6" t="s">
        <v>666</v>
      </c>
      <c r="E110" s="6" t="s">
        <v>1322</v>
      </c>
    </row>
    <row r="111" spans="1:5">
      <c r="A111" s="300">
        <v>302</v>
      </c>
      <c r="B111" s="301" t="s">
        <v>789</v>
      </c>
      <c r="C111" s="301" t="s">
        <v>129</v>
      </c>
      <c r="D111" s="6" t="s">
        <v>666</v>
      </c>
      <c r="E111" s="6" t="s">
        <v>1322</v>
      </c>
    </row>
    <row r="112" spans="1:5">
      <c r="A112" s="300">
        <v>303</v>
      </c>
      <c r="B112" s="301" t="s">
        <v>790</v>
      </c>
      <c r="C112" s="301" t="s">
        <v>130</v>
      </c>
      <c r="D112" s="6" t="s">
        <v>666</v>
      </c>
      <c r="E112" s="6" t="s">
        <v>1322</v>
      </c>
    </row>
    <row r="113" spans="1:5">
      <c r="A113" s="300">
        <v>309</v>
      </c>
      <c r="B113" s="301" t="s">
        <v>791</v>
      </c>
      <c r="C113" s="301" t="s">
        <v>1238</v>
      </c>
      <c r="D113" s="6" t="s">
        <v>643</v>
      </c>
      <c r="E113" s="6" t="s">
        <v>1322</v>
      </c>
    </row>
    <row r="114" spans="1:5">
      <c r="A114" s="300">
        <v>310</v>
      </c>
      <c r="B114" s="301" t="s">
        <v>792</v>
      </c>
      <c r="C114" s="301" t="s">
        <v>131</v>
      </c>
      <c r="D114" s="6" t="s">
        <v>647</v>
      </c>
      <c r="E114" s="6" t="s">
        <v>1322</v>
      </c>
    </row>
    <row r="115" spans="1:5">
      <c r="A115" s="300">
        <v>311</v>
      </c>
      <c r="B115" s="301" t="s">
        <v>793</v>
      </c>
      <c r="C115" s="301" t="s">
        <v>132</v>
      </c>
      <c r="D115" s="6" t="s">
        <v>647</v>
      </c>
      <c r="E115" s="6" t="s">
        <v>1322</v>
      </c>
    </row>
    <row r="116" spans="1:5">
      <c r="A116" s="300">
        <v>312</v>
      </c>
      <c r="B116" s="301" t="s">
        <v>794</v>
      </c>
      <c r="C116" s="301" t="s">
        <v>133</v>
      </c>
      <c r="D116" s="6" t="s">
        <v>645</v>
      </c>
      <c r="E116" s="6" t="s">
        <v>1322</v>
      </c>
    </row>
    <row r="117" spans="1:5">
      <c r="A117" s="300">
        <v>313</v>
      </c>
      <c r="B117" s="301" t="s">
        <v>795</v>
      </c>
      <c r="C117" s="301" t="s">
        <v>134</v>
      </c>
      <c r="D117" s="6" t="s">
        <v>667</v>
      </c>
      <c r="E117" s="6" t="s">
        <v>1322</v>
      </c>
    </row>
    <row r="118" spans="1:5">
      <c r="A118" s="300">
        <v>314</v>
      </c>
      <c r="B118" s="301" t="s">
        <v>1393</v>
      </c>
      <c r="C118" s="301" t="s">
        <v>1373</v>
      </c>
      <c r="D118" s="6" t="s">
        <v>667</v>
      </c>
      <c r="E118" s="6" t="s">
        <v>1322</v>
      </c>
    </row>
    <row r="119" spans="1:5">
      <c r="A119" s="300">
        <v>315</v>
      </c>
      <c r="B119" s="301" t="s">
        <v>796</v>
      </c>
      <c r="C119" s="301" t="s">
        <v>1239</v>
      </c>
      <c r="D119" s="6" t="s">
        <v>640</v>
      </c>
      <c r="E119" s="6" t="s">
        <v>1322</v>
      </c>
    </row>
    <row r="120" spans="1:5">
      <c r="A120" s="300">
        <v>324</v>
      </c>
      <c r="B120" s="301" t="s">
        <v>797</v>
      </c>
      <c r="C120" s="301" t="s">
        <v>135</v>
      </c>
      <c r="D120" s="6" t="s">
        <v>640</v>
      </c>
      <c r="E120" s="6" t="s">
        <v>1322</v>
      </c>
    </row>
    <row r="121" spans="1:5">
      <c r="A121" s="300">
        <v>340</v>
      </c>
      <c r="B121" s="301" t="s">
        <v>798</v>
      </c>
      <c r="C121" s="301" t="s">
        <v>136</v>
      </c>
      <c r="D121" s="6" t="s">
        <v>667</v>
      </c>
      <c r="E121" s="6" t="s">
        <v>1322</v>
      </c>
    </row>
    <row r="122" spans="1:5">
      <c r="A122" s="300">
        <v>342</v>
      </c>
      <c r="B122" s="301" t="s">
        <v>799</v>
      </c>
      <c r="C122" s="301" t="s">
        <v>137</v>
      </c>
      <c r="D122" s="6" t="s">
        <v>643</v>
      </c>
      <c r="E122" s="6" t="s">
        <v>1322</v>
      </c>
    </row>
    <row r="123" spans="1:5">
      <c r="A123" s="300">
        <v>343</v>
      </c>
      <c r="B123" s="301" t="s">
        <v>800</v>
      </c>
      <c r="C123" s="301" t="s">
        <v>138</v>
      </c>
      <c r="D123" s="6" t="s">
        <v>643</v>
      </c>
      <c r="E123" s="6" t="s">
        <v>1322</v>
      </c>
    </row>
    <row r="124" spans="1:5">
      <c r="A124" s="300">
        <v>344</v>
      </c>
      <c r="B124" s="301" t="s">
        <v>801</v>
      </c>
      <c r="C124" s="301" t="s">
        <v>139</v>
      </c>
      <c r="D124" s="6" t="s">
        <v>667</v>
      </c>
      <c r="E124" s="6" t="s">
        <v>1322</v>
      </c>
    </row>
    <row r="125" spans="1:5">
      <c r="A125" s="300">
        <v>345</v>
      </c>
      <c r="B125" s="301" t="s">
        <v>802</v>
      </c>
      <c r="C125" s="301" t="s">
        <v>140</v>
      </c>
      <c r="D125" s="6" t="s">
        <v>642</v>
      </c>
      <c r="E125" s="6" t="s">
        <v>1322</v>
      </c>
    </row>
    <row r="126" spans="1:5">
      <c r="A126" s="300">
        <v>346</v>
      </c>
      <c r="B126" s="301" t="s">
        <v>803</v>
      </c>
      <c r="C126" s="301" t="s">
        <v>141</v>
      </c>
      <c r="D126" s="6" t="s">
        <v>642</v>
      </c>
      <c r="E126" s="6" t="s">
        <v>1322</v>
      </c>
    </row>
    <row r="127" spans="1:5">
      <c r="A127" s="300">
        <v>347</v>
      </c>
      <c r="B127" s="301" t="s">
        <v>804</v>
      </c>
      <c r="C127" s="301" t="s">
        <v>142</v>
      </c>
      <c r="D127" s="6" t="s">
        <v>642</v>
      </c>
      <c r="E127" s="6" t="s">
        <v>1322</v>
      </c>
    </row>
    <row r="128" spans="1:5">
      <c r="A128" s="302">
        <v>348</v>
      </c>
      <c r="B128" s="303" t="s">
        <v>805</v>
      </c>
      <c r="C128" s="303" t="s">
        <v>143</v>
      </c>
      <c r="D128" s="6" t="s">
        <v>645</v>
      </c>
      <c r="E128" s="6" t="s">
        <v>1322</v>
      </c>
    </row>
    <row r="129" spans="1:5">
      <c r="A129" s="300">
        <v>349</v>
      </c>
      <c r="B129" s="301" t="s">
        <v>806</v>
      </c>
      <c r="C129" s="301" t="s">
        <v>144</v>
      </c>
      <c r="D129" s="6" t="s">
        <v>644</v>
      </c>
      <c r="E129" s="6" t="s">
        <v>1322</v>
      </c>
    </row>
    <row r="130" spans="1:5">
      <c r="A130" s="300">
        <v>371</v>
      </c>
      <c r="B130" s="301" t="s">
        <v>807</v>
      </c>
      <c r="C130" s="301" t="s">
        <v>145</v>
      </c>
      <c r="D130" s="6" t="s">
        <v>643</v>
      </c>
      <c r="E130" s="6" t="s">
        <v>1322</v>
      </c>
    </row>
    <row r="131" spans="1:5">
      <c r="A131" s="300">
        <v>373</v>
      </c>
      <c r="B131" s="301" t="s">
        <v>808</v>
      </c>
      <c r="C131" s="301" t="s">
        <v>605</v>
      </c>
      <c r="D131" s="6" t="s">
        <v>641</v>
      </c>
      <c r="E131" s="6" t="s">
        <v>1322</v>
      </c>
    </row>
    <row r="132" spans="1:5">
      <c r="A132" s="300">
        <v>374</v>
      </c>
      <c r="B132" s="301" t="s">
        <v>809</v>
      </c>
      <c r="C132" s="301" t="s">
        <v>606</v>
      </c>
      <c r="D132" s="6" t="s">
        <v>647</v>
      </c>
      <c r="E132" s="6" t="s">
        <v>1322</v>
      </c>
    </row>
    <row r="133" spans="1:5">
      <c r="A133" s="302">
        <v>376</v>
      </c>
      <c r="B133" s="303" t="s">
        <v>810</v>
      </c>
      <c r="C133" s="303" t="s">
        <v>607</v>
      </c>
      <c r="D133" s="6" t="s">
        <v>642</v>
      </c>
      <c r="E133" s="6" t="s">
        <v>1322</v>
      </c>
    </row>
    <row r="134" spans="1:5">
      <c r="A134" s="300">
        <v>378</v>
      </c>
      <c r="B134" s="301" t="s">
        <v>811</v>
      </c>
      <c r="C134" s="301" t="s">
        <v>608</v>
      </c>
      <c r="D134" s="6" t="s">
        <v>666</v>
      </c>
      <c r="E134" s="6" t="s">
        <v>1322</v>
      </c>
    </row>
    <row r="135" spans="1:5">
      <c r="A135" s="300">
        <v>379</v>
      </c>
      <c r="B135" s="301" t="s">
        <v>812</v>
      </c>
      <c r="C135" s="301" t="s">
        <v>1240</v>
      </c>
      <c r="D135" s="6" t="s">
        <v>641</v>
      </c>
      <c r="E135" s="6" t="s">
        <v>1322</v>
      </c>
    </row>
    <row r="136" spans="1:5">
      <c r="A136" s="300">
        <v>382</v>
      </c>
      <c r="B136" s="301" t="s">
        <v>813</v>
      </c>
      <c r="C136" s="301" t="s">
        <v>1241</v>
      </c>
      <c r="D136" s="6" t="s">
        <v>643</v>
      </c>
      <c r="E136" s="6" t="s">
        <v>1322</v>
      </c>
    </row>
    <row r="137" spans="1:5">
      <c r="A137" s="300">
        <v>383</v>
      </c>
      <c r="B137" s="301" t="s">
        <v>814</v>
      </c>
      <c r="C137" s="301" t="s">
        <v>1242</v>
      </c>
      <c r="D137" s="6" t="s">
        <v>667</v>
      </c>
      <c r="E137" s="6" t="s">
        <v>1322</v>
      </c>
    </row>
    <row r="138" spans="1:5">
      <c r="A138" s="300">
        <v>385</v>
      </c>
      <c r="B138" s="301" t="s">
        <v>815</v>
      </c>
      <c r="C138" s="301" t="s">
        <v>688</v>
      </c>
      <c r="D138" s="6" t="s">
        <v>667</v>
      </c>
      <c r="E138" s="6" t="s">
        <v>1322</v>
      </c>
    </row>
    <row r="139" spans="1:5">
      <c r="A139" s="300">
        <v>386</v>
      </c>
      <c r="B139" s="301" t="s">
        <v>1317</v>
      </c>
      <c r="C139" s="301" t="s">
        <v>1276</v>
      </c>
      <c r="D139" s="6" t="s">
        <v>666</v>
      </c>
      <c r="E139" s="6" t="s">
        <v>1322</v>
      </c>
    </row>
    <row r="140" spans="1:5">
      <c r="A140" s="300">
        <v>387</v>
      </c>
      <c r="B140" s="301" t="s">
        <v>1318</v>
      </c>
      <c r="C140" s="301" t="s">
        <v>1263</v>
      </c>
      <c r="D140" s="6" t="s">
        <v>666</v>
      </c>
      <c r="E140" s="6" t="s">
        <v>1322</v>
      </c>
    </row>
    <row r="141" spans="1:5">
      <c r="A141" s="300">
        <v>389</v>
      </c>
      <c r="B141" s="301" t="s">
        <v>1403</v>
      </c>
      <c r="C141" s="301" t="s">
        <v>1401</v>
      </c>
      <c r="D141" s="298" t="s">
        <v>1402</v>
      </c>
      <c r="E141" s="6" t="s">
        <v>1322</v>
      </c>
    </row>
    <row r="142" spans="1:5">
      <c r="A142" s="300">
        <v>411</v>
      </c>
      <c r="B142" s="301" t="s">
        <v>816</v>
      </c>
      <c r="C142" s="301" t="s">
        <v>146</v>
      </c>
      <c r="D142" s="6" t="s">
        <v>624</v>
      </c>
      <c r="E142" s="6" t="s">
        <v>1326</v>
      </c>
    </row>
    <row r="143" spans="1:5">
      <c r="A143" s="300">
        <v>417</v>
      </c>
      <c r="B143" s="301" t="s">
        <v>817</v>
      </c>
      <c r="C143" s="301" t="s">
        <v>147</v>
      </c>
      <c r="D143" s="6" t="s">
        <v>624</v>
      </c>
      <c r="E143" s="6" t="s">
        <v>1326</v>
      </c>
    </row>
    <row r="144" spans="1:5">
      <c r="A144" s="300">
        <v>418</v>
      </c>
      <c r="B144" s="301" t="s">
        <v>818</v>
      </c>
      <c r="C144" s="301" t="s">
        <v>148</v>
      </c>
      <c r="D144" s="6" t="s">
        <v>624</v>
      </c>
      <c r="E144" s="6" t="s">
        <v>1326</v>
      </c>
    </row>
    <row r="145" spans="1:5">
      <c r="A145" s="300">
        <v>422</v>
      </c>
      <c r="B145" s="301" t="s">
        <v>819</v>
      </c>
      <c r="C145" s="301" t="s">
        <v>149</v>
      </c>
      <c r="D145" s="6" t="s">
        <v>624</v>
      </c>
      <c r="E145" s="6" t="s">
        <v>1326</v>
      </c>
    </row>
    <row r="146" spans="1:5">
      <c r="A146" s="300">
        <v>423</v>
      </c>
      <c r="B146" s="301" t="s">
        <v>820</v>
      </c>
      <c r="C146" s="301" t="s">
        <v>150</v>
      </c>
      <c r="D146" s="6" t="s">
        <v>624</v>
      </c>
      <c r="E146" s="6" t="s">
        <v>1326</v>
      </c>
    </row>
    <row r="147" spans="1:5">
      <c r="A147" s="300">
        <v>424</v>
      </c>
      <c r="B147" s="301" t="s">
        <v>821</v>
      </c>
      <c r="C147" s="301" t="s">
        <v>1277</v>
      </c>
      <c r="D147" s="6" t="s">
        <v>624</v>
      </c>
      <c r="E147" s="6" t="s">
        <v>1326</v>
      </c>
    </row>
    <row r="148" spans="1:5">
      <c r="A148" s="300">
        <v>425</v>
      </c>
      <c r="B148" s="301" t="s">
        <v>822</v>
      </c>
      <c r="C148" s="301" t="s">
        <v>151</v>
      </c>
      <c r="D148" s="6" t="s">
        <v>624</v>
      </c>
      <c r="E148" s="6" t="s">
        <v>1326</v>
      </c>
    </row>
    <row r="149" spans="1:5">
      <c r="A149" s="300">
        <v>426</v>
      </c>
      <c r="B149" s="301" t="s">
        <v>823</v>
      </c>
      <c r="C149" s="301" t="s">
        <v>152</v>
      </c>
      <c r="D149" s="6" t="s">
        <v>624</v>
      </c>
      <c r="E149" s="6" t="s">
        <v>1326</v>
      </c>
    </row>
    <row r="150" spans="1:5">
      <c r="A150" s="300">
        <v>427</v>
      </c>
      <c r="B150" s="301" t="s">
        <v>824</v>
      </c>
      <c r="C150" s="301" t="s">
        <v>153</v>
      </c>
      <c r="D150" s="6" t="s">
        <v>624</v>
      </c>
      <c r="E150" s="6" t="s">
        <v>1326</v>
      </c>
    </row>
    <row r="151" spans="1:5">
      <c r="A151" s="300">
        <v>428</v>
      </c>
      <c r="B151" s="301" t="s">
        <v>825</v>
      </c>
      <c r="C151" s="301" t="s">
        <v>154</v>
      </c>
      <c r="D151" s="6" t="s">
        <v>624</v>
      </c>
      <c r="E151" s="6" t="s">
        <v>1326</v>
      </c>
    </row>
    <row r="152" spans="1:5">
      <c r="A152" s="300">
        <v>429</v>
      </c>
      <c r="B152" s="301" t="s">
        <v>826</v>
      </c>
      <c r="C152" s="301" t="s">
        <v>155</v>
      </c>
      <c r="D152" s="6" t="s">
        <v>624</v>
      </c>
      <c r="E152" s="6" t="s">
        <v>1326</v>
      </c>
    </row>
    <row r="153" spans="1:5">
      <c r="A153" s="300">
        <v>432</v>
      </c>
      <c r="B153" s="301" t="s">
        <v>827</v>
      </c>
      <c r="C153" s="301" t="s">
        <v>156</v>
      </c>
      <c r="D153" s="6" t="s">
        <v>624</v>
      </c>
      <c r="E153" s="6" t="s">
        <v>1326</v>
      </c>
    </row>
    <row r="154" spans="1:5">
      <c r="A154" s="300">
        <v>433</v>
      </c>
      <c r="B154" s="301" t="s">
        <v>828</v>
      </c>
      <c r="C154" s="301" t="s">
        <v>157</v>
      </c>
      <c r="D154" s="6" t="s">
        <v>624</v>
      </c>
      <c r="E154" s="6" t="s">
        <v>1326</v>
      </c>
    </row>
    <row r="155" spans="1:5">
      <c r="A155" s="300">
        <v>434</v>
      </c>
      <c r="B155" s="301" t="s">
        <v>829</v>
      </c>
      <c r="C155" s="301" t="s">
        <v>158</v>
      </c>
      <c r="D155" s="6" t="s">
        <v>624</v>
      </c>
      <c r="E155" s="6" t="s">
        <v>1326</v>
      </c>
    </row>
    <row r="156" spans="1:5">
      <c r="A156" s="300">
        <v>435</v>
      </c>
      <c r="B156" s="301" t="s">
        <v>830</v>
      </c>
      <c r="C156" s="301" t="s">
        <v>159</v>
      </c>
      <c r="D156" s="6" t="s">
        <v>624</v>
      </c>
      <c r="E156" s="6" t="s">
        <v>1326</v>
      </c>
    </row>
    <row r="157" spans="1:5">
      <c r="A157" s="300">
        <v>512</v>
      </c>
      <c r="B157" s="301" t="s">
        <v>831</v>
      </c>
      <c r="C157" s="301" t="s">
        <v>689</v>
      </c>
      <c r="D157" s="6" t="s">
        <v>644</v>
      </c>
      <c r="E157" s="6" t="s">
        <v>1327</v>
      </c>
    </row>
    <row r="158" spans="1:5">
      <c r="A158" s="300">
        <v>513</v>
      </c>
      <c r="B158" s="301" t="s">
        <v>832</v>
      </c>
      <c r="C158" s="301" t="s">
        <v>160</v>
      </c>
      <c r="D158" s="6" t="s">
        <v>641</v>
      </c>
      <c r="E158" s="6" t="s">
        <v>1327</v>
      </c>
    </row>
    <row r="159" spans="1:5">
      <c r="A159" s="300">
        <v>514</v>
      </c>
      <c r="B159" s="301" t="s">
        <v>833</v>
      </c>
      <c r="C159" s="301" t="s">
        <v>161</v>
      </c>
      <c r="D159" s="6" t="s">
        <v>667</v>
      </c>
      <c r="E159" s="6" t="s">
        <v>1327</v>
      </c>
    </row>
    <row r="160" spans="1:5">
      <c r="A160" s="300">
        <v>517</v>
      </c>
      <c r="B160" s="301" t="s">
        <v>834</v>
      </c>
      <c r="C160" s="301" t="s">
        <v>162</v>
      </c>
      <c r="D160" s="6" t="s">
        <v>667</v>
      </c>
      <c r="E160" s="6" t="s">
        <v>1327</v>
      </c>
    </row>
    <row r="161" spans="1:5">
      <c r="A161" s="300">
        <v>520</v>
      </c>
      <c r="B161" s="301" t="s">
        <v>835</v>
      </c>
      <c r="C161" s="301" t="s">
        <v>1278</v>
      </c>
      <c r="D161" s="6" t="s">
        <v>640</v>
      </c>
      <c r="E161" s="6" t="s">
        <v>1327</v>
      </c>
    </row>
    <row r="162" spans="1:5">
      <c r="A162" s="302">
        <v>522</v>
      </c>
      <c r="B162" s="303" t="s">
        <v>836</v>
      </c>
      <c r="C162" s="303" t="s">
        <v>163</v>
      </c>
      <c r="D162" s="6" t="s">
        <v>640</v>
      </c>
      <c r="E162" s="6" t="s">
        <v>1327</v>
      </c>
    </row>
    <row r="163" spans="1:5">
      <c r="A163" s="302">
        <v>525</v>
      </c>
      <c r="B163" s="303" t="s">
        <v>837</v>
      </c>
      <c r="C163" s="303" t="s">
        <v>164</v>
      </c>
      <c r="D163" s="6" t="s">
        <v>647</v>
      </c>
      <c r="E163" s="6" t="s">
        <v>1327</v>
      </c>
    </row>
    <row r="164" spans="1:5">
      <c r="A164" s="300">
        <v>526</v>
      </c>
      <c r="B164" s="301" t="s">
        <v>838</v>
      </c>
      <c r="C164" s="301" t="s">
        <v>1262</v>
      </c>
      <c r="D164" s="6" t="s">
        <v>640</v>
      </c>
      <c r="E164" s="6" t="s">
        <v>1327</v>
      </c>
    </row>
    <row r="165" spans="1:5">
      <c r="A165" s="300">
        <v>548</v>
      </c>
      <c r="B165" s="301" t="s">
        <v>839</v>
      </c>
      <c r="C165" s="301" t="s">
        <v>1279</v>
      </c>
      <c r="D165" s="6" t="s">
        <v>646</v>
      </c>
      <c r="E165" s="6" t="s">
        <v>1327</v>
      </c>
    </row>
    <row r="166" spans="1:5">
      <c r="A166" s="300">
        <v>551</v>
      </c>
      <c r="B166" s="301" t="s">
        <v>840</v>
      </c>
      <c r="C166" s="301" t="s">
        <v>165</v>
      </c>
      <c r="D166" s="6" t="s">
        <v>647</v>
      </c>
      <c r="E166" s="6" t="s">
        <v>1327</v>
      </c>
    </row>
    <row r="167" spans="1:5">
      <c r="A167" s="300">
        <v>572</v>
      </c>
      <c r="B167" s="301" t="s">
        <v>841</v>
      </c>
      <c r="C167" s="301" t="s">
        <v>166</v>
      </c>
      <c r="D167" s="6" t="s">
        <v>646</v>
      </c>
      <c r="E167" s="6" t="s">
        <v>1327</v>
      </c>
    </row>
    <row r="168" spans="1:5">
      <c r="A168" s="300">
        <v>573</v>
      </c>
      <c r="B168" s="301" t="s">
        <v>842</v>
      </c>
      <c r="C168" s="301" t="s">
        <v>167</v>
      </c>
      <c r="D168" s="6" t="s">
        <v>640</v>
      </c>
      <c r="E168" s="6" t="s">
        <v>1327</v>
      </c>
    </row>
    <row r="169" spans="1:5">
      <c r="A169" s="300">
        <v>576</v>
      </c>
      <c r="B169" s="301" t="s">
        <v>843</v>
      </c>
      <c r="C169" s="301" t="s">
        <v>1243</v>
      </c>
      <c r="D169" s="6" t="s">
        <v>645</v>
      </c>
      <c r="E169" s="6" t="s">
        <v>1327</v>
      </c>
    </row>
    <row r="170" spans="1:5">
      <c r="A170" s="300">
        <v>578</v>
      </c>
      <c r="B170" s="301" t="s">
        <v>844</v>
      </c>
      <c r="C170" s="301" t="s">
        <v>168</v>
      </c>
      <c r="D170" s="6" t="s">
        <v>640</v>
      </c>
      <c r="E170" s="6" t="s">
        <v>1327</v>
      </c>
    </row>
    <row r="171" spans="1:5">
      <c r="A171" s="300">
        <v>580</v>
      </c>
      <c r="B171" s="301" t="s">
        <v>845</v>
      </c>
      <c r="C171" s="301" t="s">
        <v>169</v>
      </c>
      <c r="D171" s="6" t="s">
        <v>667</v>
      </c>
      <c r="E171" s="6" t="s">
        <v>1327</v>
      </c>
    </row>
    <row r="172" spans="1:5">
      <c r="A172" s="300">
        <v>584</v>
      </c>
      <c r="B172" s="301" t="s">
        <v>846</v>
      </c>
      <c r="C172" s="301" t="s">
        <v>170</v>
      </c>
      <c r="D172" s="6" t="s">
        <v>644</v>
      </c>
      <c r="E172" s="6" t="s">
        <v>1327</v>
      </c>
    </row>
    <row r="173" spans="1:5">
      <c r="A173" s="300">
        <v>585</v>
      </c>
      <c r="B173" s="301" t="s">
        <v>847</v>
      </c>
      <c r="C173" s="301" t="s">
        <v>171</v>
      </c>
      <c r="D173" s="6" t="s">
        <v>641</v>
      </c>
      <c r="E173" s="6" t="s">
        <v>1327</v>
      </c>
    </row>
    <row r="174" spans="1:5">
      <c r="A174" s="300">
        <v>586</v>
      </c>
      <c r="B174" s="301" t="s">
        <v>848</v>
      </c>
      <c r="C174" s="301" t="s">
        <v>172</v>
      </c>
      <c r="D174" s="6" t="s">
        <v>641</v>
      </c>
      <c r="E174" s="6" t="s">
        <v>1327</v>
      </c>
    </row>
    <row r="175" spans="1:5">
      <c r="A175" s="302">
        <v>587</v>
      </c>
      <c r="B175" s="303" t="s">
        <v>849</v>
      </c>
      <c r="C175" s="303" t="s">
        <v>669</v>
      </c>
      <c r="D175" s="6" t="s">
        <v>667</v>
      </c>
      <c r="E175" s="6" t="s">
        <v>1327</v>
      </c>
    </row>
    <row r="176" spans="1:5">
      <c r="A176" s="300">
        <v>590</v>
      </c>
      <c r="B176" s="301" t="s">
        <v>850</v>
      </c>
      <c r="C176" s="301" t="s">
        <v>1280</v>
      </c>
      <c r="D176" s="6" t="s">
        <v>643</v>
      </c>
      <c r="E176" s="6" t="s">
        <v>1327</v>
      </c>
    </row>
    <row r="177" spans="1:5">
      <c r="A177" s="300">
        <v>591</v>
      </c>
      <c r="B177" s="301" t="s">
        <v>851</v>
      </c>
      <c r="C177" s="301" t="s">
        <v>670</v>
      </c>
      <c r="D177" s="6" t="s">
        <v>642</v>
      </c>
      <c r="E177" s="6" t="s">
        <v>1327</v>
      </c>
    </row>
    <row r="178" spans="1:5">
      <c r="A178" s="300">
        <v>592</v>
      </c>
      <c r="B178" s="301" t="s">
        <v>852</v>
      </c>
      <c r="C178" s="301" t="s">
        <v>613</v>
      </c>
      <c r="D178" s="6" t="s">
        <v>645</v>
      </c>
      <c r="E178" s="6" t="s">
        <v>1327</v>
      </c>
    </row>
    <row r="179" spans="1:5">
      <c r="A179" s="300">
        <v>593</v>
      </c>
      <c r="B179" s="301" t="s">
        <v>853</v>
      </c>
      <c r="C179" s="301" t="s">
        <v>1281</v>
      </c>
      <c r="D179" s="6" t="s">
        <v>645</v>
      </c>
      <c r="E179" s="6" t="s">
        <v>1327</v>
      </c>
    </row>
    <row r="180" spans="1:5">
      <c r="A180" s="300">
        <v>594</v>
      </c>
      <c r="B180" s="301" t="s">
        <v>854</v>
      </c>
      <c r="C180" s="301" t="s">
        <v>88</v>
      </c>
      <c r="D180" s="6" t="s">
        <v>640</v>
      </c>
      <c r="E180" s="6" t="s">
        <v>1327</v>
      </c>
    </row>
    <row r="181" spans="1:5">
      <c r="A181" s="300">
        <v>595</v>
      </c>
      <c r="B181" s="301" t="s">
        <v>855</v>
      </c>
      <c r="C181" s="301" t="s">
        <v>609</v>
      </c>
      <c r="D181" s="6" t="s">
        <v>640</v>
      </c>
      <c r="E181" s="6" t="s">
        <v>1327</v>
      </c>
    </row>
    <row r="182" spans="1:5">
      <c r="A182" s="300">
        <v>596</v>
      </c>
      <c r="B182" s="301" t="s">
        <v>856</v>
      </c>
      <c r="C182" s="301" t="s">
        <v>1244</v>
      </c>
      <c r="D182" s="6" t="s">
        <v>642</v>
      </c>
      <c r="E182" s="6" t="s">
        <v>1327</v>
      </c>
    </row>
    <row r="183" spans="1:5">
      <c r="A183" s="300">
        <v>597</v>
      </c>
      <c r="B183" s="301" t="s">
        <v>857</v>
      </c>
      <c r="C183" s="301" t="s">
        <v>673</v>
      </c>
      <c r="D183" s="6" t="s">
        <v>666</v>
      </c>
      <c r="E183" s="6" t="s">
        <v>1327</v>
      </c>
    </row>
    <row r="184" spans="1:5">
      <c r="A184" s="300">
        <v>598</v>
      </c>
      <c r="B184" s="301" t="s">
        <v>858</v>
      </c>
      <c r="C184" s="301" t="s">
        <v>668</v>
      </c>
      <c r="D184" s="6" t="s">
        <v>666</v>
      </c>
      <c r="E184" s="6" t="s">
        <v>1327</v>
      </c>
    </row>
    <row r="185" spans="1:5">
      <c r="A185" s="300">
        <v>599</v>
      </c>
      <c r="B185" s="301" t="s">
        <v>859</v>
      </c>
      <c r="C185" s="301" t="s">
        <v>1245</v>
      </c>
      <c r="D185" s="6" t="s">
        <v>642</v>
      </c>
      <c r="E185" s="6" t="s">
        <v>1327</v>
      </c>
    </row>
    <row r="186" spans="1:5">
      <c r="A186" s="300">
        <v>600</v>
      </c>
      <c r="B186" s="301" t="s">
        <v>1319</v>
      </c>
      <c r="C186" s="301" t="s">
        <v>1282</v>
      </c>
      <c r="D186" s="6" t="s">
        <v>666</v>
      </c>
      <c r="E186" s="6" t="s">
        <v>1327</v>
      </c>
    </row>
    <row r="187" spans="1:5">
      <c r="A187" s="302">
        <v>633</v>
      </c>
      <c r="B187" s="303" t="s">
        <v>860</v>
      </c>
      <c r="C187" s="303" t="s">
        <v>173</v>
      </c>
      <c r="D187" s="6" t="s">
        <v>646</v>
      </c>
      <c r="E187" s="6" t="s">
        <v>1327</v>
      </c>
    </row>
    <row r="188" spans="1:5">
      <c r="A188" s="300">
        <v>634</v>
      </c>
      <c r="B188" s="301" t="s">
        <v>861</v>
      </c>
      <c r="C188" s="301" t="s">
        <v>174</v>
      </c>
      <c r="D188" s="6" t="s">
        <v>666</v>
      </c>
      <c r="E188" s="6" t="s">
        <v>1327</v>
      </c>
    </row>
    <row r="189" spans="1:5">
      <c r="A189" s="300">
        <v>650</v>
      </c>
      <c r="B189" s="301" t="s">
        <v>862</v>
      </c>
      <c r="C189" s="301" t="s">
        <v>175</v>
      </c>
      <c r="D189" s="6" t="s">
        <v>667</v>
      </c>
      <c r="E189" s="6" t="s">
        <v>1322</v>
      </c>
    </row>
    <row r="190" spans="1:5">
      <c r="A190" s="300">
        <v>660</v>
      </c>
      <c r="B190" s="301" t="s">
        <v>863</v>
      </c>
      <c r="C190" s="301" t="s">
        <v>176</v>
      </c>
      <c r="D190" s="6" t="s">
        <v>646</v>
      </c>
      <c r="E190" s="6" t="s">
        <v>1322</v>
      </c>
    </row>
    <row r="191" spans="1:5">
      <c r="A191" s="300">
        <v>661</v>
      </c>
      <c r="B191" s="301" t="s">
        <v>864</v>
      </c>
      <c r="C191" s="301" t="s">
        <v>177</v>
      </c>
      <c r="D191" s="6" t="s">
        <v>646</v>
      </c>
      <c r="E191" s="6" t="s">
        <v>1322</v>
      </c>
    </row>
    <row r="192" spans="1:5">
      <c r="A192" s="300">
        <v>670</v>
      </c>
      <c r="B192" s="301" t="s">
        <v>865</v>
      </c>
      <c r="C192" s="301" t="s">
        <v>178</v>
      </c>
      <c r="D192" s="6" t="s">
        <v>667</v>
      </c>
      <c r="E192" s="6" t="s">
        <v>1322</v>
      </c>
    </row>
    <row r="193" spans="1:5">
      <c r="A193" s="300">
        <v>680</v>
      </c>
      <c r="B193" s="301" t="s">
        <v>866</v>
      </c>
      <c r="C193" s="301" t="s">
        <v>179</v>
      </c>
      <c r="D193" s="6" t="s">
        <v>644</v>
      </c>
      <c r="E193" s="6" t="s">
        <v>1322</v>
      </c>
    </row>
    <row r="194" spans="1:5">
      <c r="A194" s="300">
        <v>681</v>
      </c>
      <c r="B194" s="301" t="s">
        <v>867</v>
      </c>
      <c r="C194" s="301" t="s">
        <v>180</v>
      </c>
      <c r="D194" s="6" t="s">
        <v>666</v>
      </c>
      <c r="E194" s="6" t="s">
        <v>1322</v>
      </c>
    </row>
    <row r="195" spans="1:5">
      <c r="A195" s="300">
        <v>682</v>
      </c>
      <c r="B195" s="301" t="s">
        <v>868</v>
      </c>
      <c r="C195" s="301" t="s">
        <v>1246</v>
      </c>
      <c r="D195" s="6" t="s">
        <v>646</v>
      </c>
      <c r="E195" s="6" t="s">
        <v>1322</v>
      </c>
    </row>
    <row r="196" spans="1:5">
      <c r="A196" s="300">
        <v>683</v>
      </c>
      <c r="B196" s="301" t="s">
        <v>869</v>
      </c>
      <c r="C196" s="301" t="s">
        <v>1247</v>
      </c>
      <c r="D196" s="6" t="s">
        <v>644</v>
      </c>
      <c r="E196" s="6" t="s">
        <v>1322</v>
      </c>
    </row>
    <row r="197" spans="1:5">
      <c r="A197" s="302">
        <v>716</v>
      </c>
      <c r="B197" s="303" t="s">
        <v>870</v>
      </c>
      <c r="C197" s="303" t="s">
        <v>181</v>
      </c>
      <c r="D197" s="6" t="s">
        <v>624</v>
      </c>
      <c r="E197" s="6" t="s">
        <v>1329</v>
      </c>
    </row>
    <row r="198" spans="1:5">
      <c r="A198" s="302">
        <v>761</v>
      </c>
      <c r="B198" s="303" t="s">
        <v>871</v>
      </c>
      <c r="C198" s="303" t="s">
        <v>182</v>
      </c>
      <c r="D198" s="6" t="s">
        <v>624</v>
      </c>
      <c r="E198" s="6" t="s">
        <v>1329</v>
      </c>
    </row>
    <row r="199" spans="1:5">
      <c r="A199" s="302">
        <v>781</v>
      </c>
      <c r="B199" s="303" t="s">
        <v>872</v>
      </c>
      <c r="C199" s="303" t="s">
        <v>183</v>
      </c>
      <c r="D199" s="6" t="s">
        <v>624</v>
      </c>
      <c r="E199" s="6" t="s">
        <v>1329</v>
      </c>
    </row>
    <row r="200" spans="1:5">
      <c r="A200" s="300">
        <v>802</v>
      </c>
      <c r="B200" s="306" t="s">
        <v>873</v>
      </c>
      <c r="C200" s="306" t="s">
        <v>184</v>
      </c>
      <c r="D200" s="6" t="s">
        <v>624</v>
      </c>
      <c r="E200" s="6" t="s">
        <v>1329</v>
      </c>
    </row>
    <row r="201" spans="1:5">
      <c r="A201" s="300">
        <v>821</v>
      </c>
      <c r="B201" s="301" t="s">
        <v>874</v>
      </c>
      <c r="C201" s="301" t="s">
        <v>185</v>
      </c>
      <c r="D201" s="6" t="s">
        <v>624</v>
      </c>
      <c r="E201" s="6" t="s">
        <v>1329</v>
      </c>
    </row>
    <row r="202" spans="1:5">
      <c r="A202" s="300">
        <v>831</v>
      </c>
      <c r="B202" s="301" t="s">
        <v>875</v>
      </c>
      <c r="C202" s="301" t="s">
        <v>186</v>
      </c>
      <c r="D202" s="6" t="s">
        <v>624</v>
      </c>
      <c r="E202" s="6" t="s">
        <v>1329</v>
      </c>
    </row>
    <row r="203" spans="1:5">
      <c r="A203" s="300">
        <v>862</v>
      </c>
      <c r="B203" s="301" t="s">
        <v>876</v>
      </c>
      <c r="C203" s="301" t="s">
        <v>187</v>
      </c>
      <c r="D203" s="6" t="s">
        <v>644</v>
      </c>
      <c r="E203" s="6" t="s">
        <v>1323</v>
      </c>
    </row>
    <row r="204" spans="1:5">
      <c r="A204" s="300">
        <v>865</v>
      </c>
      <c r="B204" s="301" t="s">
        <v>877</v>
      </c>
      <c r="C204" s="301" t="s">
        <v>188</v>
      </c>
      <c r="D204" s="6" t="s">
        <v>646</v>
      </c>
      <c r="E204" s="6" t="s">
        <v>1323</v>
      </c>
    </row>
    <row r="205" spans="1:5">
      <c r="A205" s="300">
        <v>867</v>
      </c>
      <c r="B205" s="301" t="s">
        <v>878</v>
      </c>
      <c r="C205" s="301" t="s">
        <v>189</v>
      </c>
      <c r="D205" s="6" t="s">
        <v>646</v>
      </c>
      <c r="E205" s="6" t="s">
        <v>1330</v>
      </c>
    </row>
    <row r="206" spans="1:5">
      <c r="A206" s="300">
        <v>901</v>
      </c>
      <c r="B206" s="301" t="s">
        <v>879</v>
      </c>
      <c r="C206" s="301" t="s">
        <v>190</v>
      </c>
      <c r="D206" s="6" t="s">
        <v>624</v>
      </c>
      <c r="E206" s="6" t="s">
        <v>1331</v>
      </c>
    </row>
    <row r="207" spans="1:5">
      <c r="A207" s="300">
        <v>902</v>
      </c>
      <c r="B207" s="301" t="s">
        <v>880</v>
      </c>
      <c r="C207" s="301" t="s">
        <v>191</v>
      </c>
      <c r="D207" s="6" t="s">
        <v>624</v>
      </c>
      <c r="E207" s="6" t="s">
        <v>1331</v>
      </c>
    </row>
    <row r="208" spans="1:5">
      <c r="A208" s="300">
        <v>903</v>
      </c>
      <c r="B208" s="301" t="s">
        <v>881</v>
      </c>
      <c r="C208" s="301" t="s">
        <v>192</v>
      </c>
      <c r="D208" s="6" t="s">
        <v>624</v>
      </c>
      <c r="E208" s="6" t="s">
        <v>1331</v>
      </c>
    </row>
    <row r="209" spans="1:5">
      <c r="A209" s="300">
        <v>904</v>
      </c>
      <c r="B209" s="301" t="s">
        <v>882</v>
      </c>
      <c r="C209" s="301" t="s">
        <v>193</v>
      </c>
      <c r="D209" s="6" t="s">
        <v>624</v>
      </c>
      <c r="E209" s="6" t="s">
        <v>1331</v>
      </c>
    </row>
    <row r="210" spans="1:5">
      <c r="A210" s="300">
        <v>905</v>
      </c>
      <c r="B210" s="301" t="s">
        <v>883</v>
      </c>
      <c r="C210" s="301" t="s">
        <v>194</v>
      </c>
      <c r="D210" s="6" t="s">
        <v>624</v>
      </c>
      <c r="E210" s="6" t="s">
        <v>1331</v>
      </c>
    </row>
    <row r="211" spans="1:5">
      <c r="A211" s="300">
        <v>906</v>
      </c>
      <c r="B211" s="301" t="s">
        <v>884</v>
      </c>
      <c r="C211" s="301" t="s">
        <v>195</v>
      </c>
      <c r="D211" s="6" t="s">
        <v>624</v>
      </c>
      <c r="E211" s="6" t="s">
        <v>1331</v>
      </c>
    </row>
    <row r="212" spans="1:5">
      <c r="A212" s="300">
        <v>907</v>
      </c>
      <c r="B212" s="301" t="s">
        <v>885</v>
      </c>
      <c r="C212" s="301" t="s">
        <v>196</v>
      </c>
      <c r="D212" s="6" t="s">
        <v>624</v>
      </c>
      <c r="E212" s="6" t="s">
        <v>1331</v>
      </c>
    </row>
    <row r="213" spans="1:5">
      <c r="A213" s="300">
        <v>908</v>
      </c>
      <c r="B213" s="301" t="s">
        <v>886</v>
      </c>
      <c r="C213" s="301" t="s">
        <v>197</v>
      </c>
      <c r="D213" s="6" t="s">
        <v>624</v>
      </c>
      <c r="E213" s="6" t="s">
        <v>1331</v>
      </c>
    </row>
    <row r="214" spans="1:5">
      <c r="A214" s="300">
        <v>909</v>
      </c>
      <c r="B214" s="301" t="s">
        <v>887</v>
      </c>
      <c r="C214" s="301" t="s">
        <v>198</v>
      </c>
      <c r="D214" s="6" t="s">
        <v>624</v>
      </c>
      <c r="E214" s="6" t="s">
        <v>1331</v>
      </c>
    </row>
    <row r="215" spans="1:5">
      <c r="A215" s="300">
        <v>951</v>
      </c>
      <c r="B215" s="301" t="s">
        <v>888</v>
      </c>
      <c r="C215" s="301" t="s">
        <v>199</v>
      </c>
      <c r="D215" s="6" t="s">
        <v>624</v>
      </c>
      <c r="E215" s="6" t="s">
        <v>1332</v>
      </c>
    </row>
    <row r="216" spans="1:5">
      <c r="A216" s="300">
        <v>1101</v>
      </c>
      <c r="B216" s="301" t="s">
        <v>889</v>
      </c>
      <c r="C216" s="307" t="s">
        <v>200</v>
      </c>
      <c r="D216" s="6" t="s">
        <v>624</v>
      </c>
      <c r="E216" s="6" t="s">
        <v>1333</v>
      </c>
    </row>
    <row r="217" spans="1:5">
      <c r="A217" s="300">
        <v>1102</v>
      </c>
      <c r="B217" s="301" t="s">
        <v>890</v>
      </c>
      <c r="C217" s="301" t="s">
        <v>201</v>
      </c>
      <c r="D217" s="6" t="s">
        <v>624</v>
      </c>
      <c r="E217" s="6" t="s">
        <v>1333</v>
      </c>
    </row>
    <row r="218" spans="1:5">
      <c r="A218" s="300">
        <v>1103</v>
      </c>
      <c r="B218" s="301" t="s">
        <v>891</v>
      </c>
      <c r="C218" s="301" t="s">
        <v>202</v>
      </c>
      <c r="D218" s="6" t="s">
        <v>624</v>
      </c>
      <c r="E218" s="6" t="s">
        <v>1333</v>
      </c>
    </row>
    <row r="219" spans="1:5">
      <c r="A219" s="300">
        <v>1104</v>
      </c>
      <c r="B219" s="301" t="s">
        <v>892</v>
      </c>
      <c r="C219" s="301" t="s">
        <v>203</v>
      </c>
      <c r="D219" s="6" t="s">
        <v>624</v>
      </c>
      <c r="E219" s="6" t="s">
        <v>1333</v>
      </c>
    </row>
    <row r="220" spans="1:5">
      <c r="A220" s="300">
        <v>1105</v>
      </c>
      <c r="B220" s="301" t="s">
        <v>893</v>
      </c>
      <c r="C220" s="301" t="s">
        <v>204</v>
      </c>
      <c r="D220" s="6" t="s">
        <v>624</v>
      </c>
      <c r="E220" s="6" t="s">
        <v>1333</v>
      </c>
    </row>
    <row r="221" spans="1:5">
      <c r="A221" s="300">
        <v>1106</v>
      </c>
      <c r="B221" s="301" t="s">
        <v>894</v>
      </c>
      <c r="C221" s="301" t="s">
        <v>205</v>
      </c>
      <c r="D221" s="6" t="s">
        <v>624</v>
      </c>
      <c r="E221" s="6" t="s">
        <v>1333</v>
      </c>
    </row>
    <row r="222" spans="1:5">
      <c r="A222" s="300">
        <v>1107</v>
      </c>
      <c r="B222" s="301" t="s">
        <v>895</v>
      </c>
      <c r="C222" s="301" t="s">
        <v>206</v>
      </c>
      <c r="D222" s="6" t="s">
        <v>624</v>
      </c>
      <c r="E222" s="6" t="s">
        <v>1333</v>
      </c>
    </row>
    <row r="223" spans="1:5">
      <c r="A223" s="300">
        <v>1108</v>
      </c>
      <c r="B223" s="301" t="s">
        <v>896</v>
      </c>
      <c r="C223" s="301" t="s">
        <v>207</v>
      </c>
      <c r="D223" s="6" t="s">
        <v>624</v>
      </c>
      <c r="E223" s="6" t="s">
        <v>1333</v>
      </c>
    </row>
    <row r="224" spans="1:5">
      <c r="A224" s="300">
        <v>1109</v>
      </c>
      <c r="B224" s="301" t="s">
        <v>897</v>
      </c>
      <c r="C224" s="301" t="s">
        <v>208</v>
      </c>
      <c r="D224" s="6" t="s">
        <v>624</v>
      </c>
      <c r="E224" s="6" t="s">
        <v>1333</v>
      </c>
    </row>
    <row r="225" spans="1:5">
      <c r="A225" s="300">
        <v>1110</v>
      </c>
      <c r="B225" s="301" t="s">
        <v>898</v>
      </c>
      <c r="C225" s="301" t="s">
        <v>209</v>
      </c>
      <c r="D225" s="6" t="s">
        <v>624</v>
      </c>
      <c r="E225" s="6" t="s">
        <v>1333</v>
      </c>
    </row>
    <row r="226" spans="1:5">
      <c r="A226" s="300">
        <v>1111</v>
      </c>
      <c r="B226" s="301" t="s">
        <v>899</v>
      </c>
      <c r="C226" s="301" t="s">
        <v>210</v>
      </c>
      <c r="D226" s="6" t="s">
        <v>624</v>
      </c>
      <c r="E226" s="6" t="s">
        <v>1333</v>
      </c>
    </row>
    <row r="227" spans="1:5">
      <c r="A227" s="300">
        <v>1112</v>
      </c>
      <c r="B227" s="301" t="s">
        <v>900</v>
      </c>
      <c r="C227" s="301" t="s">
        <v>211</v>
      </c>
      <c r="D227" s="6" t="s">
        <v>624</v>
      </c>
      <c r="E227" s="6" t="s">
        <v>1333</v>
      </c>
    </row>
    <row r="228" spans="1:5">
      <c r="A228" s="300">
        <v>1113</v>
      </c>
      <c r="B228" s="301" t="s">
        <v>901</v>
      </c>
      <c r="C228" s="301" t="s">
        <v>212</v>
      </c>
      <c r="D228" s="6" t="s">
        <v>624</v>
      </c>
      <c r="E228" s="6" t="s">
        <v>1333</v>
      </c>
    </row>
    <row r="229" spans="1:5">
      <c r="A229" s="300">
        <v>1114</v>
      </c>
      <c r="B229" s="301" t="s">
        <v>902</v>
      </c>
      <c r="C229" s="301" t="s">
        <v>1374</v>
      </c>
      <c r="D229" s="6" t="s">
        <v>624</v>
      </c>
      <c r="E229" s="6" t="s">
        <v>1333</v>
      </c>
    </row>
    <row r="230" spans="1:5">
      <c r="A230" s="300">
        <v>1115</v>
      </c>
      <c r="B230" s="301" t="s">
        <v>903</v>
      </c>
      <c r="C230" s="301" t="s">
        <v>213</v>
      </c>
      <c r="D230" s="6" t="s">
        <v>624</v>
      </c>
      <c r="E230" s="6" t="s">
        <v>1333</v>
      </c>
    </row>
    <row r="231" spans="1:5">
      <c r="A231" s="300">
        <v>1116</v>
      </c>
      <c r="B231" s="301" t="s">
        <v>904</v>
      </c>
      <c r="C231" s="301" t="s">
        <v>214</v>
      </c>
      <c r="D231" s="6" t="s">
        <v>624</v>
      </c>
      <c r="E231" s="6" t="s">
        <v>1333</v>
      </c>
    </row>
    <row r="232" spans="1:5">
      <c r="A232" s="300">
        <v>1117</v>
      </c>
      <c r="B232" s="301" t="s">
        <v>905</v>
      </c>
      <c r="C232" s="301" t="s">
        <v>215</v>
      </c>
      <c r="D232" s="6" t="s">
        <v>624</v>
      </c>
      <c r="E232" s="6" t="s">
        <v>1333</v>
      </c>
    </row>
    <row r="233" spans="1:5">
      <c r="A233" s="300">
        <v>1118</v>
      </c>
      <c r="B233" s="301" t="s">
        <v>906</v>
      </c>
      <c r="C233" s="301" t="s">
        <v>216</v>
      </c>
      <c r="D233" s="6" t="s">
        <v>624</v>
      </c>
      <c r="E233" s="6" t="s">
        <v>1333</v>
      </c>
    </row>
    <row r="234" spans="1:5">
      <c r="A234" s="300">
        <v>1119</v>
      </c>
      <c r="B234" s="301" t="s">
        <v>907</v>
      </c>
      <c r="C234" s="301" t="s">
        <v>217</v>
      </c>
      <c r="D234" s="6" t="s">
        <v>624</v>
      </c>
      <c r="E234" s="6" t="s">
        <v>1333</v>
      </c>
    </row>
    <row r="235" spans="1:5">
      <c r="A235" s="300">
        <v>1120</v>
      </c>
      <c r="B235" s="301" t="s">
        <v>908</v>
      </c>
      <c r="C235" s="301" t="s">
        <v>218</v>
      </c>
      <c r="D235" s="6" t="s">
        <v>624</v>
      </c>
      <c r="E235" s="6" t="s">
        <v>1333</v>
      </c>
    </row>
    <row r="236" spans="1:5">
      <c r="A236" s="300">
        <v>1121</v>
      </c>
      <c r="B236" s="301" t="s">
        <v>909</v>
      </c>
      <c r="C236" s="301" t="s">
        <v>219</v>
      </c>
      <c r="D236" s="6" t="s">
        <v>624</v>
      </c>
      <c r="E236" s="6" t="s">
        <v>1333</v>
      </c>
    </row>
    <row r="237" spans="1:5">
      <c r="A237" s="300">
        <v>1122</v>
      </c>
      <c r="B237" s="301" t="s">
        <v>910</v>
      </c>
      <c r="C237" s="301" t="s">
        <v>220</v>
      </c>
      <c r="D237" s="6" t="s">
        <v>624</v>
      </c>
      <c r="E237" s="6" t="s">
        <v>1333</v>
      </c>
    </row>
    <row r="238" spans="1:5">
      <c r="A238" s="300">
        <v>1123</v>
      </c>
      <c r="B238" s="301" t="s">
        <v>911</v>
      </c>
      <c r="C238" s="301" t="s">
        <v>221</v>
      </c>
      <c r="D238" s="6" t="s">
        <v>624</v>
      </c>
      <c r="E238" s="6" t="s">
        <v>1333</v>
      </c>
    </row>
    <row r="239" spans="1:5">
      <c r="A239" s="300">
        <v>1124</v>
      </c>
      <c r="B239" s="301" t="s">
        <v>912</v>
      </c>
      <c r="C239" s="301" t="s">
        <v>222</v>
      </c>
      <c r="D239" s="6" t="s">
        <v>624</v>
      </c>
      <c r="E239" s="6" t="s">
        <v>1333</v>
      </c>
    </row>
    <row r="240" spans="1:5">
      <c r="A240" s="300">
        <v>1125</v>
      </c>
      <c r="B240" s="301" t="s">
        <v>913</v>
      </c>
      <c r="C240" s="301" t="s">
        <v>223</v>
      </c>
      <c r="D240" s="6" t="s">
        <v>624</v>
      </c>
      <c r="E240" s="6" t="s">
        <v>1333</v>
      </c>
    </row>
    <row r="241" spans="1:5">
      <c r="A241" s="300">
        <v>1126</v>
      </c>
      <c r="B241" s="301" t="s">
        <v>914</v>
      </c>
      <c r="C241" s="301" t="s">
        <v>224</v>
      </c>
      <c r="D241" s="6" t="s">
        <v>624</v>
      </c>
      <c r="E241" s="6" t="s">
        <v>1333</v>
      </c>
    </row>
    <row r="242" spans="1:5">
      <c r="A242" s="300">
        <v>1127</v>
      </c>
      <c r="B242" s="301" t="s">
        <v>915</v>
      </c>
      <c r="C242" s="301" t="s">
        <v>225</v>
      </c>
      <c r="D242" s="6" t="s">
        <v>624</v>
      </c>
      <c r="E242" s="6" t="s">
        <v>1333</v>
      </c>
    </row>
    <row r="243" spans="1:5">
      <c r="A243" s="300">
        <v>1128</v>
      </c>
      <c r="B243" s="301" t="s">
        <v>916</v>
      </c>
      <c r="C243" s="301" t="s">
        <v>226</v>
      </c>
      <c r="D243" s="6" t="s">
        <v>624</v>
      </c>
      <c r="E243" s="6" t="s">
        <v>1333</v>
      </c>
    </row>
    <row r="244" spans="1:5">
      <c r="A244" s="300">
        <v>1129</v>
      </c>
      <c r="B244" s="301" t="s">
        <v>917</v>
      </c>
      <c r="C244" s="301" t="s">
        <v>227</v>
      </c>
      <c r="D244" s="6" t="s">
        <v>624</v>
      </c>
      <c r="E244" s="6" t="s">
        <v>1333</v>
      </c>
    </row>
    <row r="245" spans="1:5">
      <c r="A245" s="300">
        <v>1201</v>
      </c>
      <c r="B245" s="301" t="s">
        <v>918</v>
      </c>
      <c r="C245" s="301" t="s">
        <v>228</v>
      </c>
      <c r="D245" s="6" t="s">
        <v>624</v>
      </c>
      <c r="E245" s="6" t="s">
        <v>1333</v>
      </c>
    </row>
    <row r="246" spans="1:5">
      <c r="A246" s="300">
        <v>1202</v>
      </c>
      <c r="B246" s="301" t="s">
        <v>919</v>
      </c>
      <c r="C246" s="301" t="s">
        <v>229</v>
      </c>
      <c r="D246" s="6" t="s">
        <v>624</v>
      </c>
      <c r="E246" s="6" t="s">
        <v>1333</v>
      </c>
    </row>
    <row r="247" spans="1:5">
      <c r="A247" s="300">
        <v>1203</v>
      </c>
      <c r="B247" s="301" t="s">
        <v>920</v>
      </c>
      <c r="C247" s="301" t="s">
        <v>230</v>
      </c>
      <c r="D247" s="6" t="s">
        <v>624</v>
      </c>
      <c r="E247" s="6" t="s">
        <v>1333</v>
      </c>
    </row>
    <row r="248" spans="1:5">
      <c r="A248" s="300">
        <v>1204</v>
      </c>
      <c r="B248" s="301" t="s">
        <v>921</v>
      </c>
      <c r="C248" s="301" t="s">
        <v>231</v>
      </c>
      <c r="D248" s="6" t="s">
        <v>624</v>
      </c>
      <c r="E248" s="6" t="s">
        <v>1333</v>
      </c>
    </row>
    <row r="249" spans="1:5">
      <c r="A249" s="300">
        <v>1205</v>
      </c>
      <c r="B249" s="301" t="s">
        <v>922</v>
      </c>
      <c r="C249" s="301" t="s">
        <v>232</v>
      </c>
      <c r="D249" s="6" t="s">
        <v>624</v>
      </c>
      <c r="E249" s="6" t="s">
        <v>1333</v>
      </c>
    </row>
    <row r="250" spans="1:5">
      <c r="A250" s="300">
        <v>1206</v>
      </c>
      <c r="B250" s="301" t="s">
        <v>923</v>
      </c>
      <c r="C250" s="301" t="s">
        <v>233</v>
      </c>
      <c r="D250" s="6" t="s">
        <v>624</v>
      </c>
      <c r="E250" s="6" t="s">
        <v>1333</v>
      </c>
    </row>
    <row r="251" spans="1:5">
      <c r="A251" s="300">
        <v>1207</v>
      </c>
      <c r="B251" s="301" t="s">
        <v>924</v>
      </c>
      <c r="C251" s="301" t="s">
        <v>234</v>
      </c>
      <c r="D251" s="6" t="s">
        <v>624</v>
      </c>
      <c r="E251" s="6" t="s">
        <v>1333</v>
      </c>
    </row>
    <row r="252" spans="1:5">
      <c r="A252" s="300">
        <v>1208</v>
      </c>
      <c r="B252" s="301" t="s">
        <v>925</v>
      </c>
      <c r="C252" s="301" t="s">
        <v>235</v>
      </c>
      <c r="D252" s="6" t="s">
        <v>624</v>
      </c>
      <c r="E252" s="6" t="s">
        <v>1333</v>
      </c>
    </row>
    <row r="253" spans="1:5">
      <c r="A253" s="300">
        <v>1209</v>
      </c>
      <c r="B253" s="301" t="s">
        <v>926</v>
      </c>
      <c r="C253" s="301" t="s">
        <v>236</v>
      </c>
      <c r="D253" s="6" t="s">
        <v>624</v>
      </c>
      <c r="E253" s="6" t="s">
        <v>1333</v>
      </c>
    </row>
    <row r="254" spans="1:5">
      <c r="A254" s="300">
        <v>1210</v>
      </c>
      <c r="B254" s="301" t="s">
        <v>927</v>
      </c>
      <c r="C254" s="301" t="s">
        <v>237</v>
      </c>
      <c r="D254" s="6" t="s">
        <v>624</v>
      </c>
      <c r="E254" s="6" t="s">
        <v>1333</v>
      </c>
    </row>
    <row r="255" spans="1:5">
      <c r="A255" s="300">
        <v>1211</v>
      </c>
      <c r="B255" s="301" t="s">
        <v>928</v>
      </c>
      <c r="C255" s="301" t="s">
        <v>238</v>
      </c>
      <c r="D255" s="6" t="s">
        <v>624</v>
      </c>
      <c r="E255" s="6" t="s">
        <v>1333</v>
      </c>
    </row>
    <row r="256" spans="1:5">
      <c r="A256" s="300">
        <v>1212</v>
      </c>
      <c r="B256" s="301" t="s">
        <v>929</v>
      </c>
      <c r="C256" s="301" t="s">
        <v>239</v>
      </c>
      <c r="D256" s="6" t="s">
        <v>624</v>
      </c>
      <c r="E256" s="6" t="s">
        <v>1333</v>
      </c>
    </row>
    <row r="257" spans="1:5">
      <c r="A257" s="300">
        <v>1213</v>
      </c>
      <c r="B257" s="301" t="s">
        <v>930</v>
      </c>
      <c r="C257" s="301" t="s">
        <v>240</v>
      </c>
      <c r="D257" s="6" t="s">
        <v>624</v>
      </c>
      <c r="E257" s="6" t="s">
        <v>1333</v>
      </c>
    </row>
    <row r="258" spans="1:5">
      <c r="A258" s="300">
        <v>1214</v>
      </c>
      <c r="B258" s="301" t="s">
        <v>931</v>
      </c>
      <c r="C258" s="301" t="s">
        <v>241</v>
      </c>
      <c r="D258" s="6" t="s">
        <v>624</v>
      </c>
      <c r="E258" s="6" t="s">
        <v>1333</v>
      </c>
    </row>
    <row r="259" spans="1:5">
      <c r="A259" s="300">
        <v>1215</v>
      </c>
      <c r="B259" s="301" t="s">
        <v>932</v>
      </c>
      <c r="C259" s="301" t="s">
        <v>242</v>
      </c>
      <c r="D259" s="6" t="s">
        <v>624</v>
      </c>
      <c r="E259" s="6" t="s">
        <v>1333</v>
      </c>
    </row>
    <row r="260" spans="1:5">
      <c r="A260" s="300">
        <v>1216</v>
      </c>
      <c r="B260" s="301" t="s">
        <v>933</v>
      </c>
      <c r="C260" s="301" t="s">
        <v>243</v>
      </c>
      <c r="D260" s="6" t="s">
        <v>624</v>
      </c>
      <c r="E260" s="6" t="s">
        <v>1333</v>
      </c>
    </row>
    <row r="261" spans="1:5">
      <c r="A261" s="300">
        <v>1217</v>
      </c>
      <c r="B261" s="301" t="s">
        <v>934</v>
      </c>
      <c r="C261" s="301" t="s">
        <v>244</v>
      </c>
      <c r="D261" s="6" t="s">
        <v>624</v>
      </c>
      <c r="E261" s="6" t="s">
        <v>1333</v>
      </c>
    </row>
    <row r="262" spans="1:5">
      <c r="A262" s="300">
        <v>1218</v>
      </c>
      <c r="B262" s="301" t="s">
        <v>935</v>
      </c>
      <c r="C262" s="301" t="s">
        <v>245</v>
      </c>
      <c r="D262" s="6" t="s">
        <v>624</v>
      </c>
      <c r="E262" s="6" t="s">
        <v>1333</v>
      </c>
    </row>
    <row r="263" spans="1:5">
      <c r="A263" s="300">
        <v>1219</v>
      </c>
      <c r="B263" s="301" t="s">
        <v>936</v>
      </c>
      <c r="C263" s="301" t="s">
        <v>246</v>
      </c>
      <c r="D263" s="6" t="s">
        <v>624</v>
      </c>
      <c r="E263" s="6" t="s">
        <v>1333</v>
      </c>
    </row>
    <row r="264" spans="1:5">
      <c r="A264" s="300">
        <v>1220</v>
      </c>
      <c r="B264" s="301" t="s">
        <v>937</v>
      </c>
      <c r="C264" s="301" t="s">
        <v>247</v>
      </c>
      <c r="D264" s="6" t="s">
        <v>624</v>
      </c>
      <c r="E264" s="6" t="s">
        <v>1333</v>
      </c>
    </row>
    <row r="265" spans="1:5">
      <c r="A265" s="300">
        <v>1221</v>
      </c>
      <c r="B265" s="301" t="s">
        <v>938</v>
      </c>
      <c r="C265" s="301" t="s">
        <v>248</v>
      </c>
      <c r="D265" s="6" t="s">
        <v>624</v>
      </c>
      <c r="E265" s="6" t="s">
        <v>1333</v>
      </c>
    </row>
    <row r="266" spans="1:5">
      <c r="A266" s="300">
        <v>1222</v>
      </c>
      <c r="B266" s="301" t="s">
        <v>939</v>
      </c>
      <c r="C266" s="301" t="s">
        <v>249</v>
      </c>
      <c r="D266" s="6" t="s">
        <v>624</v>
      </c>
      <c r="E266" s="6" t="s">
        <v>1333</v>
      </c>
    </row>
    <row r="267" spans="1:5">
      <c r="A267" s="300">
        <v>1223</v>
      </c>
      <c r="B267" s="301" t="s">
        <v>940</v>
      </c>
      <c r="C267" s="301" t="s">
        <v>250</v>
      </c>
      <c r="D267" s="6" t="s">
        <v>624</v>
      </c>
      <c r="E267" s="6" t="s">
        <v>1333</v>
      </c>
    </row>
    <row r="268" spans="1:5">
      <c r="A268" s="300">
        <v>1224</v>
      </c>
      <c r="B268" s="301" t="s">
        <v>941</v>
      </c>
      <c r="C268" s="301" t="s">
        <v>251</v>
      </c>
      <c r="D268" s="6" t="s">
        <v>624</v>
      </c>
      <c r="E268" s="6" t="s">
        <v>1333</v>
      </c>
    </row>
    <row r="269" spans="1:5">
      <c r="A269" s="300">
        <v>1225</v>
      </c>
      <c r="B269" s="301" t="s">
        <v>942</v>
      </c>
      <c r="C269" s="301" t="s">
        <v>252</v>
      </c>
      <c r="D269" s="6" t="s">
        <v>624</v>
      </c>
      <c r="E269" s="6" t="s">
        <v>1333</v>
      </c>
    </row>
    <row r="270" spans="1:5">
      <c r="A270" s="300">
        <v>1226</v>
      </c>
      <c r="B270" s="301" t="s">
        <v>943</v>
      </c>
      <c r="C270" s="301" t="s">
        <v>253</v>
      </c>
      <c r="D270" s="6" t="s">
        <v>624</v>
      </c>
      <c r="E270" s="6" t="s">
        <v>1333</v>
      </c>
    </row>
    <row r="271" spans="1:5">
      <c r="A271" s="300">
        <v>1227</v>
      </c>
      <c r="B271" s="301" t="s">
        <v>944</v>
      </c>
      <c r="C271" s="301" t="s">
        <v>254</v>
      </c>
      <c r="D271" s="6" t="s">
        <v>624</v>
      </c>
      <c r="E271" s="6" t="s">
        <v>1333</v>
      </c>
    </row>
    <row r="272" spans="1:5">
      <c r="A272" s="300">
        <v>1228</v>
      </c>
      <c r="B272" s="301" t="s">
        <v>945</v>
      </c>
      <c r="C272" s="301" t="s">
        <v>255</v>
      </c>
      <c r="D272" s="6" t="s">
        <v>624</v>
      </c>
      <c r="E272" s="6" t="s">
        <v>1333</v>
      </c>
    </row>
    <row r="273" spans="1:5">
      <c r="A273" s="300">
        <v>1229</v>
      </c>
      <c r="B273" s="301" t="s">
        <v>946</v>
      </c>
      <c r="C273" s="301" t="s">
        <v>256</v>
      </c>
      <c r="D273" s="6" t="s">
        <v>624</v>
      </c>
      <c r="E273" s="6" t="s">
        <v>1333</v>
      </c>
    </row>
    <row r="274" spans="1:5">
      <c r="A274" s="300">
        <v>1230</v>
      </c>
      <c r="B274" s="301" t="s">
        <v>947</v>
      </c>
      <c r="C274" s="301" t="s">
        <v>257</v>
      </c>
      <c r="D274" s="6" t="s">
        <v>624</v>
      </c>
      <c r="E274" s="6" t="s">
        <v>1333</v>
      </c>
    </row>
    <row r="275" spans="1:5">
      <c r="A275" s="300">
        <v>1231</v>
      </c>
      <c r="B275" s="301" t="s">
        <v>948</v>
      </c>
      <c r="C275" s="301" t="s">
        <v>258</v>
      </c>
      <c r="D275" s="6" t="s">
        <v>624</v>
      </c>
      <c r="E275" s="6" t="s">
        <v>1333</v>
      </c>
    </row>
    <row r="276" spans="1:5">
      <c r="A276" s="300">
        <v>1232</v>
      </c>
      <c r="B276" s="301" t="s">
        <v>949</v>
      </c>
      <c r="C276" s="301" t="s">
        <v>259</v>
      </c>
      <c r="D276" s="6" t="s">
        <v>624</v>
      </c>
      <c r="E276" s="6" t="s">
        <v>1333</v>
      </c>
    </row>
    <row r="277" spans="1:5">
      <c r="A277" s="300">
        <v>1233</v>
      </c>
      <c r="B277" s="301" t="s">
        <v>950</v>
      </c>
      <c r="C277" s="301" t="s">
        <v>260</v>
      </c>
      <c r="D277" s="6" t="s">
        <v>624</v>
      </c>
      <c r="E277" s="6" t="s">
        <v>1333</v>
      </c>
    </row>
    <row r="278" spans="1:5">
      <c r="A278" s="300">
        <v>1234</v>
      </c>
      <c r="B278" s="301" t="s">
        <v>951</v>
      </c>
      <c r="C278" s="301" t="s">
        <v>261</v>
      </c>
      <c r="D278" s="6" t="s">
        <v>624</v>
      </c>
      <c r="E278" s="6" t="s">
        <v>1333</v>
      </c>
    </row>
    <row r="279" spans="1:5">
      <c r="A279" s="300">
        <v>1235</v>
      </c>
      <c r="B279" s="301" t="s">
        <v>952</v>
      </c>
      <c r="C279" s="301" t="s">
        <v>262</v>
      </c>
      <c r="D279" s="6" t="s">
        <v>624</v>
      </c>
      <c r="E279" s="6" t="s">
        <v>1333</v>
      </c>
    </row>
    <row r="280" spans="1:5">
      <c r="A280" s="300">
        <v>1236</v>
      </c>
      <c r="B280" s="301" t="s">
        <v>953</v>
      </c>
      <c r="C280" s="301" t="s">
        <v>263</v>
      </c>
      <c r="D280" s="6" t="s">
        <v>624</v>
      </c>
      <c r="E280" s="6" t="s">
        <v>1333</v>
      </c>
    </row>
    <row r="281" spans="1:5">
      <c r="A281" s="300">
        <v>1237</v>
      </c>
      <c r="B281" s="301" t="s">
        <v>954</v>
      </c>
      <c r="C281" s="301" t="s">
        <v>264</v>
      </c>
      <c r="D281" s="6" t="s">
        <v>624</v>
      </c>
      <c r="E281" s="6" t="s">
        <v>1333</v>
      </c>
    </row>
    <row r="282" spans="1:5">
      <c r="A282" s="300">
        <v>1238</v>
      </c>
      <c r="B282" s="301" t="s">
        <v>955</v>
      </c>
      <c r="C282" s="301" t="s">
        <v>265</v>
      </c>
      <c r="D282" s="6" t="s">
        <v>624</v>
      </c>
      <c r="E282" s="6" t="s">
        <v>1333</v>
      </c>
    </row>
    <row r="283" spans="1:5">
      <c r="A283" s="300">
        <v>1239</v>
      </c>
      <c r="B283" s="301" t="s">
        <v>956</v>
      </c>
      <c r="C283" s="301" t="s">
        <v>266</v>
      </c>
      <c r="D283" s="6" t="s">
        <v>624</v>
      </c>
      <c r="E283" s="6" t="s">
        <v>1333</v>
      </c>
    </row>
    <row r="284" spans="1:5">
      <c r="A284" s="300">
        <v>1240</v>
      </c>
      <c r="B284" s="301" t="s">
        <v>957</v>
      </c>
      <c r="C284" s="301" t="s">
        <v>267</v>
      </c>
      <c r="D284" s="6" t="s">
        <v>624</v>
      </c>
      <c r="E284" s="6" t="s">
        <v>1333</v>
      </c>
    </row>
    <row r="285" spans="1:5">
      <c r="A285" s="300">
        <v>1241</v>
      </c>
      <c r="B285" s="301" t="s">
        <v>958</v>
      </c>
      <c r="C285" s="301" t="s">
        <v>268</v>
      </c>
      <c r="D285" s="6" t="s">
        <v>624</v>
      </c>
      <c r="E285" s="6" t="s">
        <v>1333</v>
      </c>
    </row>
    <row r="286" spans="1:5">
      <c r="A286" s="300">
        <v>1242</v>
      </c>
      <c r="B286" s="301" t="s">
        <v>959</v>
      </c>
      <c r="C286" s="301" t="s">
        <v>269</v>
      </c>
      <c r="D286" s="6" t="s">
        <v>624</v>
      </c>
      <c r="E286" s="6" t="s">
        <v>1333</v>
      </c>
    </row>
    <row r="287" spans="1:5">
      <c r="A287" s="300">
        <v>1243</v>
      </c>
      <c r="B287" s="301" t="s">
        <v>960</v>
      </c>
      <c r="C287" s="301" t="s">
        <v>270</v>
      </c>
      <c r="D287" s="6" t="s">
        <v>624</v>
      </c>
      <c r="E287" s="6" t="s">
        <v>1333</v>
      </c>
    </row>
    <row r="288" spans="1:5">
      <c r="A288" s="300">
        <v>1244</v>
      </c>
      <c r="B288" s="301" t="s">
        <v>961</v>
      </c>
      <c r="C288" s="301" t="s">
        <v>271</v>
      </c>
      <c r="D288" s="6" t="s">
        <v>624</v>
      </c>
      <c r="E288" s="6" t="s">
        <v>1333</v>
      </c>
    </row>
    <row r="289" spans="1:5">
      <c r="A289" s="300">
        <v>1245</v>
      </c>
      <c r="B289" s="301" t="s">
        <v>962</v>
      </c>
      <c r="C289" s="301" t="s">
        <v>272</v>
      </c>
      <c r="D289" s="6" t="s">
        <v>624</v>
      </c>
      <c r="E289" s="6" t="s">
        <v>1333</v>
      </c>
    </row>
    <row r="290" spans="1:5">
      <c r="A290" s="300">
        <v>1246</v>
      </c>
      <c r="B290" s="301" t="s">
        <v>963</v>
      </c>
      <c r="C290" s="301" t="s">
        <v>273</v>
      </c>
      <c r="D290" s="6" t="s">
        <v>624</v>
      </c>
      <c r="E290" s="6" t="s">
        <v>1333</v>
      </c>
    </row>
    <row r="291" spans="1:5">
      <c r="A291" s="300">
        <v>1247</v>
      </c>
      <c r="B291" s="301" t="s">
        <v>964</v>
      </c>
      <c r="C291" s="301" t="s">
        <v>274</v>
      </c>
      <c r="D291" s="6" t="s">
        <v>624</v>
      </c>
      <c r="E291" s="6" t="s">
        <v>1333</v>
      </c>
    </row>
    <row r="292" spans="1:5">
      <c r="A292" s="300">
        <v>1248</v>
      </c>
      <c r="B292" s="301" t="s">
        <v>965</v>
      </c>
      <c r="C292" s="301" t="s">
        <v>275</v>
      </c>
      <c r="D292" s="6" t="s">
        <v>624</v>
      </c>
      <c r="E292" s="6" t="s">
        <v>1333</v>
      </c>
    </row>
    <row r="293" spans="1:5">
      <c r="A293" s="300">
        <v>1249</v>
      </c>
      <c r="B293" s="301" t="s">
        <v>966</v>
      </c>
      <c r="C293" s="301" t="s">
        <v>276</v>
      </c>
      <c r="D293" s="6" t="s">
        <v>624</v>
      </c>
      <c r="E293" s="6" t="s">
        <v>1333</v>
      </c>
    </row>
    <row r="294" spans="1:5">
      <c r="A294" s="300">
        <v>1250</v>
      </c>
      <c r="B294" s="301" t="s">
        <v>967</v>
      </c>
      <c r="C294" s="301" t="s">
        <v>277</v>
      </c>
      <c r="D294" s="6" t="s">
        <v>624</v>
      </c>
      <c r="E294" s="6" t="s">
        <v>1333</v>
      </c>
    </row>
    <row r="295" spans="1:5">
      <c r="A295" s="300">
        <v>1251</v>
      </c>
      <c r="B295" s="301" t="s">
        <v>968</v>
      </c>
      <c r="C295" s="301" t="s">
        <v>278</v>
      </c>
      <c r="D295" s="6" t="s">
        <v>624</v>
      </c>
      <c r="E295" s="6" t="s">
        <v>1333</v>
      </c>
    </row>
    <row r="296" spans="1:5">
      <c r="A296" s="300">
        <v>1252</v>
      </c>
      <c r="B296" s="301" t="s">
        <v>969</v>
      </c>
      <c r="C296" s="301" t="s">
        <v>279</v>
      </c>
      <c r="D296" s="6" t="s">
        <v>624</v>
      </c>
      <c r="E296" s="6" t="s">
        <v>1333</v>
      </c>
    </row>
    <row r="297" spans="1:5">
      <c r="A297" s="300">
        <v>1253</v>
      </c>
      <c r="B297" s="301" t="s">
        <v>970</v>
      </c>
      <c r="C297" s="301" t="s">
        <v>280</v>
      </c>
      <c r="D297" s="6" t="s">
        <v>624</v>
      </c>
      <c r="E297" s="6" t="s">
        <v>1333</v>
      </c>
    </row>
    <row r="298" spans="1:5">
      <c r="A298" s="300">
        <v>1254</v>
      </c>
      <c r="B298" s="301" t="s">
        <v>971</v>
      </c>
      <c r="C298" s="301" t="s">
        <v>281</v>
      </c>
      <c r="D298" s="6" t="s">
        <v>624</v>
      </c>
      <c r="E298" s="6" t="s">
        <v>1333</v>
      </c>
    </row>
    <row r="299" spans="1:5">
      <c r="A299" s="300">
        <v>1255</v>
      </c>
      <c r="B299" s="301" t="s">
        <v>972</v>
      </c>
      <c r="C299" s="301" t="s">
        <v>282</v>
      </c>
      <c r="D299" s="6" t="s">
        <v>624</v>
      </c>
      <c r="E299" s="6" t="s">
        <v>1333</v>
      </c>
    </row>
    <row r="300" spans="1:5">
      <c r="A300" s="300">
        <v>1256</v>
      </c>
      <c r="B300" s="301" t="s">
        <v>973</v>
      </c>
      <c r="C300" s="301" t="s">
        <v>283</v>
      </c>
      <c r="D300" s="6" t="s">
        <v>624</v>
      </c>
      <c r="E300" s="6" t="s">
        <v>1333</v>
      </c>
    </row>
    <row r="301" spans="1:5">
      <c r="A301" s="300">
        <v>1257</v>
      </c>
      <c r="B301" s="301" t="s">
        <v>974</v>
      </c>
      <c r="C301" s="301" t="s">
        <v>284</v>
      </c>
      <c r="D301" s="6" t="s">
        <v>624</v>
      </c>
      <c r="E301" s="6" t="s">
        <v>1333</v>
      </c>
    </row>
    <row r="302" spans="1:5">
      <c r="A302" s="300">
        <v>1258</v>
      </c>
      <c r="B302" s="301" t="s">
        <v>975</v>
      </c>
      <c r="C302" s="301" t="s">
        <v>285</v>
      </c>
      <c r="D302" s="6" t="s">
        <v>624</v>
      </c>
      <c r="E302" s="6" t="s">
        <v>1333</v>
      </c>
    </row>
    <row r="303" spans="1:5">
      <c r="A303" s="300">
        <v>1259</v>
      </c>
      <c r="B303" s="301" t="s">
        <v>976</v>
      </c>
      <c r="C303" s="301" t="s">
        <v>286</v>
      </c>
      <c r="D303" s="6" t="s">
        <v>624</v>
      </c>
      <c r="E303" s="6" t="s">
        <v>1333</v>
      </c>
    </row>
    <row r="304" spans="1:5">
      <c r="A304" s="300">
        <v>1260</v>
      </c>
      <c r="B304" s="301" t="s">
        <v>977</v>
      </c>
      <c r="C304" s="301" t="s">
        <v>287</v>
      </c>
      <c r="D304" s="6" t="s">
        <v>624</v>
      </c>
      <c r="E304" s="6" t="s">
        <v>1333</v>
      </c>
    </row>
    <row r="305" spans="1:5">
      <c r="A305" s="300">
        <v>1261</v>
      </c>
      <c r="B305" s="301" t="s">
        <v>978</v>
      </c>
      <c r="C305" s="301" t="s">
        <v>288</v>
      </c>
      <c r="D305" s="6" t="s">
        <v>624</v>
      </c>
      <c r="E305" s="6" t="s">
        <v>1333</v>
      </c>
    </row>
    <row r="306" spans="1:5">
      <c r="A306" s="300">
        <v>1262</v>
      </c>
      <c r="B306" s="301" t="s">
        <v>979</v>
      </c>
      <c r="C306" s="301" t="s">
        <v>289</v>
      </c>
      <c r="D306" s="6" t="s">
        <v>624</v>
      </c>
      <c r="E306" s="6" t="s">
        <v>1333</v>
      </c>
    </row>
    <row r="307" spans="1:5">
      <c r="A307" s="300">
        <v>1263</v>
      </c>
      <c r="B307" s="301" t="s">
        <v>980</v>
      </c>
      <c r="C307" s="301" t="s">
        <v>290</v>
      </c>
      <c r="D307" s="6" t="s">
        <v>624</v>
      </c>
      <c r="E307" s="6" t="s">
        <v>1333</v>
      </c>
    </row>
    <row r="308" spans="1:5">
      <c r="A308" s="300">
        <v>1264</v>
      </c>
      <c r="B308" s="301" t="s">
        <v>981</v>
      </c>
      <c r="C308" s="301" t="s">
        <v>291</v>
      </c>
      <c r="D308" s="6" t="s">
        <v>624</v>
      </c>
      <c r="E308" s="6" t="s">
        <v>1333</v>
      </c>
    </row>
    <row r="309" spans="1:5">
      <c r="A309" s="300">
        <v>1265</v>
      </c>
      <c r="B309" s="301" t="s">
        <v>982</v>
      </c>
      <c r="C309" s="301" t="s">
        <v>292</v>
      </c>
      <c r="D309" s="6" t="s">
        <v>624</v>
      </c>
      <c r="E309" s="6" t="s">
        <v>1333</v>
      </c>
    </row>
    <row r="310" spans="1:5">
      <c r="A310" s="300">
        <v>1266</v>
      </c>
      <c r="B310" s="301" t="s">
        <v>983</v>
      </c>
      <c r="C310" s="301" t="s">
        <v>293</v>
      </c>
      <c r="D310" s="6" t="s">
        <v>624</v>
      </c>
      <c r="E310" s="6" t="s">
        <v>1333</v>
      </c>
    </row>
    <row r="311" spans="1:5">
      <c r="A311" s="300">
        <v>1267</v>
      </c>
      <c r="B311" s="301" t="s">
        <v>984</v>
      </c>
      <c r="C311" s="301" t="s">
        <v>294</v>
      </c>
      <c r="D311" s="6" t="s">
        <v>624</v>
      </c>
      <c r="E311" s="6" t="s">
        <v>1333</v>
      </c>
    </row>
    <row r="312" spans="1:5">
      <c r="A312" s="300">
        <v>1268</v>
      </c>
      <c r="B312" s="301" t="s">
        <v>985</v>
      </c>
      <c r="C312" s="301" t="s">
        <v>295</v>
      </c>
      <c r="D312" s="6" t="s">
        <v>624</v>
      </c>
      <c r="E312" s="6" t="s">
        <v>1333</v>
      </c>
    </row>
    <row r="313" spans="1:5">
      <c r="A313" s="300">
        <v>1269</v>
      </c>
      <c r="B313" s="301" t="s">
        <v>986</v>
      </c>
      <c r="C313" s="301" t="s">
        <v>296</v>
      </c>
      <c r="D313" s="6" t="s">
        <v>624</v>
      </c>
      <c r="E313" s="6" t="s">
        <v>1333</v>
      </c>
    </row>
    <row r="314" spans="1:5">
      <c r="A314" s="300">
        <v>1270</v>
      </c>
      <c r="B314" s="301" t="s">
        <v>987</v>
      </c>
      <c r="C314" s="301" t="s">
        <v>297</v>
      </c>
      <c r="D314" s="6" t="s">
        <v>624</v>
      </c>
      <c r="E314" s="6" t="s">
        <v>1333</v>
      </c>
    </row>
    <row r="315" spans="1:5">
      <c r="A315" s="300">
        <v>1271</v>
      </c>
      <c r="B315" s="301" t="s">
        <v>988</v>
      </c>
      <c r="C315" s="301" t="s">
        <v>298</v>
      </c>
      <c r="D315" s="6" t="s">
        <v>624</v>
      </c>
      <c r="E315" s="6" t="s">
        <v>1333</v>
      </c>
    </row>
    <row r="316" spans="1:5">
      <c r="A316" s="300">
        <v>1272</v>
      </c>
      <c r="B316" s="301" t="s">
        <v>989</v>
      </c>
      <c r="C316" s="301" t="s">
        <v>299</v>
      </c>
      <c r="D316" s="6" t="s">
        <v>624</v>
      </c>
      <c r="E316" s="6" t="s">
        <v>1333</v>
      </c>
    </row>
    <row r="317" spans="1:5">
      <c r="A317" s="300">
        <v>1273</v>
      </c>
      <c r="B317" s="301" t="s">
        <v>990</v>
      </c>
      <c r="C317" s="301" t="s">
        <v>300</v>
      </c>
      <c r="D317" s="6" t="s">
        <v>624</v>
      </c>
      <c r="E317" s="6" t="s">
        <v>1333</v>
      </c>
    </row>
    <row r="318" spans="1:5">
      <c r="A318" s="300">
        <v>1274</v>
      </c>
      <c r="B318" s="301" t="s">
        <v>991</v>
      </c>
      <c r="C318" s="301" t="s">
        <v>301</v>
      </c>
      <c r="D318" s="6" t="s">
        <v>624</v>
      </c>
      <c r="E318" s="6" t="s">
        <v>1333</v>
      </c>
    </row>
    <row r="319" spans="1:5">
      <c r="A319" s="300">
        <v>1275</v>
      </c>
      <c r="B319" s="301" t="s">
        <v>992</v>
      </c>
      <c r="C319" s="301" t="s">
        <v>302</v>
      </c>
      <c r="D319" s="6" t="s">
        <v>624</v>
      </c>
      <c r="E319" s="6" t="s">
        <v>1333</v>
      </c>
    </row>
    <row r="320" spans="1:5">
      <c r="A320" s="300">
        <v>1276</v>
      </c>
      <c r="B320" s="301" t="s">
        <v>993</v>
      </c>
      <c r="C320" s="301" t="s">
        <v>303</v>
      </c>
      <c r="D320" s="6" t="s">
        <v>624</v>
      </c>
      <c r="E320" s="6" t="s">
        <v>1333</v>
      </c>
    </row>
    <row r="321" spans="1:5">
      <c r="A321" s="300">
        <v>1277</v>
      </c>
      <c r="B321" s="301" t="s">
        <v>994</v>
      </c>
      <c r="C321" s="301" t="s">
        <v>304</v>
      </c>
      <c r="D321" s="6" t="s">
        <v>624</v>
      </c>
      <c r="E321" s="6" t="s">
        <v>1333</v>
      </c>
    </row>
    <row r="322" spans="1:5">
      <c r="A322" s="300">
        <v>1278</v>
      </c>
      <c r="B322" s="301" t="s">
        <v>995</v>
      </c>
      <c r="C322" s="301" t="s">
        <v>305</v>
      </c>
      <c r="D322" s="6" t="s">
        <v>624</v>
      </c>
      <c r="E322" s="6" t="s">
        <v>1333</v>
      </c>
    </row>
    <row r="323" spans="1:5">
      <c r="A323" s="300">
        <v>1279</v>
      </c>
      <c r="B323" s="301" t="s">
        <v>996</v>
      </c>
      <c r="C323" s="301" t="s">
        <v>306</v>
      </c>
      <c r="D323" s="6" t="s">
        <v>624</v>
      </c>
      <c r="E323" s="6" t="s">
        <v>1333</v>
      </c>
    </row>
    <row r="324" spans="1:5">
      <c r="A324" s="300">
        <v>1280</v>
      </c>
      <c r="B324" s="301" t="s">
        <v>997</v>
      </c>
      <c r="C324" s="301" t="s">
        <v>307</v>
      </c>
      <c r="D324" s="6" t="s">
        <v>624</v>
      </c>
      <c r="E324" s="6" t="s">
        <v>1333</v>
      </c>
    </row>
    <row r="325" spans="1:5">
      <c r="A325" s="300">
        <v>1281</v>
      </c>
      <c r="B325" s="301" t="s">
        <v>998</v>
      </c>
      <c r="C325" s="301" t="s">
        <v>308</v>
      </c>
      <c r="D325" s="6" t="s">
        <v>624</v>
      </c>
      <c r="E325" s="6" t="s">
        <v>1333</v>
      </c>
    </row>
    <row r="326" spans="1:5">
      <c r="A326" s="300">
        <v>1282</v>
      </c>
      <c r="B326" s="301" t="s">
        <v>999</v>
      </c>
      <c r="C326" s="301" t="s">
        <v>309</v>
      </c>
      <c r="D326" s="6" t="s">
        <v>624</v>
      </c>
      <c r="E326" s="6" t="s">
        <v>1333</v>
      </c>
    </row>
    <row r="327" spans="1:5">
      <c r="A327" s="300">
        <v>1283</v>
      </c>
      <c r="B327" s="301" t="s">
        <v>1000</v>
      </c>
      <c r="C327" s="301" t="s">
        <v>310</v>
      </c>
      <c r="D327" s="6" t="s">
        <v>624</v>
      </c>
      <c r="E327" s="6" t="s">
        <v>1333</v>
      </c>
    </row>
    <row r="328" spans="1:5">
      <c r="A328" s="300">
        <v>1284</v>
      </c>
      <c r="B328" s="301" t="s">
        <v>1001</v>
      </c>
      <c r="C328" s="301" t="s">
        <v>311</v>
      </c>
      <c r="D328" s="6" t="s">
        <v>624</v>
      </c>
      <c r="E328" s="6" t="s">
        <v>1333</v>
      </c>
    </row>
    <row r="329" spans="1:5">
      <c r="A329" s="300">
        <v>1285</v>
      </c>
      <c r="B329" s="301" t="s">
        <v>1002</v>
      </c>
      <c r="C329" s="301" t="s">
        <v>312</v>
      </c>
      <c r="D329" s="6" t="s">
        <v>624</v>
      </c>
      <c r="E329" s="6" t="s">
        <v>1333</v>
      </c>
    </row>
    <row r="330" spans="1:5">
      <c r="A330" s="300">
        <v>1286</v>
      </c>
      <c r="B330" s="301" t="s">
        <v>1003</v>
      </c>
      <c r="C330" s="301" t="s">
        <v>313</v>
      </c>
      <c r="D330" s="6" t="s">
        <v>624</v>
      </c>
      <c r="E330" s="6" t="s">
        <v>1333</v>
      </c>
    </row>
    <row r="331" spans="1:5">
      <c r="A331" s="300">
        <v>1287</v>
      </c>
      <c r="B331" s="301" t="s">
        <v>1004</v>
      </c>
      <c r="C331" s="301" t="s">
        <v>314</v>
      </c>
      <c r="D331" s="6" t="s">
        <v>624</v>
      </c>
      <c r="E331" s="6" t="s">
        <v>1333</v>
      </c>
    </row>
    <row r="332" spans="1:5">
      <c r="A332" s="300">
        <v>1301</v>
      </c>
      <c r="B332" s="301" t="s">
        <v>1005</v>
      </c>
      <c r="C332" s="301" t="s">
        <v>315</v>
      </c>
      <c r="D332" s="6" t="s">
        <v>624</v>
      </c>
      <c r="E332" s="6" t="s">
        <v>1333</v>
      </c>
    </row>
    <row r="333" spans="1:5">
      <c r="A333" s="300">
        <v>1302</v>
      </c>
      <c r="B333" s="301" t="s">
        <v>1006</v>
      </c>
      <c r="C333" s="301" t="s">
        <v>316</v>
      </c>
      <c r="D333" s="6" t="s">
        <v>624</v>
      </c>
      <c r="E333" s="6" t="s">
        <v>1333</v>
      </c>
    </row>
    <row r="334" spans="1:5">
      <c r="A334" s="300">
        <v>1303</v>
      </c>
      <c r="B334" s="301" t="s">
        <v>1007</v>
      </c>
      <c r="C334" s="301" t="s">
        <v>317</v>
      </c>
      <c r="D334" s="6" t="s">
        <v>624</v>
      </c>
      <c r="E334" s="6" t="s">
        <v>1333</v>
      </c>
    </row>
    <row r="335" spans="1:5">
      <c r="A335" s="300">
        <v>1304</v>
      </c>
      <c r="B335" s="301" t="s">
        <v>1008</v>
      </c>
      <c r="C335" s="301" t="s">
        <v>318</v>
      </c>
      <c r="D335" s="6" t="s">
        <v>624</v>
      </c>
      <c r="E335" s="6" t="s">
        <v>1333</v>
      </c>
    </row>
    <row r="336" spans="1:5">
      <c r="A336" s="300">
        <v>1305</v>
      </c>
      <c r="B336" s="301" t="s">
        <v>1009</v>
      </c>
      <c r="C336" s="301" t="s">
        <v>319</v>
      </c>
      <c r="D336" s="6" t="s">
        <v>624</v>
      </c>
      <c r="E336" s="6" t="s">
        <v>1333</v>
      </c>
    </row>
    <row r="337" spans="1:5">
      <c r="A337" s="300">
        <v>1306</v>
      </c>
      <c r="B337" s="301" t="s">
        <v>1010</v>
      </c>
      <c r="C337" s="301" t="s">
        <v>320</v>
      </c>
      <c r="D337" s="6" t="s">
        <v>624</v>
      </c>
      <c r="E337" s="6" t="s">
        <v>1333</v>
      </c>
    </row>
    <row r="338" spans="1:5">
      <c r="A338" s="300">
        <v>1307</v>
      </c>
      <c r="B338" s="301" t="s">
        <v>1011</v>
      </c>
      <c r="C338" s="301" t="s">
        <v>321</v>
      </c>
      <c r="D338" s="6" t="s">
        <v>624</v>
      </c>
      <c r="E338" s="6" t="s">
        <v>1333</v>
      </c>
    </row>
    <row r="339" spans="1:5">
      <c r="A339" s="300">
        <v>1308</v>
      </c>
      <c r="B339" s="301" t="s">
        <v>1012</v>
      </c>
      <c r="C339" s="301" t="s">
        <v>322</v>
      </c>
      <c r="D339" s="6" t="s">
        <v>624</v>
      </c>
      <c r="E339" s="6" t="s">
        <v>1333</v>
      </c>
    </row>
    <row r="340" spans="1:5">
      <c r="A340" s="300">
        <v>1309</v>
      </c>
      <c r="B340" s="301" t="s">
        <v>1013</v>
      </c>
      <c r="C340" s="301" t="s">
        <v>323</v>
      </c>
      <c r="D340" s="6" t="s">
        <v>624</v>
      </c>
      <c r="E340" s="6" t="s">
        <v>1333</v>
      </c>
    </row>
    <row r="341" spans="1:5">
      <c r="A341" s="300">
        <v>1310</v>
      </c>
      <c r="B341" s="301" t="s">
        <v>1014</v>
      </c>
      <c r="C341" s="301" t="s">
        <v>324</v>
      </c>
      <c r="D341" s="6" t="s">
        <v>624</v>
      </c>
      <c r="E341" s="6" t="s">
        <v>1333</v>
      </c>
    </row>
    <row r="342" spans="1:5">
      <c r="A342" s="300">
        <v>1311</v>
      </c>
      <c r="B342" s="301" t="s">
        <v>1015</v>
      </c>
      <c r="C342" s="301" t="s">
        <v>325</v>
      </c>
      <c r="D342" s="6" t="s">
        <v>624</v>
      </c>
      <c r="E342" s="6" t="s">
        <v>1333</v>
      </c>
    </row>
    <row r="343" spans="1:5">
      <c r="A343" s="300">
        <v>1312</v>
      </c>
      <c r="B343" s="301" t="s">
        <v>1016</v>
      </c>
      <c r="C343" s="301" t="s">
        <v>326</v>
      </c>
      <c r="D343" s="6" t="s">
        <v>624</v>
      </c>
      <c r="E343" s="6" t="s">
        <v>1333</v>
      </c>
    </row>
    <row r="344" spans="1:5">
      <c r="A344" s="300">
        <v>1313</v>
      </c>
      <c r="B344" s="301" t="s">
        <v>1017</v>
      </c>
      <c r="C344" s="301" t="s">
        <v>327</v>
      </c>
      <c r="D344" s="6" t="s">
        <v>624</v>
      </c>
      <c r="E344" s="6" t="s">
        <v>1333</v>
      </c>
    </row>
    <row r="345" spans="1:5">
      <c r="A345" s="300">
        <v>1314</v>
      </c>
      <c r="B345" s="301" t="s">
        <v>1018</v>
      </c>
      <c r="C345" s="301" t="s">
        <v>328</v>
      </c>
      <c r="D345" s="6" t="s">
        <v>624</v>
      </c>
      <c r="E345" s="6" t="s">
        <v>1333</v>
      </c>
    </row>
    <row r="346" spans="1:5">
      <c r="A346" s="300">
        <v>1315</v>
      </c>
      <c r="B346" s="301" t="s">
        <v>1019</v>
      </c>
      <c r="C346" s="301" t="s">
        <v>329</v>
      </c>
      <c r="D346" s="6" t="s">
        <v>624</v>
      </c>
      <c r="E346" s="6" t="s">
        <v>1333</v>
      </c>
    </row>
    <row r="347" spans="1:5">
      <c r="A347" s="300">
        <v>1316</v>
      </c>
      <c r="B347" s="301" t="s">
        <v>1020</v>
      </c>
      <c r="C347" s="301" t="s">
        <v>330</v>
      </c>
      <c r="D347" s="6" t="s">
        <v>624</v>
      </c>
      <c r="E347" s="6" t="s">
        <v>1333</v>
      </c>
    </row>
    <row r="348" spans="1:5">
      <c r="A348" s="300">
        <v>1317</v>
      </c>
      <c r="B348" s="301" t="s">
        <v>1021</v>
      </c>
      <c r="C348" s="301" t="s">
        <v>331</v>
      </c>
      <c r="D348" s="6" t="s">
        <v>624</v>
      </c>
      <c r="E348" s="6" t="s">
        <v>1333</v>
      </c>
    </row>
    <row r="349" spans="1:5">
      <c r="A349" s="300">
        <v>1318</v>
      </c>
      <c r="B349" s="301" t="s">
        <v>1022</v>
      </c>
      <c r="C349" s="301" t="s">
        <v>332</v>
      </c>
      <c r="D349" s="6" t="s">
        <v>624</v>
      </c>
      <c r="E349" s="6" t="s">
        <v>1333</v>
      </c>
    </row>
    <row r="350" spans="1:5">
      <c r="A350" s="300">
        <v>1319</v>
      </c>
      <c r="B350" s="301" t="s">
        <v>1023</v>
      </c>
      <c r="C350" s="301" t="s">
        <v>333</v>
      </c>
      <c r="D350" s="6" t="s">
        <v>624</v>
      </c>
      <c r="E350" s="6" t="s">
        <v>1333</v>
      </c>
    </row>
    <row r="351" spans="1:5">
      <c r="A351" s="300">
        <v>1320</v>
      </c>
      <c r="B351" s="301" t="s">
        <v>1024</v>
      </c>
      <c r="C351" s="301" t="s">
        <v>334</v>
      </c>
      <c r="D351" s="6" t="s">
        <v>624</v>
      </c>
      <c r="E351" s="6" t="s">
        <v>1333</v>
      </c>
    </row>
    <row r="352" spans="1:5">
      <c r="A352" s="300">
        <v>1321</v>
      </c>
      <c r="B352" s="301" t="s">
        <v>1025</v>
      </c>
      <c r="C352" s="301" t="s">
        <v>335</v>
      </c>
      <c r="D352" s="6" t="s">
        <v>624</v>
      </c>
      <c r="E352" s="6" t="s">
        <v>1333</v>
      </c>
    </row>
    <row r="353" spans="1:5">
      <c r="A353" s="300">
        <v>1322</v>
      </c>
      <c r="B353" s="301" t="s">
        <v>1026</v>
      </c>
      <c r="C353" s="301" t="s">
        <v>336</v>
      </c>
      <c r="D353" s="6" t="s">
        <v>624</v>
      </c>
      <c r="E353" s="6" t="s">
        <v>1333</v>
      </c>
    </row>
    <row r="354" spans="1:5">
      <c r="A354" s="300">
        <v>1323</v>
      </c>
      <c r="B354" s="301" t="s">
        <v>1027</v>
      </c>
      <c r="C354" s="301" t="s">
        <v>337</v>
      </c>
      <c r="D354" s="6" t="s">
        <v>624</v>
      </c>
      <c r="E354" s="6" t="s">
        <v>1333</v>
      </c>
    </row>
    <row r="355" spans="1:5">
      <c r="A355" s="300">
        <v>1324</v>
      </c>
      <c r="B355" s="301" t="s">
        <v>1028</v>
      </c>
      <c r="C355" s="301" t="s">
        <v>338</v>
      </c>
      <c r="D355" s="6" t="s">
        <v>624</v>
      </c>
      <c r="E355" s="6" t="s">
        <v>1333</v>
      </c>
    </row>
    <row r="356" spans="1:5">
      <c r="A356" s="300">
        <v>1325</v>
      </c>
      <c r="B356" s="301" t="s">
        <v>1029</v>
      </c>
      <c r="C356" s="301" t="s">
        <v>339</v>
      </c>
      <c r="D356" s="6" t="s">
        <v>624</v>
      </c>
      <c r="E356" s="6" t="s">
        <v>1333</v>
      </c>
    </row>
    <row r="357" spans="1:5">
      <c r="A357" s="300">
        <v>1326</v>
      </c>
      <c r="B357" s="301" t="s">
        <v>1030</v>
      </c>
      <c r="C357" s="301" t="s">
        <v>340</v>
      </c>
      <c r="D357" s="6" t="s">
        <v>624</v>
      </c>
      <c r="E357" s="6" t="s">
        <v>1333</v>
      </c>
    </row>
    <row r="358" spans="1:5">
      <c r="A358" s="300">
        <v>1327</v>
      </c>
      <c r="B358" s="301" t="s">
        <v>1031</v>
      </c>
      <c r="C358" s="301" t="s">
        <v>341</v>
      </c>
      <c r="D358" s="6" t="s">
        <v>624</v>
      </c>
      <c r="E358" s="6" t="s">
        <v>1333</v>
      </c>
    </row>
    <row r="359" spans="1:5">
      <c r="A359" s="300">
        <v>1328</v>
      </c>
      <c r="B359" s="301" t="s">
        <v>1032</v>
      </c>
      <c r="C359" s="301" t="s">
        <v>342</v>
      </c>
      <c r="D359" s="6" t="s">
        <v>624</v>
      </c>
      <c r="E359" s="6" t="s">
        <v>1333</v>
      </c>
    </row>
    <row r="360" spans="1:5">
      <c r="A360" s="300">
        <v>1329</v>
      </c>
      <c r="B360" s="301" t="s">
        <v>1033</v>
      </c>
      <c r="C360" s="301" t="s">
        <v>343</v>
      </c>
      <c r="D360" s="6" t="s">
        <v>624</v>
      </c>
      <c r="E360" s="6" t="s">
        <v>1333</v>
      </c>
    </row>
    <row r="361" spans="1:5">
      <c r="A361" s="300">
        <v>1330</v>
      </c>
      <c r="B361" s="301" t="s">
        <v>1034</v>
      </c>
      <c r="C361" s="301" t="s">
        <v>344</v>
      </c>
      <c r="D361" s="6" t="s">
        <v>624</v>
      </c>
      <c r="E361" s="6" t="s">
        <v>1333</v>
      </c>
    </row>
    <row r="362" spans="1:5">
      <c r="A362" s="300">
        <v>1331</v>
      </c>
      <c r="B362" s="301" t="s">
        <v>1035</v>
      </c>
      <c r="C362" s="301" t="s">
        <v>345</v>
      </c>
      <c r="D362" s="6" t="s">
        <v>624</v>
      </c>
      <c r="E362" s="6" t="s">
        <v>1333</v>
      </c>
    </row>
    <row r="363" spans="1:5">
      <c r="A363" s="300">
        <v>1332</v>
      </c>
      <c r="B363" s="301" t="s">
        <v>1036</v>
      </c>
      <c r="C363" s="301" t="s">
        <v>346</v>
      </c>
      <c r="D363" s="6" t="s">
        <v>624</v>
      </c>
      <c r="E363" s="6" t="s">
        <v>1333</v>
      </c>
    </row>
    <row r="364" spans="1:5">
      <c r="A364" s="300">
        <v>1333</v>
      </c>
      <c r="B364" s="301" t="s">
        <v>1037</v>
      </c>
      <c r="C364" s="301" t="s">
        <v>347</v>
      </c>
      <c r="D364" s="6" t="s">
        <v>624</v>
      </c>
      <c r="E364" s="6" t="s">
        <v>1333</v>
      </c>
    </row>
    <row r="365" spans="1:5">
      <c r="A365" s="300">
        <v>1334</v>
      </c>
      <c r="B365" s="301" t="s">
        <v>1038</v>
      </c>
      <c r="C365" s="301" t="s">
        <v>348</v>
      </c>
      <c r="D365" s="6" t="s">
        <v>624</v>
      </c>
      <c r="E365" s="6" t="s">
        <v>1333</v>
      </c>
    </row>
    <row r="366" spans="1:5">
      <c r="A366" s="300">
        <v>1335</v>
      </c>
      <c r="B366" s="301" t="s">
        <v>1039</v>
      </c>
      <c r="C366" s="301" t="s">
        <v>349</v>
      </c>
      <c r="D366" s="6" t="s">
        <v>624</v>
      </c>
      <c r="E366" s="6" t="s">
        <v>1333</v>
      </c>
    </row>
    <row r="367" spans="1:5">
      <c r="A367" s="300">
        <v>1336</v>
      </c>
      <c r="B367" s="301" t="s">
        <v>1040</v>
      </c>
      <c r="C367" s="301" t="s">
        <v>350</v>
      </c>
      <c r="D367" s="6" t="s">
        <v>624</v>
      </c>
      <c r="E367" s="6" t="s">
        <v>1333</v>
      </c>
    </row>
    <row r="368" spans="1:5">
      <c r="A368" s="300">
        <v>1337</v>
      </c>
      <c r="B368" s="301" t="s">
        <v>1041</v>
      </c>
      <c r="C368" s="301" t="s">
        <v>351</v>
      </c>
      <c r="D368" s="6" t="s">
        <v>624</v>
      </c>
      <c r="E368" s="6" t="s">
        <v>1333</v>
      </c>
    </row>
    <row r="369" spans="1:5">
      <c r="A369" s="300">
        <v>1338</v>
      </c>
      <c r="B369" s="301" t="s">
        <v>1042</v>
      </c>
      <c r="C369" s="301" t="s">
        <v>352</v>
      </c>
      <c r="D369" s="6" t="s">
        <v>624</v>
      </c>
      <c r="E369" s="6" t="s">
        <v>1333</v>
      </c>
    </row>
    <row r="370" spans="1:5">
      <c r="A370" s="300">
        <v>1339</v>
      </c>
      <c r="B370" s="301" t="s">
        <v>1043</v>
      </c>
      <c r="C370" s="301" t="s">
        <v>353</v>
      </c>
      <c r="D370" s="6" t="s">
        <v>624</v>
      </c>
      <c r="E370" s="6" t="s">
        <v>1333</v>
      </c>
    </row>
    <row r="371" spans="1:5">
      <c r="A371" s="300">
        <v>1340</v>
      </c>
      <c r="B371" s="301" t="s">
        <v>1044</v>
      </c>
      <c r="C371" s="301" t="s">
        <v>354</v>
      </c>
      <c r="D371" s="6" t="s">
        <v>624</v>
      </c>
      <c r="E371" s="6" t="s">
        <v>1333</v>
      </c>
    </row>
    <row r="372" spans="1:5">
      <c r="A372" s="300">
        <v>1341</v>
      </c>
      <c r="B372" s="301" t="s">
        <v>1045</v>
      </c>
      <c r="C372" s="301" t="s">
        <v>355</v>
      </c>
      <c r="D372" s="6" t="s">
        <v>624</v>
      </c>
      <c r="E372" s="6" t="s">
        <v>1333</v>
      </c>
    </row>
    <row r="373" spans="1:5">
      <c r="A373" s="300">
        <v>1342</v>
      </c>
      <c r="B373" s="301" t="s">
        <v>1046</v>
      </c>
      <c r="C373" s="301" t="s">
        <v>356</v>
      </c>
      <c r="D373" s="6" t="s">
        <v>624</v>
      </c>
      <c r="E373" s="6" t="s">
        <v>1333</v>
      </c>
    </row>
    <row r="374" spans="1:5">
      <c r="A374" s="300">
        <v>1343</v>
      </c>
      <c r="B374" s="301" t="s">
        <v>1047</v>
      </c>
      <c r="C374" s="301" t="s">
        <v>357</v>
      </c>
      <c r="D374" s="6" t="s">
        <v>624</v>
      </c>
      <c r="E374" s="6" t="s">
        <v>1333</v>
      </c>
    </row>
    <row r="375" spans="1:5">
      <c r="A375" s="300">
        <v>1344</v>
      </c>
      <c r="B375" s="301" t="s">
        <v>1048</v>
      </c>
      <c r="C375" s="301" t="s">
        <v>358</v>
      </c>
      <c r="D375" s="6" t="s">
        <v>624</v>
      </c>
      <c r="E375" s="6" t="s">
        <v>1333</v>
      </c>
    </row>
    <row r="376" spans="1:5">
      <c r="A376" s="300">
        <v>1345</v>
      </c>
      <c r="B376" s="301" t="s">
        <v>1049</v>
      </c>
      <c r="C376" s="301" t="s">
        <v>359</v>
      </c>
      <c r="D376" s="6" t="s">
        <v>624</v>
      </c>
      <c r="E376" s="6" t="s">
        <v>1333</v>
      </c>
    </row>
    <row r="377" spans="1:5">
      <c r="A377" s="300">
        <v>1346</v>
      </c>
      <c r="B377" s="301" t="s">
        <v>1050</v>
      </c>
      <c r="C377" s="301" t="s">
        <v>360</v>
      </c>
      <c r="D377" s="6" t="s">
        <v>624</v>
      </c>
      <c r="E377" s="6" t="s">
        <v>1333</v>
      </c>
    </row>
    <row r="378" spans="1:5">
      <c r="A378" s="300">
        <v>1347</v>
      </c>
      <c r="B378" s="301" t="s">
        <v>1051</v>
      </c>
      <c r="C378" s="301" t="s">
        <v>361</v>
      </c>
      <c r="D378" s="6" t="s">
        <v>624</v>
      </c>
      <c r="E378" s="6" t="s">
        <v>1333</v>
      </c>
    </row>
    <row r="379" spans="1:5">
      <c r="A379" s="300">
        <v>1401</v>
      </c>
      <c r="B379" s="301" t="s">
        <v>1052</v>
      </c>
      <c r="C379" s="301" t="s">
        <v>362</v>
      </c>
      <c r="D379" s="6" t="s">
        <v>624</v>
      </c>
      <c r="E379" s="6" t="s">
        <v>1333</v>
      </c>
    </row>
    <row r="380" spans="1:5">
      <c r="A380" s="300">
        <v>1402</v>
      </c>
      <c r="B380" s="301" t="s">
        <v>1053</v>
      </c>
      <c r="C380" s="301" t="s">
        <v>363</v>
      </c>
      <c r="D380" s="6" t="s">
        <v>624</v>
      </c>
      <c r="E380" s="6" t="s">
        <v>1333</v>
      </c>
    </row>
    <row r="381" spans="1:5">
      <c r="A381" s="300">
        <v>1403</v>
      </c>
      <c r="B381" s="301" t="s">
        <v>1054</v>
      </c>
      <c r="C381" s="301" t="s">
        <v>1375</v>
      </c>
      <c r="D381" s="6" t="s">
        <v>624</v>
      </c>
      <c r="E381" s="6" t="s">
        <v>1333</v>
      </c>
    </row>
    <row r="382" spans="1:5">
      <c r="A382" s="300">
        <v>1404</v>
      </c>
      <c r="B382" s="301" t="s">
        <v>1055</v>
      </c>
      <c r="C382" s="301" t="s">
        <v>364</v>
      </c>
      <c r="D382" s="6" t="s">
        <v>624</v>
      </c>
      <c r="E382" s="6" t="s">
        <v>1333</v>
      </c>
    </row>
    <row r="383" spans="1:5">
      <c r="A383" s="300">
        <v>1405</v>
      </c>
      <c r="B383" s="301" t="s">
        <v>1056</v>
      </c>
      <c r="C383" s="301" t="s">
        <v>365</v>
      </c>
      <c r="D383" s="6" t="s">
        <v>624</v>
      </c>
      <c r="E383" s="6" t="s">
        <v>1333</v>
      </c>
    </row>
    <row r="384" spans="1:5">
      <c r="A384" s="300">
        <v>1406</v>
      </c>
      <c r="B384" s="301" t="s">
        <v>1057</v>
      </c>
      <c r="C384" s="301" t="s">
        <v>366</v>
      </c>
      <c r="D384" s="6" t="s">
        <v>624</v>
      </c>
      <c r="E384" s="6" t="s">
        <v>1333</v>
      </c>
    </row>
    <row r="385" spans="1:5">
      <c r="A385" s="300">
        <v>1407</v>
      </c>
      <c r="B385" s="301" t="s">
        <v>1058</v>
      </c>
      <c r="C385" s="301" t="s">
        <v>367</v>
      </c>
      <c r="D385" s="6" t="s">
        <v>624</v>
      </c>
      <c r="E385" s="6" t="s">
        <v>1333</v>
      </c>
    </row>
    <row r="386" spans="1:5">
      <c r="A386" s="300">
        <v>1408</v>
      </c>
      <c r="B386" s="301" t="s">
        <v>1059</v>
      </c>
      <c r="C386" s="301" t="s">
        <v>368</v>
      </c>
      <c r="D386" s="6" t="s">
        <v>624</v>
      </c>
      <c r="E386" s="6" t="s">
        <v>1333</v>
      </c>
    </row>
    <row r="387" spans="1:5">
      <c r="A387" s="300">
        <v>1409</v>
      </c>
      <c r="B387" s="301" t="s">
        <v>1060</v>
      </c>
      <c r="C387" s="301" t="s">
        <v>369</v>
      </c>
      <c r="D387" s="6" t="s">
        <v>624</v>
      </c>
      <c r="E387" s="6" t="s">
        <v>1333</v>
      </c>
    </row>
    <row r="388" spans="1:5">
      <c r="A388" s="300">
        <v>1410</v>
      </c>
      <c r="B388" s="301" t="s">
        <v>1061</v>
      </c>
      <c r="C388" s="301" t="s">
        <v>370</v>
      </c>
      <c r="D388" s="6" t="s">
        <v>624</v>
      </c>
      <c r="E388" s="6" t="s">
        <v>1333</v>
      </c>
    </row>
    <row r="389" spans="1:5">
      <c r="A389" s="300">
        <v>1411</v>
      </c>
      <c r="B389" s="301" t="s">
        <v>1062</v>
      </c>
      <c r="C389" s="301" t="s">
        <v>371</v>
      </c>
      <c r="D389" s="6" t="s">
        <v>624</v>
      </c>
      <c r="E389" s="6" t="s">
        <v>1333</v>
      </c>
    </row>
    <row r="390" spans="1:5">
      <c r="A390" s="300">
        <v>1412</v>
      </c>
      <c r="B390" s="301" t="s">
        <v>1063</v>
      </c>
      <c r="C390" s="301" t="s">
        <v>372</v>
      </c>
      <c r="D390" s="6" t="s">
        <v>624</v>
      </c>
      <c r="E390" s="6" t="s">
        <v>1333</v>
      </c>
    </row>
    <row r="391" spans="1:5">
      <c r="A391" s="300">
        <v>1413</v>
      </c>
      <c r="B391" s="301" t="s">
        <v>1035</v>
      </c>
      <c r="C391" s="301" t="s">
        <v>345</v>
      </c>
      <c r="D391" s="6" t="s">
        <v>624</v>
      </c>
      <c r="E391" s="6" t="s">
        <v>1333</v>
      </c>
    </row>
    <row r="392" spans="1:5">
      <c r="A392" s="300">
        <v>1414</v>
      </c>
      <c r="B392" s="301" t="s">
        <v>1064</v>
      </c>
      <c r="C392" s="301" t="s">
        <v>373</v>
      </c>
      <c r="D392" s="6" t="s">
        <v>624</v>
      </c>
      <c r="E392" s="6" t="s">
        <v>1333</v>
      </c>
    </row>
    <row r="393" spans="1:5">
      <c r="A393" s="300">
        <v>1415</v>
      </c>
      <c r="B393" s="301" t="s">
        <v>1065</v>
      </c>
      <c r="C393" s="301" t="s">
        <v>374</v>
      </c>
      <c r="D393" s="6" t="s">
        <v>624</v>
      </c>
      <c r="E393" s="6" t="s">
        <v>1333</v>
      </c>
    </row>
    <row r="394" spans="1:5">
      <c r="A394" s="300">
        <v>1416</v>
      </c>
      <c r="B394" s="301" t="s">
        <v>1066</v>
      </c>
      <c r="C394" s="301" t="s">
        <v>375</v>
      </c>
      <c r="D394" s="6" t="s">
        <v>624</v>
      </c>
      <c r="E394" s="6" t="s">
        <v>1333</v>
      </c>
    </row>
    <row r="395" spans="1:5">
      <c r="A395" s="300">
        <v>1417</v>
      </c>
      <c r="B395" s="301" t="s">
        <v>1067</v>
      </c>
      <c r="C395" s="301" t="s">
        <v>376</v>
      </c>
      <c r="D395" s="6" t="s">
        <v>624</v>
      </c>
      <c r="E395" s="6" t="s">
        <v>1333</v>
      </c>
    </row>
    <row r="396" spans="1:5">
      <c r="A396" s="300">
        <v>1418</v>
      </c>
      <c r="B396" s="301" t="s">
        <v>1068</v>
      </c>
      <c r="C396" s="301" t="s">
        <v>377</v>
      </c>
      <c r="D396" s="6" t="s">
        <v>624</v>
      </c>
      <c r="E396" s="6" t="s">
        <v>1333</v>
      </c>
    </row>
    <row r="397" spans="1:5">
      <c r="A397" s="300">
        <v>1419</v>
      </c>
      <c r="B397" s="301" t="s">
        <v>1069</v>
      </c>
      <c r="C397" s="301" t="s">
        <v>378</v>
      </c>
      <c r="D397" s="6" t="s">
        <v>624</v>
      </c>
      <c r="E397" s="6" t="s">
        <v>1333</v>
      </c>
    </row>
    <row r="398" spans="1:5">
      <c r="A398" s="300">
        <v>1420</v>
      </c>
      <c r="B398" s="301" t="s">
        <v>1070</v>
      </c>
      <c r="C398" s="301" t="s">
        <v>379</v>
      </c>
      <c r="D398" s="6" t="s">
        <v>624</v>
      </c>
      <c r="E398" s="6" t="s">
        <v>1333</v>
      </c>
    </row>
    <row r="399" spans="1:5">
      <c r="A399" s="300">
        <v>1421</v>
      </c>
      <c r="B399" s="301" t="s">
        <v>1071</v>
      </c>
      <c r="C399" s="301" t="s">
        <v>380</v>
      </c>
      <c r="D399" s="6" t="s">
        <v>624</v>
      </c>
      <c r="E399" s="6" t="s">
        <v>1333</v>
      </c>
    </row>
    <row r="400" spans="1:5">
      <c r="A400" s="300">
        <v>1422</v>
      </c>
      <c r="B400" s="301" t="s">
        <v>1072</v>
      </c>
      <c r="C400" s="301" t="s">
        <v>381</v>
      </c>
      <c r="D400" s="6" t="s">
        <v>624</v>
      </c>
      <c r="E400" s="6" t="s">
        <v>1333</v>
      </c>
    </row>
    <row r="401" spans="1:5">
      <c r="A401" s="300">
        <v>1423</v>
      </c>
      <c r="B401" s="301" t="s">
        <v>1073</v>
      </c>
      <c r="C401" s="301" t="s">
        <v>382</v>
      </c>
      <c r="D401" s="6" t="s">
        <v>624</v>
      </c>
      <c r="E401" s="6" t="s">
        <v>1333</v>
      </c>
    </row>
    <row r="402" spans="1:5">
      <c r="A402" s="300">
        <v>1424</v>
      </c>
      <c r="B402" s="301" t="s">
        <v>1074</v>
      </c>
      <c r="C402" s="301" t="s">
        <v>383</v>
      </c>
      <c r="D402" s="6" t="s">
        <v>624</v>
      </c>
      <c r="E402" s="6" t="s">
        <v>1333</v>
      </c>
    </row>
    <row r="403" spans="1:5">
      <c r="A403" s="300">
        <v>1425</v>
      </c>
      <c r="B403" s="301" t="s">
        <v>1075</v>
      </c>
      <c r="C403" s="301" t="s">
        <v>384</v>
      </c>
      <c r="D403" s="6" t="s">
        <v>624</v>
      </c>
      <c r="E403" s="6" t="s">
        <v>1333</v>
      </c>
    </row>
    <row r="404" spans="1:5">
      <c r="A404" s="300">
        <v>1426</v>
      </c>
      <c r="B404" s="301" t="s">
        <v>1076</v>
      </c>
      <c r="C404" s="301" t="s">
        <v>385</v>
      </c>
      <c r="D404" s="6" t="s">
        <v>624</v>
      </c>
      <c r="E404" s="6" t="s">
        <v>1333</v>
      </c>
    </row>
    <row r="405" spans="1:5">
      <c r="A405" s="300">
        <v>1427</v>
      </c>
      <c r="B405" s="301" t="s">
        <v>1077</v>
      </c>
      <c r="C405" s="301" t="s">
        <v>386</v>
      </c>
      <c r="D405" s="6" t="s">
        <v>624</v>
      </c>
      <c r="E405" s="6" t="s">
        <v>1333</v>
      </c>
    </row>
    <row r="406" spans="1:5">
      <c r="A406" s="300">
        <v>1428</v>
      </c>
      <c r="B406" s="301" t="s">
        <v>1078</v>
      </c>
      <c r="C406" s="301" t="s">
        <v>1376</v>
      </c>
      <c r="D406" s="6" t="s">
        <v>624</v>
      </c>
      <c r="E406" s="6" t="s">
        <v>1333</v>
      </c>
    </row>
    <row r="407" spans="1:5">
      <c r="A407" s="300">
        <v>1429</v>
      </c>
      <c r="B407" s="301" t="s">
        <v>1079</v>
      </c>
      <c r="C407" s="301" t="s">
        <v>387</v>
      </c>
      <c r="D407" s="6" t="s">
        <v>624</v>
      </c>
      <c r="E407" s="6" t="s">
        <v>1333</v>
      </c>
    </row>
    <row r="408" spans="1:5">
      <c r="A408" s="300">
        <v>1430</v>
      </c>
      <c r="B408" s="301" t="s">
        <v>1080</v>
      </c>
      <c r="C408" s="301" t="s">
        <v>388</v>
      </c>
      <c r="D408" s="6" t="s">
        <v>624</v>
      </c>
      <c r="E408" s="6" t="s">
        <v>1333</v>
      </c>
    </row>
    <row r="409" spans="1:5">
      <c r="A409" s="300">
        <v>1431</v>
      </c>
      <c r="B409" s="301" t="s">
        <v>1081</v>
      </c>
      <c r="C409" s="301" t="s">
        <v>389</v>
      </c>
      <c r="D409" s="6" t="s">
        <v>624</v>
      </c>
      <c r="E409" s="6" t="s">
        <v>1333</v>
      </c>
    </row>
    <row r="410" spans="1:5">
      <c r="A410" s="300">
        <v>1432</v>
      </c>
      <c r="B410" s="301" t="s">
        <v>1082</v>
      </c>
      <c r="C410" s="301" t="s">
        <v>390</v>
      </c>
      <c r="D410" s="6" t="s">
        <v>624</v>
      </c>
      <c r="E410" s="6" t="s">
        <v>1333</v>
      </c>
    </row>
    <row r="411" spans="1:5">
      <c r="A411" s="300">
        <v>1434</v>
      </c>
      <c r="B411" s="301" t="s">
        <v>1083</v>
      </c>
      <c r="C411" s="301" t="s">
        <v>391</v>
      </c>
      <c r="D411" s="6" t="s">
        <v>624</v>
      </c>
      <c r="E411" s="6" t="s">
        <v>1333</v>
      </c>
    </row>
    <row r="412" spans="1:5">
      <c r="A412" s="300">
        <v>1435</v>
      </c>
      <c r="B412" s="301" t="s">
        <v>1084</v>
      </c>
      <c r="C412" s="301" t="s">
        <v>392</v>
      </c>
      <c r="D412" s="6" t="s">
        <v>624</v>
      </c>
      <c r="E412" s="6" t="s">
        <v>1333</v>
      </c>
    </row>
    <row r="413" spans="1:5">
      <c r="A413" s="300">
        <v>1501</v>
      </c>
      <c r="B413" s="301" t="s">
        <v>1085</v>
      </c>
      <c r="C413" s="301" t="s">
        <v>393</v>
      </c>
      <c r="D413" s="6" t="s">
        <v>624</v>
      </c>
      <c r="E413" s="6" t="s">
        <v>1333</v>
      </c>
    </row>
    <row r="414" spans="1:5">
      <c r="A414" s="300">
        <v>1502</v>
      </c>
      <c r="B414" s="301" t="s">
        <v>1086</v>
      </c>
      <c r="C414" s="301" t="s">
        <v>394</v>
      </c>
      <c r="D414" s="6" t="s">
        <v>624</v>
      </c>
      <c r="E414" s="6" t="s">
        <v>1333</v>
      </c>
    </row>
    <row r="415" spans="1:5">
      <c r="A415" s="300">
        <v>1503</v>
      </c>
      <c r="B415" s="301" t="s">
        <v>1087</v>
      </c>
      <c r="C415" s="301" t="s">
        <v>395</v>
      </c>
      <c r="D415" s="6" t="s">
        <v>624</v>
      </c>
      <c r="E415" s="6" t="s">
        <v>1333</v>
      </c>
    </row>
    <row r="416" spans="1:5">
      <c r="A416" s="300">
        <v>1504</v>
      </c>
      <c r="B416" s="301" t="s">
        <v>1088</v>
      </c>
      <c r="C416" s="301" t="s">
        <v>396</v>
      </c>
      <c r="D416" s="6" t="s">
        <v>624</v>
      </c>
      <c r="E416" s="6" t="s">
        <v>1333</v>
      </c>
    </row>
    <row r="417" spans="1:5">
      <c r="A417" s="300">
        <v>1505</v>
      </c>
      <c r="B417" s="301" t="s">
        <v>1089</v>
      </c>
      <c r="C417" s="301" t="s">
        <v>397</v>
      </c>
      <c r="D417" s="6" t="s">
        <v>624</v>
      </c>
      <c r="E417" s="6" t="s">
        <v>1333</v>
      </c>
    </row>
    <row r="418" spans="1:5">
      <c r="A418" s="300">
        <v>1506</v>
      </c>
      <c r="B418" s="301" t="s">
        <v>1090</v>
      </c>
      <c r="C418" s="301" t="s">
        <v>398</v>
      </c>
      <c r="D418" s="6" t="s">
        <v>624</v>
      </c>
      <c r="E418" s="6" t="s">
        <v>1333</v>
      </c>
    </row>
    <row r="419" spans="1:5">
      <c r="A419" s="300">
        <v>1507</v>
      </c>
      <c r="B419" s="301" t="s">
        <v>1091</v>
      </c>
      <c r="C419" s="301" t="s">
        <v>399</v>
      </c>
      <c r="D419" s="6" t="s">
        <v>624</v>
      </c>
      <c r="E419" s="6" t="s">
        <v>1333</v>
      </c>
    </row>
    <row r="420" spans="1:5">
      <c r="A420" s="300">
        <v>1508</v>
      </c>
      <c r="B420" s="301" t="s">
        <v>1092</v>
      </c>
      <c r="C420" s="301" t="s">
        <v>400</v>
      </c>
      <c r="D420" s="6" t="s">
        <v>624</v>
      </c>
      <c r="E420" s="6" t="s">
        <v>1333</v>
      </c>
    </row>
    <row r="421" spans="1:5">
      <c r="A421" s="300">
        <v>1509</v>
      </c>
      <c r="B421" s="301" t="s">
        <v>1093</v>
      </c>
      <c r="C421" s="301" t="s">
        <v>401</v>
      </c>
      <c r="D421" s="6" t="s">
        <v>624</v>
      </c>
      <c r="E421" s="6" t="s">
        <v>1333</v>
      </c>
    </row>
    <row r="422" spans="1:5">
      <c r="A422" s="300">
        <v>1510</v>
      </c>
      <c r="B422" s="301" t="s">
        <v>1094</v>
      </c>
      <c r="C422" s="301" t="s">
        <v>402</v>
      </c>
      <c r="D422" s="6" t="s">
        <v>624</v>
      </c>
      <c r="E422" s="6" t="s">
        <v>1333</v>
      </c>
    </row>
    <row r="423" spans="1:5">
      <c r="A423" s="300">
        <v>1511</v>
      </c>
      <c r="B423" s="301" t="s">
        <v>1095</v>
      </c>
      <c r="C423" s="301" t="s">
        <v>403</v>
      </c>
      <c r="D423" s="6" t="s">
        <v>624</v>
      </c>
      <c r="E423" s="6" t="s">
        <v>1333</v>
      </c>
    </row>
    <row r="424" spans="1:5">
      <c r="A424" s="300">
        <v>1512</v>
      </c>
      <c r="B424" s="301" t="s">
        <v>1096</v>
      </c>
      <c r="C424" s="301" t="s">
        <v>404</v>
      </c>
      <c r="D424" s="6" t="s">
        <v>624</v>
      </c>
      <c r="E424" s="6" t="s">
        <v>1333</v>
      </c>
    </row>
    <row r="425" spans="1:5">
      <c r="A425" s="300">
        <v>1513</v>
      </c>
      <c r="B425" s="301" t="s">
        <v>1097</v>
      </c>
      <c r="C425" s="301" t="s">
        <v>405</v>
      </c>
      <c r="D425" s="6" t="s">
        <v>624</v>
      </c>
      <c r="E425" s="6" t="s">
        <v>1333</v>
      </c>
    </row>
    <row r="426" spans="1:5">
      <c r="A426" s="300">
        <v>1514</v>
      </c>
      <c r="B426" s="301" t="s">
        <v>1098</v>
      </c>
      <c r="C426" s="301" t="s">
        <v>406</v>
      </c>
      <c r="D426" s="6" t="s">
        <v>624</v>
      </c>
      <c r="E426" s="6" t="s">
        <v>1333</v>
      </c>
    </row>
    <row r="427" spans="1:5">
      <c r="A427" s="300">
        <v>1515</v>
      </c>
      <c r="B427" s="301" t="s">
        <v>1099</v>
      </c>
      <c r="C427" s="301" t="s">
        <v>407</v>
      </c>
      <c r="D427" s="6" t="s">
        <v>624</v>
      </c>
      <c r="E427" s="6" t="s">
        <v>1333</v>
      </c>
    </row>
    <row r="428" spans="1:5">
      <c r="A428" s="300">
        <v>1516</v>
      </c>
      <c r="B428" s="301" t="s">
        <v>1100</v>
      </c>
      <c r="C428" s="301" t="s">
        <v>408</v>
      </c>
      <c r="D428" s="6" t="s">
        <v>624</v>
      </c>
      <c r="E428" s="6" t="s">
        <v>1333</v>
      </c>
    </row>
    <row r="429" spans="1:5">
      <c r="A429" s="300">
        <v>1517</v>
      </c>
      <c r="B429" s="301" t="s">
        <v>1101</v>
      </c>
      <c r="C429" s="301" t="s">
        <v>409</v>
      </c>
      <c r="D429" s="6" t="s">
        <v>624</v>
      </c>
      <c r="E429" s="6" t="s">
        <v>1333</v>
      </c>
    </row>
    <row r="430" spans="1:5">
      <c r="A430" s="300">
        <v>1518</v>
      </c>
      <c r="B430" s="301" t="s">
        <v>1102</v>
      </c>
      <c r="C430" s="301" t="s">
        <v>410</v>
      </c>
      <c r="D430" s="6" t="s">
        <v>624</v>
      </c>
      <c r="E430" s="6" t="s">
        <v>1333</v>
      </c>
    </row>
    <row r="431" spans="1:5">
      <c r="A431" s="300">
        <v>1519</v>
      </c>
      <c r="B431" s="301" t="s">
        <v>1103</v>
      </c>
      <c r="C431" s="301" t="s">
        <v>411</v>
      </c>
      <c r="D431" s="6" t="s">
        <v>624</v>
      </c>
      <c r="E431" s="6" t="s">
        <v>1333</v>
      </c>
    </row>
    <row r="432" spans="1:5">
      <c r="A432" s="300">
        <v>1520</v>
      </c>
      <c r="B432" s="301" t="s">
        <v>1104</v>
      </c>
      <c r="C432" s="301" t="s">
        <v>412</v>
      </c>
      <c r="D432" s="6" t="s">
        <v>624</v>
      </c>
      <c r="E432" s="6" t="s">
        <v>1333</v>
      </c>
    </row>
    <row r="433" spans="1:5">
      <c r="A433" s="300">
        <v>1521</v>
      </c>
      <c r="B433" s="301" t="s">
        <v>1105</v>
      </c>
      <c r="C433" s="301" t="s">
        <v>413</v>
      </c>
      <c r="D433" s="6" t="s">
        <v>624</v>
      </c>
      <c r="E433" s="6" t="s">
        <v>1333</v>
      </c>
    </row>
    <row r="434" spans="1:5">
      <c r="A434" s="300">
        <v>1522</v>
      </c>
      <c r="B434" s="301" t="s">
        <v>1106</v>
      </c>
      <c r="C434" s="301" t="s">
        <v>414</v>
      </c>
      <c r="D434" s="6" t="s">
        <v>624</v>
      </c>
      <c r="E434" s="6" t="s">
        <v>1333</v>
      </c>
    </row>
    <row r="435" spans="1:5">
      <c r="A435" s="300">
        <v>1523</v>
      </c>
      <c r="B435" s="301" t="s">
        <v>1107</v>
      </c>
      <c r="C435" s="301" t="s">
        <v>415</v>
      </c>
      <c r="D435" s="6" t="s">
        <v>624</v>
      </c>
      <c r="E435" s="6" t="s">
        <v>1333</v>
      </c>
    </row>
    <row r="436" spans="1:5">
      <c r="A436" s="300">
        <v>1524</v>
      </c>
      <c r="B436" s="301" t="s">
        <v>1108</v>
      </c>
      <c r="C436" s="301" t="s">
        <v>416</v>
      </c>
      <c r="D436" s="6" t="s">
        <v>624</v>
      </c>
      <c r="E436" s="6" t="s">
        <v>1333</v>
      </c>
    </row>
    <row r="437" spans="1:5">
      <c r="A437" s="300">
        <v>1525</v>
      </c>
      <c r="B437" s="301" t="s">
        <v>1109</v>
      </c>
      <c r="C437" s="301" t="s">
        <v>417</v>
      </c>
      <c r="D437" s="6" t="s">
        <v>624</v>
      </c>
      <c r="E437" s="6" t="s">
        <v>1333</v>
      </c>
    </row>
    <row r="438" spans="1:5">
      <c r="A438" s="300">
        <v>1526</v>
      </c>
      <c r="B438" s="301" t="s">
        <v>1110</v>
      </c>
      <c r="C438" s="301" t="s">
        <v>418</v>
      </c>
      <c r="D438" s="6" t="s">
        <v>624</v>
      </c>
      <c r="E438" s="6" t="s">
        <v>1333</v>
      </c>
    </row>
    <row r="439" spans="1:5">
      <c r="A439" s="300">
        <v>1527</v>
      </c>
      <c r="B439" s="301" t="s">
        <v>1111</v>
      </c>
      <c r="C439" s="301" t="s">
        <v>419</v>
      </c>
      <c r="D439" s="6" t="s">
        <v>624</v>
      </c>
      <c r="E439" s="6" t="s">
        <v>1333</v>
      </c>
    </row>
    <row r="440" spans="1:5">
      <c r="A440" s="300">
        <v>1528</v>
      </c>
      <c r="B440" s="301" t="s">
        <v>1112</v>
      </c>
      <c r="C440" s="301" t="s">
        <v>420</v>
      </c>
      <c r="D440" s="6" t="s">
        <v>624</v>
      </c>
      <c r="E440" s="6" t="s">
        <v>1333</v>
      </c>
    </row>
    <row r="441" spans="1:5">
      <c r="A441" s="300">
        <v>1529</v>
      </c>
      <c r="B441" s="301" t="s">
        <v>1113</v>
      </c>
      <c r="C441" s="301" t="s">
        <v>421</v>
      </c>
      <c r="D441" s="6" t="s">
        <v>624</v>
      </c>
      <c r="E441" s="6" t="s">
        <v>1333</v>
      </c>
    </row>
    <row r="442" spans="1:5">
      <c r="A442" s="300">
        <v>1530</v>
      </c>
      <c r="B442" s="301" t="s">
        <v>1114</v>
      </c>
      <c r="C442" s="301" t="s">
        <v>422</v>
      </c>
      <c r="D442" s="6" t="s">
        <v>624</v>
      </c>
      <c r="E442" s="6" t="s">
        <v>1333</v>
      </c>
    </row>
    <row r="443" spans="1:5">
      <c r="A443" s="300">
        <v>1531</v>
      </c>
      <c r="B443" s="301" t="s">
        <v>1115</v>
      </c>
      <c r="C443" s="301" t="s">
        <v>423</v>
      </c>
      <c r="D443" s="6" t="s">
        <v>624</v>
      </c>
      <c r="E443" s="6" t="s">
        <v>1333</v>
      </c>
    </row>
    <row r="444" spans="1:5">
      <c r="A444" s="300">
        <v>1532</v>
      </c>
      <c r="B444" s="301" t="s">
        <v>1116</v>
      </c>
      <c r="C444" s="301" t="s">
        <v>424</v>
      </c>
      <c r="D444" s="6" t="s">
        <v>624</v>
      </c>
      <c r="E444" s="6" t="s">
        <v>1333</v>
      </c>
    </row>
    <row r="445" spans="1:5">
      <c r="A445" s="300">
        <v>1533</v>
      </c>
      <c r="B445" s="301" t="s">
        <v>1117</v>
      </c>
      <c r="C445" s="301" t="s">
        <v>425</v>
      </c>
      <c r="D445" s="6" t="s">
        <v>624</v>
      </c>
      <c r="E445" s="6" t="s">
        <v>1333</v>
      </c>
    </row>
    <row r="446" spans="1:5">
      <c r="A446" s="300">
        <v>1534</v>
      </c>
      <c r="B446" s="301" t="s">
        <v>1118</v>
      </c>
      <c r="C446" s="301" t="s">
        <v>426</v>
      </c>
      <c r="D446" s="6" t="s">
        <v>624</v>
      </c>
      <c r="E446" s="6" t="s">
        <v>1333</v>
      </c>
    </row>
    <row r="447" spans="1:5">
      <c r="A447" s="300">
        <v>1535</v>
      </c>
      <c r="B447" s="301" t="s">
        <v>1119</v>
      </c>
      <c r="C447" s="301" t="s">
        <v>427</v>
      </c>
      <c r="D447" s="6" t="s">
        <v>624</v>
      </c>
      <c r="E447" s="6" t="s">
        <v>1333</v>
      </c>
    </row>
    <row r="448" spans="1:5">
      <c r="A448" s="300">
        <v>1536</v>
      </c>
      <c r="B448" s="301" t="s">
        <v>1120</v>
      </c>
      <c r="C448" s="301" t="s">
        <v>428</v>
      </c>
      <c r="D448" s="6" t="s">
        <v>624</v>
      </c>
      <c r="E448" s="6" t="s">
        <v>1333</v>
      </c>
    </row>
    <row r="449" spans="1:5">
      <c r="A449" s="300">
        <v>1537</v>
      </c>
      <c r="B449" s="301" t="s">
        <v>1121</v>
      </c>
      <c r="C449" s="301" t="s">
        <v>429</v>
      </c>
      <c r="D449" s="6" t="s">
        <v>624</v>
      </c>
      <c r="E449" s="6" t="s">
        <v>1333</v>
      </c>
    </row>
    <row r="450" spans="1:5">
      <c r="A450" s="300">
        <v>1538</v>
      </c>
      <c r="B450" s="301" t="s">
        <v>1122</v>
      </c>
      <c r="C450" s="301" t="s">
        <v>430</v>
      </c>
      <c r="D450" s="6" t="s">
        <v>624</v>
      </c>
      <c r="E450" s="6" t="s">
        <v>1333</v>
      </c>
    </row>
    <row r="451" spans="1:5">
      <c r="A451" s="300">
        <v>1539</v>
      </c>
      <c r="B451" s="301" t="s">
        <v>1123</v>
      </c>
      <c r="C451" s="301" t="s">
        <v>431</v>
      </c>
      <c r="D451" s="6" t="s">
        <v>624</v>
      </c>
      <c r="E451" s="6" t="s">
        <v>1333</v>
      </c>
    </row>
    <row r="452" spans="1:5">
      <c r="A452" s="300">
        <v>1540</v>
      </c>
      <c r="B452" s="301" t="s">
        <v>1124</v>
      </c>
      <c r="C452" s="301" t="s">
        <v>1248</v>
      </c>
      <c r="D452" s="6" t="s">
        <v>624</v>
      </c>
      <c r="E452" s="6" t="s">
        <v>1333</v>
      </c>
    </row>
    <row r="453" spans="1:5">
      <c r="A453" s="300">
        <v>1601</v>
      </c>
      <c r="B453" s="301" t="s">
        <v>1125</v>
      </c>
      <c r="C453" s="301" t="s">
        <v>432</v>
      </c>
      <c r="D453" s="6" t="s">
        <v>624</v>
      </c>
      <c r="E453" s="6" t="s">
        <v>1333</v>
      </c>
    </row>
    <row r="454" spans="1:5">
      <c r="A454" s="300">
        <v>1602</v>
      </c>
      <c r="B454" s="301" t="s">
        <v>1126</v>
      </c>
      <c r="C454" s="301" t="s">
        <v>433</v>
      </c>
      <c r="D454" s="6" t="s">
        <v>624</v>
      </c>
      <c r="E454" s="6" t="s">
        <v>1333</v>
      </c>
    </row>
    <row r="455" spans="1:5">
      <c r="A455" s="300">
        <v>1603</v>
      </c>
      <c r="B455" s="301" t="s">
        <v>1127</v>
      </c>
      <c r="C455" s="301" t="s">
        <v>434</v>
      </c>
      <c r="D455" s="6" t="s">
        <v>624</v>
      </c>
      <c r="E455" s="6" t="s">
        <v>1333</v>
      </c>
    </row>
    <row r="456" spans="1:5">
      <c r="A456" s="300">
        <v>1604</v>
      </c>
      <c r="B456" s="301" t="s">
        <v>1128</v>
      </c>
      <c r="C456" s="301" t="s">
        <v>435</v>
      </c>
      <c r="D456" s="6" t="s">
        <v>624</v>
      </c>
      <c r="E456" s="6" t="s">
        <v>1333</v>
      </c>
    </row>
    <row r="457" spans="1:5">
      <c r="A457" s="300">
        <v>1605</v>
      </c>
      <c r="B457" s="301" t="s">
        <v>1129</v>
      </c>
      <c r="C457" s="301" t="s">
        <v>436</v>
      </c>
      <c r="D457" s="6" t="s">
        <v>624</v>
      </c>
      <c r="E457" s="6" t="s">
        <v>1333</v>
      </c>
    </row>
    <row r="458" spans="1:5">
      <c r="A458" s="300">
        <v>1606</v>
      </c>
      <c r="B458" s="301" t="s">
        <v>1130</v>
      </c>
      <c r="C458" s="301" t="s">
        <v>437</v>
      </c>
      <c r="D458" s="6" t="s">
        <v>624</v>
      </c>
      <c r="E458" s="6" t="s">
        <v>1333</v>
      </c>
    </row>
    <row r="459" spans="1:5">
      <c r="A459" s="300">
        <v>1607</v>
      </c>
      <c r="B459" s="301" t="s">
        <v>1131</v>
      </c>
      <c r="C459" s="301" t="s">
        <v>438</v>
      </c>
      <c r="D459" s="6" t="s">
        <v>624</v>
      </c>
      <c r="E459" s="6" t="s">
        <v>1333</v>
      </c>
    </row>
    <row r="460" spans="1:5">
      <c r="A460" s="300">
        <v>1608</v>
      </c>
      <c r="B460" s="301" t="s">
        <v>1132</v>
      </c>
      <c r="C460" s="301" t="s">
        <v>439</v>
      </c>
      <c r="D460" s="6" t="s">
        <v>624</v>
      </c>
      <c r="E460" s="6" t="s">
        <v>1333</v>
      </c>
    </row>
    <row r="461" spans="1:5">
      <c r="A461" s="300">
        <v>1609</v>
      </c>
      <c r="B461" s="301" t="s">
        <v>1133</v>
      </c>
      <c r="C461" s="301" t="s">
        <v>440</v>
      </c>
      <c r="D461" s="6" t="s">
        <v>624</v>
      </c>
      <c r="E461" s="6" t="s">
        <v>1333</v>
      </c>
    </row>
    <row r="462" spans="1:5">
      <c r="A462" s="300">
        <v>1610</v>
      </c>
      <c r="B462" s="301" t="s">
        <v>1134</v>
      </c>
      <c r="C462" s="301" t="s">
        <v>1377</v>
      </c>
      <c r="D462" s="6" t="s">
        <v>624</v>
      </c>
      <c r="E462" s="6" t="s">
        <v>1333</v>
      </c>
    </row>
    <row r="463" spans="1:5">
      <c r="A463" s="300">
        <v>1611</v>
      </c>
      <c r="B463" s="301" t="s">
        <v>1135</v>
      </c>
      <c r="C463" s="301" t="s">
        <v>441</v>
      </c>
      <c r="D463" s="6" t="s">
        <v>624</v>
      </c>
      <c r="E463" s="6" t="s">
        <v>1333</v>
      </c>
    </row>
    <row r="464" spans="1:5">
      <c r="A464" s="300">
        <v>1701</v>
      </c>
      <c r="B464" s="301" t="s">
        <v>1136</v>
      </c>
      <c r="C464" s="301" t="s">
        <v>1378</v>
      </c>
      <c r="D464" s="6" t="s">
        <v>624</v>
      </c>
      <c r="E464" s="6" t="s">
        <v>1333</v>
      </c>
    </row>
    <row r="465" spans="1:5">
      <c r="A465" s="300">
        <v>1702</v>
      </c>
      <c r="B465" s="301" t="s">
        <v>1137</v>
      </c>
      <c r="C465" s="301" t="s">
        <v>442</v>
      </c>
      <c r="D465" s="6" t="s">
        <v>624</v>
      </c>
      <c r="E465" s="6" t="s">
        <v>1333</v>
      </c>
    </row>
    <row r="466" spans="1:5">
      <c r="A466" s="300">
        <v>1703</v>
      </c>
      <c r="B466" s="301" t="s">
        <v>1138</v>
      </c>
      <c r="C466" s="301" t="s">
        <v>443</v>
      </c>
      <c r="D466" s="6" t="s">
        <v>624</v>
      </c>
      <c r="E466" s="6" t="s">
        <v>1333</v>
      </c>
    </row>
    <row r="467" spans="1:5">
      <c r="A467" s="300">
        <v>1704</v>
      </c>
      <c r="B467" s="301" t="s">
        <v>1139</v>
      </c>
      <c r="C467" s="301" t="s">
        <v>1379</v>
      </c>
      <c r="D467" s="6" t="s">
        <v>624</v>
      </c>
      <c r="E467" s="6" t="s">
        <v>1333</v>
      </c>
    </row>
    <row r="468" spans="1:5">
      <c r="A468" s="300">
        <v>1705</v>
      </c>
      <c r="B468" s="301" t="s">
        <v>1140</v>
      </c>
      <c r="C468" s="301" t="s">
        <v>1380</v>
      </c>
      <c r="D468" s="6" t="s">
        <v>624</v>
      </c>
      <c r="E468" s="6" t="s">
        <v>1333</v>
      </c>
    </row>
    <row r="469" spans="1:5">
      <c r="A469" s="300">
        <v>1706</v>
      </c>
      <c r="B469" s="301" t="s">
        <v>1141</v>
      </c>
      <c r="C469" s="301" t="s">
        <v>444</v>
      </c>
      <c r="D469" s="6" t="s">
        <v>624</v>
      </c>
      <c r="E469" s="6" t="s">
        <v>1333</v>
      </c>
    </row>
    <row r="470" spans="1:5">
      <c r="A470" s="300">
        <v>1707</v>
      </c>
      <c r="B470" s="301" t="s">
        <v>1142</v>
      </c>
      <c r="C470" s="301" t="s">
        <v>445</v>
      </c>
      <c r="D470" s="6" t="s">
        <v>624</v>
      </c>
      <c r="E470" s="6" t="s">
        <v>1333</v>
      </c>
    </row>
    <row r="471" spans="1:5">
      <c r="A471" s="300">
        <v>1708</v>
      </c>
      <c r="B471" s="301" t="s">
        <v>1143</v>
      </c>
      <c r="C471" s="301" t="s">
        <v>446</v>
      </c>
      <c r="D471" s="6" t="s">
        <v>624</v>
      </c>
      <c r="E471" s="6" t="s">
        <v>1333</v>
      </c>
    </row>
    <row r="472" spans="1:5">
      <c r="A472" s="300">
        <v>1709</v>
      </c>
      <c r="B472" s="301" t="s">
        <v>1144</v>
      </c>
      <c r="C472" s="301" t="s">
        <v>447</v>
      </c>
      <c r="D472" s="6" t="s">
        <v>624</v>
      </c>
      <c r="E472" s="6" t="s">
        <v>1333</v>
      </c>
    </row>
    <row r="473" spans="1:5">
      <c r="A473" s="300">
        <v>1710</v>
      </c>
      <c r="B473" s="301" t="s">
        <v>1145</v>
      </c>
      <c r="C473" s="301" t="s">
        <v>448</v>
      </c>
      <c r="D473" s="6" t="s">
        <v>624</v>
      </c>
      <c r="E473" s="6" t="s">
        <v>1333</v>
      </c>
    </row>
    <row r="474" spans="1:5">
      <c r="A474" s="300">
        <v>1711</v>
      </c>
      <c r="B474" s="301" t="s">
        <v>1146</v>
      </c>
      <c r="C474" s="301" t="s">
        <v>449</v>
      </c>
      <c r="D474" s="6" t="s">
        <v>624</v>
      </c>
      <c r="E474" s="6" t="s">
        <v>1333</v>
      </c>
    </row>
    <row r="475" spans="1:5">
      <c r="A475" s="300">
        <v>1712</v>
      </c>
      <c r="B475" s="301" t="s">
        <v>1147</v>
      </c>
      <c r="C475" s="301" t="s">
        <v>450</v>
      </c>
      <c r="D475" s="6" t="s">
        <v>624</v>
      </c>
      <c r="E475" s="6" t="s">
        <v>1333</v>
      </c>
    </row>
    <row r="476" spans="1:5">
      <c r="A476" s="300">
        <v>1713</v>
      </c>
      <c r="B476" s="301" t="s">
        <v>1148</v>
      </c>
      <c r="C476" s="301" t="s">
        <v>451</v>
      </c>
      <c r="D476" s="6" t="s">
        <v>624</v>
      </c>
      <c r="E476" s="6" t="s">
        <v>1333</v>
      </c>
    </row>
    <row r="477" spans="1:5">
      <c r="A477" s="300">
        <v>1714</v>
      </c>
      <c r="B477" s="301" t="s">
        <v>1149</v>
      </c>
      <c r="C477" s="301" t="s">
        <v>452</v>
      </c>
      <c r="D477" s="6" t="s">
        <v>624</v>
      </c>
      <c r="E477" s="6" t="s">
        <v>1333</v>
      </c>
    </row>
    <row r="478" spans="1:5">
      <c r="A478" s="300">
        <v>1715</v>
      </c>
      <c r="B478" s="301" t="s">
        <v>1150</v>
      </c>
      <c r="C478" s="301" t="s">
        <v>453</v>
      </c>
      <c r="D478" s="6" t="s">
        <v>624</v>
      </c>
      <c r="E478" s="6" t="s">
        <v>1333</v>
      </c>
    </row>
    <row r="479" spans="1:5">
      <c r="A479" s="300">
        <v>1716</v>
      </c>
      <c r="B479" s="301" t="s">
        <v>1151</v>
      </c>
      <c r="C479" s="301" t="s">
        <v>454</v>
      </c>
      <c r="D479" s="6" t="s">
        <v>624</v>
      </c>
      <c r="E479" s="6" t="s">
        <v>1333</v>
      </c>
    </row>
    <row r="480" spans="1:5">
      <c r="A480" s="300">
        <v>1717</v>
      </c>
      <c r="B480" s="301" t="s">
        <v>1152</v>
      </c>
      <c r="C480" s="301" t="s">
        <v>455</v>
      </c>
      <c r="D480" s="6" t="s">
        <v>624</v>
      </c>
      <c r="E480" s="6" t="s">
        <v>1333</v>
      </c>
    </row>
    <row r="481" spans="1:5">
      <c r="A481" s="300">
        <v>1718</v>
      </c>
      <c r="B481" s="301" t="s">
        <v>1153</v>
      </c>
      <c r="C481" s="301" t="s">
        <v>456</v>
      </c>
      <c r="D481" s="6" t="s">
        <v>624</v>
      </c>
      <c r="E481" s="6" t="s">
        <v>1333</v>
      </c>
    </row>
    <row r="482" spans="1:5">
      <c r="A482" s="300">
        <v>1720</v>
      </c>
      <c r="B482" s="301" t="s">
        <v>1154</v>
      </c>
      <c r="C482" s="301" t="s">
        <v>457</v>
      </c>
      <c r="D482" s="6" t="s">
        <v>624</v>
      </c>
      <c r="E482" s="6" t="s">
        <v>1333</v>
      </c>
    </row>
    <row r="483" spans="1:5">
      <c r="A483" s="300">
        <v>1721</v>
      </c>
      <c r="B483" s="301" t="s">
        <v>1155</v>
      </c>
      <c r="C483" s="301" t="s">
        <v>458</v>
      </c>
      <c r="D483" s="6" t="s">
        <v>624</v>
      </c>
      <c r="E483" s="6" t="s">
        <v>1333</v>
      </c>
    </row>
    <row r="484" spans="1:5">
      <c r="A484" s="300">
        <v>1722</v>
      </c>
      <c r="B484" s="301" t="s">
        <v>1156</v>
      </c>
      <c r="C484" s="301" t="s">
        <v>459</v>
      </c>
      <c r="D484" s="6" t="s">
        <v>624</v>
      </c>
      <c r="E484" s="6" t="s">
        <v>1333</v>
      </c>
    </row>
    <row r="485" spans="1:5">
      <c r="A485" s="300">
        <v>1723</v>
      </c>
      <c r="B485" s="301" t="s">
        <v>1157</v>
      </c>
      <c r="C485" s="301" t="s">
        <v>460</v>
      </c>
      <c r="D485" s="6" t="s">
        <v>624</v>
      </c>
      <c r="E485" s="6" t="s">
        <v>1333</v>
      </c>
    </row>
    <row r="486" spans="1:5">
      <c r="A486" s="300">
        <v>1724</v>
      </c>
      <c r="B486" s="301" t="s">
        <v>1158</v>
      </c>
      <c r="C486" s="301" t="s">
        <v>461</v>
      </c>
      <c r="D486" s="6" t="s">
        <v>624</v>
      </c>
      <c r="E486" s="6" t="s">
        <v>1333</v>
      </c>
    </row>
    <row r="487" spans="1:5">
      <c r="A487" s="300">
        <v>1725</v>
      </c>
      <c r="B487" s="301" t="s">
        <v>1159</v>
      </c>
      <c r="C487" s="301" t="s">
        <v>462</v>
      </c>
      <c r="D487" s="6" t="s">
        <v>624</v>
      </c>
      <c r="E487" s="6" t="s">
        <v>1333</v>
      </c>
    </row>
    <row r="488" spans="1:5">
      <c r="A488" s="300">
        <v>1726</v>
      </c>
      <c r="B488" s="301" t="s">
        <v>1160</v>
      </c>
      <c r="C488" s="301" t="s">
        <v>463</v>
      </c>
      <c r="D488" s="6" t="s">
        <v>624</v>
      </c>
      <c r="E488" s="6" t="s">
        <v>1333</v>
      </c>
    </row>
    <row r="489" spans="1:5">
      <c r="A489" s="300">
        <v>1727</v>
      </c>
      <c r="B489" s="301" t="s">
        <v>1161</v>
      </c>
      <c r="C489" s="301" t="s">
        <v>464</v>
      </c>
      <c r="D489" s="6" t="s">
        <v>624</v>
      </c>
      <c r="E489" s="6" t="s">
        <v>1333</v>
      </c>
    </row>
    <row r="490" spans="1:5">
      <c r="A490" s="300">
        <v>1728</v>
      </c>
      <c r="B490" s="301" t="s">
        <v>1162</v>
      </c>
      <c r="C490" s="301" t="s">
        <v>465</v>
      </c>
      <c r="D490" s="6" t="s">
        <v>624</v>
      </c>
      <c r="E490" s="6" t="s">
        <v>1333</v>
      </c>
    </row>
    <row r="491" spans="1:5">
      <c r="A491" s="300">
        <v>1729</v>
      </c>
      <c r="B491" s="301" t="s">
        <v>1163</v>
      </c>
      <c r="C491" s="301" t="s">
        <v>466</v>
      </c>
      <c r="D491" s="6" t="s">
        <v>624</v>
      </c>
      <c r="E491" s="6" t="s">
        <v>1333</v>
      </c>
    </row>
    <row r="492" spans="1:5">
      <c r="A492" s="300">
        <v>1730</v>
      </c>
      <c r="B492" s="301" t="s">
        <v>1164</v>
      </c>
      <c r="C492" s="301" t="s">
        <v>467</v>
      </c>
      <c r="D492" s="6" t="s">
        <v>624</v>
      </c>
      <c r="E492" s="6" t="s">
        <v>1333</v>
      </c>
    </row>
    <row r="493" spans="1:5">
      <c r="A493" s="300">
        <v>1731</v>
      </c>
      <c r="B493" s="301" t="s">
        <v>1165</v>
      </c>
      <c r="C493" s="301" t="s">
        <v>468</v>
      </c>
      <c r="D493" s="6" t="s">
        <v>624</v>
      </c>
      <c r="E493" s="6" t="s">
        <v>1333</v>
      </c>
    </row>
    <row r="494" spans="1:5">
      <c r="A494" s="300">
        <v>1732</v>
      </c>
      <c r="B494" s="301" t="s">
        <v>1166</v>
      </c>
      <c r="C494" s="301" t="s">
        <v>469</v>
      </c>
      <c r="D494" s="6" t="s">
        <v>624</v>
      </c>
      <c r="E494" s="6" t="s">
        <v>1333</v>
      </c>
    </row>
    <row r="495" spans="1:5">
      <c r="A495" s="300">
        <v>1733</v>
      </c>
      <c r="B495" s="301" t="s">
        <v>1167</v>
      </c>
      <c r="C495" s="301" t="s">
        <v>470</v>
      </c>
      <c r="D495" s="6" t="s">
        <v>624</v>
      </c>
      <c r="E495" s="6" t="s">
        <v>1333</v>
      </c>
    </row>
    <row r="496" spans="1:5">
      <c r="A496" s="300">
        <v>1734</v>
      </c>
      <c r="B496" s="301" t="s">
        <v>1168</v>
      </c>
      <c r="C496" s="301" t="s">
        <v>471</v>
      </c>
      <c r="D496" s="6" t="s">
        <v>624</v>
      </c>
      <c r="E496" s="6" t="s">
        <v>1333</v>
      </c>
    </row>
    <row r="497" spans="1:5">
      <c r="A497" s="300">
        <v>1735</v>
      </c>
      <c r="B497" s="301" t="s">
        <v>1169</v>
      </c>
      <c r="C497" s="301" t="s">
        <v>472</v>
      </c>
      <c r="D497" s="6" t="s">
        <v>624</v>
      </c>
      <c r="E497" s="6" t="s">
        <v>1333</v>
      </c>
    </row>
    <row r="498" spans="1:5">
      <c r="A498" s="300">
        <v>1736</v>
      </c>
      <c r="B498" s="301" t="s">
        <v>1170</v>
      </c>
      <c r="C498" s="301" t="s">
        <v>473</v>
      </c>
      <c r="D498" s="6" t="s">
        <v>624</v>
      </c>
      <c r="E498" s="6" t="s">
        <v>1333</v>
      </c>
    </row>
    <row r="499" spans="1:5">
      <c r="A499" s="300">
        <v>1737</v>
      </c>
      <c r="B499" s="301" t="s">
        <v>1171</v>
      </c>
      <c r="C499" s="301" t="s">
        <v>474</v>
      </c>
      <c r="D499" s="6" t="s">
        <v>624</v>
      </c>
      <c r="E499" s="6" t="s">
        <v>1333</v>
      </c>
    </row>
    <row r="500" spans="1:5">
      <c r="A500" s="300">
        <v>1738</v>
      </c>
      <c r="B500" s="301" t="s">
        <v>1172</v>
      </c>
      <c r="C500" s="301" t="s">
        <v>475</v>
      </c>
      <c r="D500" s="6" t="s">
        <v>624</v>
      </c>
      <c r="E500" s="6" t="s">
        <v>1333</v>
      </c>
    </row>
    <row r="501" spans="1:5">
      <c r="A501" s="300">
        <v>1739</v>
      </c>
      <c r="B501" s="301" t="s">
        <v>1173</v>
      </c>
      <c r="C501" s="301" t="s">
        <v>476</v>
      </c>
      <c r="D501" s="6" t="s">
        <v>624</v>
      </c>
      <c r="E501" s="6" t="s">
        <v>1333</v>
      </c>
    </row>
    <row r="502" spans="1:5">
      <c r="A502" s="300">
        <v>1740</v>
      </c>
      <c r="B502" s="301" t="s">
        <v>1174</v>
      </c>
      <c r="C502" s="301" t="s">
        <v>477</v>
      </c>
      <c r="D502" s="6" t="s">
        <v>624</v>
      </c>
      <c r="E502" s="6" t="s">
        <v>1333</v>
      </c>
    </row>
    <row r="503" spans="1:5">
      <c r="A503" s="300">
        <v>1741</v>
      </c>
      <c r="B503" s="301" t="s">
        <v>1175</v>
      </c>
      <c r="C503" s="301" t="s">
        <v>478</v>
      </c>
      <c r="D503" s="6" t="s">
        <v>624</v>
      </c>
      <c r="E503" s="6" t="s">
        <v>1333</v>
      </c>
    </row>
    <row r="504" spans="1:5">
      <c r="A504" s="300">
        <v>1742</v>
      </c>
      <c r="B504" s="301" t="s">
        <v>1176</v>
      </c>
      <c r="C504" s="301" t="s">
        <v>479</v>
      </c>
      <c r="D504" s="6" t="s">
        <v>624</v>
      </c>
      <c r="E504" s="6" t="s">
        <v>1333</v>
      </c>
    </row>
    <row r="505" spans="1:5">
      <c r="A505" s="300">
        <v>1743</v>
      </c>
      <c r="B505" s="301" t="s">
        <v>1177</v>
      </c>
      <c r="C505" s="301" t="s">
        <v>480</v>
      </c>
      <c r="D505" s="6" t="s">
        <v>624</v>
      </c>
      <c r="E505" s="6" t="s">
        <v>1333</v>
      </c>
    </row>
    <row r="506" spans="1:5">
      <c r="A506" s="300">
        <v>1744</v>
      </c>
      <c r="B506" s="301" t="s">
        <v>1178</v>
      </c>
      <c r="C506" s="301" t="s">
        <v>481</v>
      </c>
      <c r="D506" s="6" t="s">
        <v>624</v>
      </c>
      <c r="E506" s="6" t="s">
        <v>1333</v>
      </c>
    </row>
    <row r="507" spans="1:5">
      <c r="A507" s="300">
        <v>1745</v>
      </c>
      <c r="B507" s="301" t="s">
        <v>1179</v>
      </c>
      <c r="C507" s="301" t="s">
        <v>482</v>
      </c>
      <c r="D507" s="6" t="s">
        <v>624</v>
      </c>
      <c r="E507" s="6" t="s">
        <v>1333</v>
      </c>
    </row>
    <row r="508" spans="1:5">
      <c r="A508" s="300">
        <v>1746</v>
      </c>
      <c r="B508" s="301" t="s">
        <v>1180</v>
      </c>
      <c r="C508" s="301" t="s">
        <v>483</v>
      </c>
      <c r="D508" s="6" t="s">
        <v>624</v>
      </c>
      <c r="E508" s="6" t="s">
        <v>1333</v>
      </c>
    </row>
    <row r="509" spans="1:5">
      <c r="A509" s="300">
        <v>1747</v>
      </c>
      <c r="B509" s="301" t="s">
        <v>1134</v>
      </c>
      <c r="C509" s="301" t="s">
        <v>1377</v>
      </c>
      <c r="D509" s="6" t="s">
        <v>624</v>
      </c>
      <c r="E509" s="6" t="s">
        <v>1333</v>
      </c>
    </row>
    <row r="510" spans="1:5">
      <c r="A510" s="300">
        <v>1748</v>
      </c>
      <c r="B510" s="301" t="s">
        <v>1181</v>
      </c>
      <c r="C510" s="301" t="s">
        <v>484</v>
      </c>
      <c r="D510" s="6" t="s">
        <v>624</v>
      </c>
      <c r="E510" s="6" t="s">
        <v>1333</v>
      </c>
    </row>
    <row r="511" spans="1:5">
      <c r="A511" s="300">
        <v>1749</v>
      </c>
      <c r="B511" s="301" t="s">
        <v>1182</v>
      </c>
      <c r="C511" s="301" t="s">
        <v>485</v>
      </c>
      <c r="D511" s="6" t="s">
        <v>624</v>
      </c>
      <c r="E511" s="6" t="s">
        <v>1333</v>
      </c>
    </row>
    <row r="512" spans="1:5">
      <c r="A512" s="300">
        <v>1750</v>
      </c>
      <c r="B512" s="301" t="s">
        <v>1183</v>
      </c>
      <c r="C512" s="301" t="s">
        <v>486</v>
      </c>
      <c r="D512" s="6" t="s">
        <v>624</v>
      </c>
      <c r="E512" s="6" t="s">
        <v>1333</v>
      </c>
    </row>
    <row r="513" spans="1:5">
      <c r="A513" s="300">
        <v>1751</v>
      </c>
      <c r="B513" s="301" t="s">
        <v>1184</v>
      </c>
      <c r="C513" s="301" t="s">
        <v>487</v>
      </c>
      <c r="D513" s="6" t="s">
        <v>624</v>
      </c>
      <c r="E513" s="6" t="s">
        <v>1333</v>
      </c>
    </row>
    <row r="514" spans="1:5">
      <c r="A514" s="300">
        <v>1752</v>
      </c>
      <c r="B514" s="301" t="s">
        <v>1185</v>
      </c>
      <c r="C514" s="301" t="s">
        <v>488</v>
      </c>
      <c r="D514" s="6" t="s">
        <v>624</v>
      </c>
      <c r="E514" s="6" t="s">
        <v>1333</v>
      </c>
    </row>
    <row r="515" spans="1:5">
      <c r="A515" s="300">
        <v>1753</v>
      </c>
      <c r="B515" s="301" t="s">
        <v>1186</v>
      </c>
      <c r="C515" s="301" t="s">
        <v>489</v>
      </c>
      <c r="D515" s="6" t="s">
        <v>624</v>
      </c>
      <c r="E515" s="6" t="s">
        <v>1333</v>
      </c>
    </row>
    <row r="516" spans="1:5">
      <c r="A516" s="300">
        <v>1754</v>
      </c>
      <c r="B516" s="301" t="s">
        <v>1187</v>
      </c>
      <c r="C516" s="301" t="s">
        <v>490</v>
      </c>
      <c r="D516" s="6" t="s">
        <v>624</v>
      </c>
      <c r="E516" s="6" t="s">
        <v>1333</v>
      </c>
    </row>
    <row r="517" spans="1:5">
      <c r="A517" s="300">
        <v>1755</v>
      </c>
      <c r="B517" s="301" t="s">
        <v>1188</v>
      </c>
      <c r="C517" s="301" t="s">
        <v>491</v>
      </c>
      <c r="D517" s="6" t="s">
        <v>624</v>
      </c>
      <c r="E517" s="6" t="s">
        <v>1333</v>
      </c>
    </row>
    <row r="518" spans="1:5">
      <c r="A518" s="300">
        <v>1756</v>
      </c>
      <c r="B518" s="301" t="s">
        <v>1189</v>
      </c>
      <c r="C518" s="301" t="s">
        <v>492</v>
      </c>
      <c r="D518" s="6" t="s">
        <v>624</v>
      </c>
      <c r="E518" s="6" t="s">
        <v>1333</v>
      </c>
    </row>
    <row r="519" spans="1:5">
      <c r="A519" s="300">
        <v>1801</v>
      </c>
      <c r="B519" s="301" t="s">
        <v>1190</v>
      </c>
      <c r="C519" s="301" t="s">
        <v>493</v>
      </c>
      <c r="D519" s="6" t="s">
        <v>624</v>
      </c>
      <c r="E519" s="6" t="s">
        <v>1333</v>
      </c>
    </row>
    <row r="520" spans="1:5">
      <c r="A520" s="300">
        <v>1802</v>
      </c>
      <c r="B520" s="301" t="s">
        <v>1172</v>
      </c>
      <c r="C520" s="301" t="s">
        <v>475</v>
      </c>
      <c r="D520" s="6" t="s">
        <v>624</v>
      </c>
      <c r="E520" s="6" t="s">
        <v>1333</v>
      </c>
    </row>
    <row r="521" spans="1:5">
      <c r="A521" s="300">
        <v>1803</v>
      </c>
      <c r="B521" s="301" t="s">
        <v>1191</v>
      </c>
      <c r="C521" s="301" t="s">
        <v>494</v>
      </c>
      <c r="D521" s="6" t="s">
        <v>624</v>
      </c>
      <c r="E521" s="6" t="s">
        <v>1333</v>
      </c>
    </row>
    <row r="522" spans="1:5">
      <c r="A522" s="300">
        <v>1805</v>
      </c>
      <c r="B522" s="301" t="s">
        <v>1192</v>
      </c>
      <c r="C522" s="301" t="s">
        <v>495</v>
      </c>
      <c r="D522" s="6" t="s">
        <v>624</v>
      </c>
      <c r="E522" s="6" t="s">
        <v>1333</v>
      </c>
    </row>
    <row r="523" spans="1:5">
      <c r="A523" s="300">
        <v>1806</v>
      </c>
      <c r="B523" s="301" t="s">
        <v>1193</v>
      </c>
      <c r="C523" s="301" t="s">
        <v>496</v>
      </c>
      <c r="D523" s="6" t="s">
        <v>624</v>
      </c>
      <c r="E523" s="6" t="s">
        <v>1333</v>
      </c>
    </row>
    <row r="524" spans="1:5">
      <c r="A524" s="300">
        <v>1807</v>
      </c>
      <c r="B524" s="301" t="s">
        <v>1194</v>
      </c>
      <c r="C524" s="301" t="s">
        <v>497</v>
      </c>
      <c r="D524" s="6" t="s">
        <v>624</v>
      </c>
      <c r="E524" s="6" t="s">
        <v>1333</v>
      </c>
    </row>
    <row r="525" spans="1:5">
      <c r="A525" s="300">
        <v>1808</v>
      </c>
      <c r="B525" s="301" t="s">
        <v>1195</v>
      </c>
      <c r="C525" s="301" t="s">
        <v>498</v>
      </c>
      <c r="D525" s="6" t="s">
        <v>624</v>
      </c>
      <c r="E525" s="6" t="s">
        <v>1333</v>
      </c>
    </row>
    <row r="526" spans="1:5">
      <c r="A526" s="300">
        <v>1809</v>
      </c>
      <c r="B526" s="301" t="s">
        <v>1196</v>
      </c>
      <c r="C526" s="301" t="s">
        <v>499</v>
      </c>
      <c r="D526" s="6" t="s">
        <v>624</v>
      </c>
      <c r="E526" s="6" t="s">
        <v>1333</v>
      </c>
    </row>
    <row r="527" spans="1:5">
      <c r="A527" s="300">
        <v>1810</v>
      </c>
      <c r="B527" s="301" t="s">
        <v>1197</v>
      </c>
      <c r="C527" s="301" t="s">
        <v>500</v>
      </c>
      <c r="D527" s="6" t="s">
        <v>624</v>
      </c>
      <c r="E527" s="6" t="s">
        <v>1333</v>
      </c>
    </row>
    <row r="528" spans="1:5">
      <c r="A528" s="300">
        <v>1811</v>
      </c>
      <c r="B528" s="301" t="s">
        <v>1198</v>
      </c>
      <c r="C528" s="301" t="s">
        <v>501</v>
      </c>
      <c r="D528" s="6" t="s">
        <v>624</v>
      </c>
      <c r="E528" s="6" t="s">
        <v>1333</v>
      </c>
    </row>
    <row r="529" spans="1:5">
      <c r="A529" s="300">
        <v>1812</v>
      </c>
      <c r="B529" s="301" t="s">
        <v>1199</v>
      </c>
      <c r="C529" s="301" t="s">
        <v>502</v>
      </c>
      <c r="D529" s="6" t="s">
        <v>624</v>
      </c>
      <c r="E529" s="6" t="s">
        <v>1333</v>
      </c>
    </row>
    <row r="530" spans="1:5">
      <c r="A530" s="300">
        <v>1813</v>
      </c>
      <c r="B530" s="301" t="s">
        <v>1200</v>
      </c>
      <c r="C530" s="301" t="s">
        <v>503</v>
      </c>
      <c r="D530" s="6" t="s">
        <v>624</v>
      </c>
      <c r="E530" s="6" t="s">
        <v>1333</v>
      </c>
    </row>
    <row r="531" spans="1:5">
      <c r="A531" s="300">
        <v>1814</v>
      </c>
      <c r="B531" s="301" t="s">
        <v>1201</v>
      </c>
      <c r="C531" s="301" t="s">
        <v>504</v>
      </c>
      <c r="D531" s="6" t="s">
        <v>624</v>
      </c>
      <c r="E531" s="6" t="s">
        <v>1333</v>
      </c>
    </row>
    <row r="532" spans="1:5">
      <c r="A532" s="300">
        <v>1815</v>
      </c>
      <c r="B532" s="301" t="s">
        <v>1183</v>
      </c>
      <c r="C532" s="301" t="s">
        <v>486</v>
      </c>
      <c r="D532" s="6" t="s">
        <v>624</v>
      </c>
      <c r="E532" s="6" t="s">
        <v>1333</v>
      </c>
    </row>
    <row r="533" spans="1:5">
      <c r="A533" s="300">
        <v>1816</v>
      </c>
      <c r="B533" s="301" t="s">
        <v>1202</v>
      </c>
      <c r="C533" s="301" t="s">
        <v>505</v>
      </c>
      <c r="D533" s="6" t="s">
        <v>624</v>
      </c>
      <c r="E533" s="6" t="s">
        <v>1333</v>
      </c>
    </row>
    <row r="534" spans="1:5">
      <c r="A534" s="300">
        <v>1817</v>
      </c>
      <c r="B534" s="301" t="s">
        <v>1203</v>
      </c>
      <c r="C534" s="301" t="s">
        <v>506</v>
      </c>
      <c r="D534" s="6" t="s">
        <v>624</v>
      </c>
      <c r="E534" s="6" t="s">
        <v>1333</v>
      </c>
    </row>
    <row r="535" spans="1:5">
      <c r="A535" s="300">
        <v>1818</v>
      </c>
      <c r="B535" s="301" t="s">
        <v>1204</v>
      </c>
      <c r="C535" s="301" t="s">
        <v>507</v>
      </c>
      <c r="D535" s="6" t="s">
        <v>624</v>
      </c>
      <c r="E535" s="6" t="s">
        <v>1333</v>
      </c>
    </row>
    <row r="536" spans="1:5">
      <c r="A536" s="300">
        <v>1819</v>
      </c>
      <c r="B536" s="301" t="s">
        <v>1205</v>
      </c>
      <c r="C536" s="301" t="s">
        <v>508</v>
      </c>
      <c r="D536" s="6" t="s">
        <v>624</v>
      </c>
      <c r="E536" s="6" t="s">
        <v>1333</v>
      </c>
    </row>
    <row r="537" spans="1:5">
      <c r="A537" s="300">
        <v>1820</v>
      </c>
      <c r="B537" s="301" t="s">
        <v>1206</v>
      </c>
      <c r="C537" s="301" t="s">
        <v>509</v>
      </c>
      <c r="D537" s="6" t="s">
        <v>624</v>
      </c>
      <c r="E537" s="6" t="s">
        <v>1333</v>
      </c>
    </row>
    <row r="538" spans="1:5">
      <c r="A538" s="300">
        <v>1901</v>
      </c>
      <c r="B538" s="301" t="s">
        <v>1207</v>
      </c>
      <c r="C538" s="301" t="s">
        <v>510</v>
      </c>
      <c r="D538" s="6" t="s">
        <v>624</v>
      </c>
      <c r="E538" s="6" t="s">
        <v>1333</v>
      </c>
    </row>
    <row r="539" spans="1:5">
      <c r="A539" s="300">
        <v>1902</v>
      </c>
      <c r="B539" s="301" t="s">
        <v>1208</v>
      </c>
      <c r="C539" s="301" t="s">
        <v>511</v>
      </c>
      <c r="D539" s="6" t="s">
        <v>624</v>
      </c>
      <c r="E539" s="6" t="s">
        <v>1333</v>
      </c>
    </row>
    <row r="540" spans="1:5">
      <c r="A540" s="300">
        <v>1903</v>
      </c>
      <c r="B540" s="301" t="s">
        <v>1209</v>
      </c>
      <c r="C540" s="301" t="s">
        <v>512</v>
      </c>
      <c r="D540" s="6" t="s">
        <v>624</v>
      </c>
      <c r="E540" s="6" t="s">
        <v>1333</v>
      </c>
    </row>
    <row r="541" spans="1:5">
      <c r="A541" s="300">
        <v>1904</v>
      </c>
      <c r="B541" s="301" t="s">
        <v>1210</v>
      </c>
      <c r="C541" s="301" t="s">
        <v>513</v>
      </c>
      <c r="D541" s="6" t="s">
        <v>624</v>
      </c>
      <c r="E541" s="6" t="s">
        <v>1333</v>
      </c>
    </row>
    <row r="542" spans="1:5">
      <c r="A542" s="300">
        <v>1905</v>
      </c>
      <c r="B542" s="301" t="s">
        <v>1211</v>
      </c>
      <c r="C542" s="301" t="s">
        <v>514</v>
      </c>
      <c r="D542" s="6" t="s">
        <v>624</v>
      </c>
      <c r="E542" s="6" t="s">
        <v>1333</v>
      </c>
    </row>
    <row r="543" spans="1:5">
      <c r="A543" s="300">
        <v>1906</v>
      </c>
      <c r="B543" s="301" t="s">
        <v>1187</v>
      </c>
      <c r="C543" s="301" t="s">
        <v>490</v>
      </c>
      <c r="D543" s="6" t="s">
        <v>624</v>
      </c>
      <c r="E543" s="6" t="s">
        <v>1333</v>
      </c>
    </row>
    <row r="544" spans="1:5">
      <c r="A544" s="300">
        <v>1907</v>
      </c>
      <c r="B544" s="301" t="s">
        <v>1212</v>
      </c>
      <c r="C544" s="301" t="s">
        <v>515</v>
      </c>
      <c r="D544" s="6" t="s">
        <v>624</v>
      </c>
      <c r="E544" s="6" t="s">
        <v>1333</v>
      </c>
    </row>
    <row r="545" spans="1:5">
      <c r="A545" s="300">
        <v>1908</v>
      </c>
      <c r="B545" s="301" t="s">
        <v>1213</v>
      </c>
      <c r="C545" s="301" t="s">
        <v>516</v>
      </c>
      <c r="D545" s="6" t="s">
        <v>624</v>
      </c>
      <c r="E545" s="6" t="s">
        <v>1333</v>
      </c>
    </row>
    <row r="546" spans="1:5">
      <c r="A546" s="300">
        <v>1909</v>
      </c>
      <c r="B546" s="301" t="s">
        <v>1133</v>
      </c>
      <c r="C546" s="301" t="s">
        <v>440</v>
      </c>
      <c r="D546" s="6" t="s">
        <v>624</v>
      </c>
      <c r="E546" s="6" t="s">
        <v>1333</v>
      </c>
    </row>
    <row r="547" spans="1:5">
      <c r="A547" s="300">
        <v>1910</v>
      </c>
      <c r="B547" s="301" t="s">
        <v>1214</v>
      </c>
      <c r="C547" s="301" t="s">
        <v>517</v>
      </c>
      <c r="D547" s="6" t="s">
        <v>624</v>
      </c>
      <c r="E547" s="6" t="s">
        <v>1333</v>
      </c>
    </row>
    <row r="548" spans="1:5">
      <c r="A548" s="300">
        <v>1911</v>
      </c>
      <c r="B548" s="301" t="s">
        <v>1215</v>
      </c>
      <c r="C548" s="301" t="s">
        <v>518</v>
      </c>
      <c r="D548" s="6" t="s">
        <v>624</v>
      </c>
      <c r="E548" s="6" t="s">
        <v>1333</v>
      </c>
    </row>
    <row r="549" spans="1:5">
      <c r="A549" s="300">
        <v>1912</v>
      </c>
      <c r="B549" s="301" t="s">
        <v>1216</v>
      </c>
      <c r="C549" s="301" t="s">
        <v>519</v>
      </c>
      <c r="D549" s="6" t="s">
        <v>624</v>
      </c>
      <c r="E549" s="6" t="s">
        <v>1333</v>
      </c>
    </row>
    <row r="550" spans="1:5">
      <c r="A550" s="300">
        <v>1913</v>
      </c>
      <c r="B550" s="301" t="s">
        <v>1217</v>
      </c>
      <c r="C550" s="301" t="s">
        <v>520</v>
      </c>
      <c r="D550" s="6" t="s">
        <v>624</v>
      </c>
      <c r="E550" s="6" t="s">
        <v>1333</v>
      </c>
    </row>
    <row r="551" spans="1:5">
      <c r="A551" s="300">
        <v>1914</v>
      </c>
      <c r="B551" s="301" t="s">
        <v>1218</v>
      </c>
      <c r="C551" s="301" t="s">
        <v>521</v>
      </c>
      <c r="D551" s="6" t="s">
        <v>624</v>
      </c>
      <c r="E551" s="6" t="s">
        <v>1333</v>
      </c>
    </row>
    <row r="552" spans="1:5">
      <c r="A552" s="300">
        <v>1915</v>
      </c>
      <c r="B552" s="301" t="s">
        <v>1219</v>
      </c>
      <c r="C552" s="301" t="s">
        <v>522</v>
      </c>
      <c r="D552" s="6" t="s">
        <v>624</v>
      </c>
      <c r="E552" s="6" t="s">
        <v>1333</v>
      </c>
    </row>
    <row r="553" spans="1:5">
      <c r="A553" s="300">
        <v>2301</v>
      </c>
      <c r="B553" s="301" t="s">
        <v>1220</v>
      </c>
      <c r="C553" s="301" t="s">
        <v>523</v>
      </c>
      <c r="D553" s="6" t="s">
        <v>624</v>
      </c>
      <c r="E553" s="6" t="s">
        <v>1329</v>
      </c>
    </row>
    <row r="554" spans="1:5">
      <c r="A554" s="300">
        <v>2302</v>
      </c>
      <c r="B554" s="301" t="s">
        <v>1221</v>
      </c>
      <c r="C554" s="301" t="s">
        <v>524</v>
      </c>
      <c r="D554" s="6" t="s">
        <v>624</v>
      </c>
      <c r="E554" s="6" t="s">
        <v>1329</v>
      </c>
    </row>
    <row r="555" spans="1:5">
      <c r="A555" s="300">
        <v>2303</v>
      </c>
      <c r="B555" s="301" t="s">
        <v>1222</v>
      </c>
      <c r="C555" s="301" t="s">
        <v>1381</v>
      </c>
      <c r="D555" s="6" t="s">
        <v>624</v>
      </c>
      <c r="E555" s="6" t="s">
        <v>1329</v>
      </c>
    </row>
    <row r="556" spans="1:5">
      <c r="A556" s="300">
        <v>2311</v>
      </c>
      <c r="B556" s="301" t="s">
        <v>1223</v>
      </c>
      <c r="C556" s="301" t="s">
        <v>1223</v>
      </c>
      <c r="D556" s="6" t="s">
        <v>624</v>
      </c>
      <c r="E556" s="6" t="s">
        <v>1325</v>
      </c>
    </row>
    <row r="557" spans="1:5">
      <c r="A557" s="300">
        <v>2312</v>
      </c>
      <c r="B557" s="301" t="s">
        <v>525</v>
      </c>
      <c r="C557" s="301" t="s">
        <v>525</v>
      </c>
      <c r="D557" s="6" t="s">
        <v>624</v>
      </c>
      <c r="E557" s="6" t="s">
        <v>1329</v>
      </c>
    </row>
    <row r="558" spans="1:5">
      <c r="A558" s="300">
        <v>2313</v>
      </c>
      <c r="B558" s="301" t="s">
        <v>526</v>
      </c>
      <c r="C558" s="301" t="s">
        <v>526</v>
      </c>
      <c r="D558" s="6" t="s">
        <v>624</v>
      </c>
      <c r="E558" s="6" t="s">
        <v>1329</v>
      </c>
    </row>
    <row r="559" spans="1:5">
      <c r="A559" s="300">
        <v>2314</v>
      </c>
      <c r="B559" s="301" t="s">
        <v>527</v>
      </c>
      <c r="C559" s="301" t="s">
        <v>527</v>
      </c>
      <c r="D559" s="6" t="s">
        <v>624</v>
      </c>
      <c r="E559" s="6" t="s">
        <v>1329</v>
      </c>
    </row>
    <row r="560" spans="1:5">
      <c r="A560" s="300">
        <v>2315</v>
      </c>
      <c r="B560" s="301" t="s">
        <v>1224</v>
      </c>
      <c r="C560" s="301" t="s">
        <v>528</v>
      </c>
      <c r="D560" s="6" t="s">
        <v>624</v>
      </c>
      <c r="E560" s="6" t="s">
        <v>1329</v>
      </c>
    </row>
    <row r="561" spans="1:5">
      <c r="A561" s="300">
        <v>2316</v>
      </c>
      <c r="B561" s="301" t="s">
        <v>1225</v>
      </c>
      <c r="C561" s="301" t="s">
        <v>529</v>
      </c>
      <c r="D561" s="6" t="s">
        <v>624</v>
      </c>
      <c r="E561" s="6" t="s">
        <v>1329</v>
      </c>
    </row>
    <row r="562" spans="1:5">
      <c r="A562" s="300">
        <v>2317</v>
      </c>
      <c r="B562" s="301" t="s">
        <v>1226</v>
      </c>
      <c r="C562" s="301" t="s">
        <v>530</v>
      </c>
      <c r="D562" s="6" t="s">
        <v>624</v>
      </c>
      <c r="E562" s="6" t="s">
        <v>1329</v>
      </c>
    </row>
    <row r="563" spans="1:5">
      <c r="A563" s="300">
        <v>2318</v>
      </c>
      <c r="B563" s="301" t="s">
        <v>1227</v>
      </c>
      <c r="C563" s="301" t="s">
        <v>1382</v>
      </c>
      <c r="D563" s="6" t="s">
        <v>624</v>
      </c>
      <c r="E563" s="6" t="s">
        <v>1329</v>
      </c>
    </row>
    <row r="564" spans="1:5">
      <c r="A564" s="300">
        <v>2319</v>
      </c>
      <c r="B564" s="301" t="s">
        <v>531</v>
      </c>
      <c r="C564" s="301" t="s">
        <v>531</v>
      </c>
      <c r="D564" s="6" t="s">
        <v>624</v>
      </c>
      <c r="E564" s="6" t="s">
        <v>1329</v>
      </c>
    </row>
    <row r="565" spans="1:5">
      <c r="A565" s="300">
        <v>2320</v>
      </c>
      <c r="B565" s="301" t="s">
        <v>532</v>
      </c>
      <c r="C565" s="301" t="s">
        <v>532</v>
      </c>
      <c r="D565" s="6" t="s">
        <v>624</v>
      </c>
      <c r="E565" s="6" t="s">
        <v>1329</v>
      </c>
    </row>
    <row r="566" spans="1:5">
      <c r="A566" s="300">
        <v>2322</v>
      </c>
      <c r="B566" s="301" t="s">
        <v>533</v>
      </c>
      <c r="C566" s="301" t="s">
        <v>533</v>
      </c>
      <c r="D566" s="6" t="s">
        <v>624</v>
      </c>
      <c r="E566" s="6" t="s">
        <v>1334</v>
      </c>
    </row>
    <row r="567" spans="1:5">
      <c r="A567" s="300">
        <v>2323</v>
      </c>
      <c r="B567" s="301" t="s">
        <v>534</v>
      </c>
      <c r="C567" s="301" t="s">
        <v>534</v>
      </c>
      <c r="D567" s="6" t="s">
        <v>624</v>
      </c>
      <c r="E567" s="6" t="s">
        <v>1334</v>
      </c>
    </row>
    <row r="568" spans="1:5">
      <c r="A568" s="300">
        <v>2324</v>
      </c>
      <c r="B568" s="301" t="s">
        <v>535</v>
      </c>
      <c r="C568" s="301" t="s">
        <v>535</v>
      </c>
      <c r="D568" s="6" t="s">
        <v>624</v>
      </c>
      <c r="E568" s="6" t="s">
        <v>1334</v>
      </c>
    </row>
    <row r="569" spans="1:5">
      <c r="A569" s="300">
        <v>2325</v>
      </c>
      <c r="B569" s="301" t="s">
        <v>536</v>
      </c>
      <c r="C569" s="301" t="s">
        <v>536</v>
      </c>
      <c r="D569" s="6" t="s">
        <v>624</v>
      </c>
      <c r="E569" s="6" t="s">
        <v>1334</v>
      </c>
    </row>
    <row r="570" spans="1:5">
      <c r="A570" s="300">
        <v>2326</v>
      </c>
      <c r="B570" s="301" t="s">
        <v>537</v>
      </c>
      <c r="C570" s="301" t="s">
        <v>537</v>
      </c>
      <c r="D570" s="6" t="s">
        <v>624</v>
      </c>
      <c r="E570" s="6" t="s">
        <v>1334</v>
      </c>
    </row>
    <row r="571" spans="1:5">
      <c r="A571" s="300">
        <v>2327</v>
      </c>
      <c r="B571" s="301" t="s">
        <v>538</v>
      </c>
      <c r="C571" s="301" t="s">
        <v>538</v>
      </c>
      <c r="D571" s="6" t="s">
        <v>624</v>
      </c>
      <c r="E571" s="6" t="s">
        <v>1334</v>
      </c>
    </row>
    <row r="572" spans="1:5">
      <c r="A572" s="300">
        <v>2328</v>
      </c>
      <c r="B572" s="301" t="s">
        <v>610</v>
      </c>
      <c r="C572" s="301" t="s">
        <v>610</v>
      </c>
      <c r="D572" s="6" t="s">
        <v>624</v>
      </c>
      <c r="E572" s="6" t="s">
        <v>1334</v>
      </c>
    </row>
    <row r="573" spans="1:5">
      <c r="A573" s="300">
        <v>2330</v>
      </c>
      <c r="B573" s="301" t="s">
        <v>1228</v>
      </c>
      <c r="C573" s="301" t="s">
        <v>1228</v>
      </c>
      <c r="D573" s="6" t="s">
        <v>624</v>
      </c>
      <c r="E573" s="6" t="s">
        <v>1334</v>
      </c>
    </row>
    <row r="574" spans="1:5">
      <c r="A574" s="300">
        <v>2331</v>
      </c>
      <c r="B574" s="301" t="s">
        <v>1229</v>
      </c>
      <c r="C574" s="301" t="s">
        <v>1229</v>
      </c>
      <c r="D574" s="6" t="s">
        <v>624</v>
      </c>
      <c r="E574" s="6" t="s">
        <v>1334</v>
      </c>
    </row>
    <row r="575" spans="1:5">
      <c r="A575" s="300">
        <v>2333</v>
      </c>
      <c r="B575" s="301" t="s">
        <v>1230</v>
      </c>
      <c r="C575" s="301" t="s">
        <v>1230</v>
      </c>
      <c r="D575" s="6" t="s">
        <v>624</v>
      </c>
      <c r="E575" s="6" t="s">
        <v>1334</v>
      </c>
    </row>
    <row r="576" spans="1:5">
      <c r="A576" s="300">
        <v>2334</v>
      </c>
      <c r="B576" s="301" t="s">
        <v>1231</v>
      </c>
      <c r="C576" s="301" t="s">
        <v>1231</v>
      </c>
      <c r="D576" s="6" t="s">
        <v>624</v>
      </c>
      <c r="E576" s="6" t="s">
        <v>1329</v>
      </c>
    </row>
    <row r="577" spans="1:5">
      <c r="A577" s="300">
        <v>2335</v>
      </c>
      <c r="B577" s="301" t="s">
        <v>1383</v>
      </c>
      <c r="C577" s="301" t="s">
        <v>1383</v>
      </c>
      <c r="D577" s="6" t="s">
        <v>624</v>
      </c>
      <c r="E577" s="6" t="s">
        <v>1328</v>
      </c>
    </row>
    <row r="578" spans="1:5">
      <c r="A578" s="300">
        <v>2336</v>
      </c>
      <c r="B578" s="301" t="s">
        <v>1232</v>
      </c>
      <c r="C578" s="301" t="s">
        <v>1232</v>
      </c>
      <c r="D578" s="6" t="s">
        <v>624</v>
      </c>
      <c r="E578" s="6" t="s">
        <v>1328</v>
      </c>
    </row>
    <row r="579" spans="1:5">
      <c r="A579" s="300">
        <v>2337</v>
      </c>
      <c r="B579" s="301" t="s">
        <v>1384</v>
      </c>
      <c r="C579" s="301" t="s">
        <v>1384</v>
      </c>
      <c r="D579" s="6" t="s">
        <v>624</v>
      </c>
      <c r="E579" s="6" t="s">
        <v>1334</v>
      </c>
    </row>
    <row r="580" spans="1:5">
      <c r="A580" s="300">
        <v>2338</v>
      </c>
      <c r="B580" s="301" t="s">
        <v>1385</v>
      </c>
      <c r="C580" s="301" t="s">
        <v>1385</v>
      </c>
      <c r="D580" s="6" t="s">
        <v>624</v>
      </c>
      <c r="E580" s="6" t="s">
        <v>1334</v>
      </c>
    </row>
    <row r="581" spans="1:5">
      <c r="A581" s="300">
        <v>2339</v>
      </c>
      <c r="B581" s="301" t="s">
        <v>1386</v>
      </c>
      <c r="C581" s="301" t="s">
        <v>1386</v>
      </c>
      <c r="D581" s="6" t="s">
        <v>624</v>
      </c>
      <c r="E581" s="6" t="s">
        <v>1328</v>
      </c>
    </row>
    <row r="582" spans="1:5">
      <c r="A582" s="300">
        <v>2341</v>
      </c>
      <c r="B582" s="301" t="s">
        <v>1387</v>
      </c>
      <c r="C582" s="301" t="s">
        <v>1387</v>
      </c>
      <c r="D582" s="6" t="s">
        <v>624</v>
      </c>
      <c r="E582" s="6" t="s">
        <v>1335</v>
      </c>
    </row>
    <row r="583" spans="1:5">
      <c r="A583" s="300">
        <v>3301</v>
      </c>
      <c r="B583" s="301" t="s">
        <v>1233</v>
      </c>
      <c r="C583" s="301" t="s">
        <v>1249</v>
      </c>
      <c r="D583" s="6" t="s">
        <v>624</v>
      </c>
      <c r="E583" s="6" t="s">
        <v>1335</v>
      </c>
    </row>
    <row r="584" spans="1:5">
      <c r="A584" s="300">
        <v>3401</v>
      </c>
      <c r="B584" s="301" t="s">
        <v>1234</v>
      </c>
      <c r="C584" s="301" t="s">
        <v>1388</v>
      </c>
      <c r="D584" s="6" t="s">
        <v>624</v>
      </c>
      <c r="E584" s="6" t="s">
        <v>1335</v>
      </c>
    </row>
    <row r="585" spans="1:5">
      <c r="A585" s="300">
        <v>4601</v>
      </c>
      <c r="B585" s="301" t="s">
        <v>1235</v>
      </c>
      <c r="C585" s="301" t="s">
        <v>1250</v>
      </c>
      <c r="D585" s="6" t="s">
        <v>624</v>
      </c>
      <c r="E585" s="6" t="s">
        <v>1336</v>
      </c>
    </row>
    <row r="586" spans="1:5">
      <c r="A586" s="300" t="s">
        <v>548</v>
      </c>
      <c r="B586" s="301" t="s">
        <v>1394</v>
      </c>
      <c r="C586" s="301" t="s">
        <v>588</v>
      </c>
      <c r="D586" s="6" t="s">
        <v>624</v>
      </c>
      <c r="E586" s="6" t="s">
        <v>1321</v>
      </c>
    </row>
    <row r="587" spans="1:5">
      <c r="A587" s="300" t="s">
        <v>1362</v>
      </c>
      <c r="B587" s="301" t="s">
        <v>33</v>
      </c>
      <c r="C587" s="301" t="s">
        <v>1260</v>
      </c>
      <c r="D587" s="6" t="s">
        <v>624</v>
      </c>
      <c r="E587" s="6" t="s">
        <v>1321</v>
      </c>
    </row>
    <row r="588" spans="1:5">
      <c r="A588" s="300" t="s">
        <v>549</v>
      </c>
      <c r="B588" s="301" t="s">
        <v>1395</v>
      </c>
      <c r="C588" s="301" t="s">
        <v>1251</v>
      </c>
      <c r="D588" s="6" t="s">
        <v>624</v>
      </c>
      <c r="E588" s="6" t="s">
        <v>1321</v>
      </c>
    </row>
    <row r="589" spans="1:5">
      <c r="A589" s="300" t="s">
        <v>550</v>
      </c>
      <c r="B589" s="301" t="s">
        <v>1396</v>
      </c>
      <c r="C589" s="301" t="s">
        <v>589</v>
      </c>
      <c r="D589" s="6" t="s">
        <v>624</v>
      </c>
      <c r="E589" s="6" t="s">
        <v>1321</v>
      </c>
    </row>
    <row r="590" spans="1:5">
      <c r="A590" s="300" t="s">
        <v>663</v>
      </c>
      <c r="B590" s="301" t="s">
        <v>1320</v>
      </c>
      <c r="C590" s="301" t="s">
        <v>1252</v>
      </c>
      <c r="D590" s="6" t="s">
        <v>624</v>
      </c>
      <c r="E590" s="6" t="s">
        <v>1321</v>
      </c>
    </row>
    <row r="591" spans="1:5">
      <c r="C591" s="255"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B1" zoomScale="85" zoomScaleNormal="85" workbookViewId="0">
      <selection activeCell="B3" sqref="B3"/>
    </sheetView>
  </sheetViews>
  <sheetFormatPr baseColWidth="10" defaultColWidth="11.42578125" defaultRowHeight="15"/>
  <cols>
    <col min="1" max="1" width="12" hidden="1" customWidth="1"/>
    <col min="2" max="2" width="12.7109375" style="242" customWidth="1"/>
    <col min="3" max="3" width="86.42578125" hidden="1" customWidth="1"/>
    <col min="4" max="4" width="55" style="267" customWidth="1"/>
    <col min="5" max="5" width="10" style="242" bestFit="1" customWidth="1"/>
    <col min="6" max="7" width="17" style="242" customWidth="1"/>
    <col min="8" max="17" width="17" style="242" hidden="1" customWidth="1"/>
    <col min="18" max="18" width="17.7109375" style="242" bestFit="1" customWidth="1"/>
    <col min="19" max="19" width="17.7109375" style="242" customWidth="1"/>
    <col min="20" max="20" width="21.7109375" hidden="1" customWidth="1"/>
    <col min="21" max="21" width="9.42578125" hidden="1" customWidth="1"/>
    <col min="22" max="22" width="33.5703125" hidden="1" customWidth="1"/>
    <col min="23" max="23" width="33.5703125" style="242" customWidth="1"/>
    <col min="24" max="24" width="12.42578125" style="242" hidden="1" customWidth="1"/>
    <col min="25" max="26" width="11.42578125" style="242" hidden="1" customWidth="1"/>
    <col min="27" max="27" width="35.85546875" style="242" hidden="1" customWidth="1"/>
    <col min="28" max="28" width="11.42578125" style="242" customWidth="1"/>
    <col min="29" max="16384" width="11.42578125" style="242"/>
  </cols>
  <sheetData>
    <row r="1" spans="1:27">
      <c r="B1" s="248" t="s">
        <v>1306</v>
      </c>
      <c r="C1" s="248"/>
      <c r="D1" s="260"/>
      <c r="E1" s="248"/>
      <c r="F1" s="248"/>
      <c r="G1" s="248"/>
      <c r="H1" s="248"/>
      <c r="I1" s="248"/>
      <c r="J1" s="248"/>
      <c r="K1" s="248"/>
      <c r="L1" s="248"/>
      <c r="M1" s="248"/>
      <c r="N1" s="248"/>
      <c r="O1" s="248"/>
      <c r="P1" s="248"/>
      <c r="Q1" s="248"/>
      <c r="R1" s="248"/>
      <c r="S1" s="248"/>
      <c r="T1" s="248"/>
      <c r="U1" s="248"/>
      <c r="V1" s="248"/>
      <c r="W1" s="248"/>
    </row>
    <row r="2" spans="1:27">
      <c r="B2" s="246" t="s">
        <v>3817</v>
      </c>
      <c r="C2" s="246"/>
      <c r="D2" s="308"/>
      <c r="E2" s="246"/>
      <c r="F2" s="246"/>
      <c r="G2" s="246"/>
      <c r="H2" s="246"/>
      <c r="I2" s="246"/>
      <c r="J2" s="246"/>
      <c r="K2" s="246"/>
      <c r="L2" s="246"/>
      <c r="M2" s="246"/>
      <c r="N2" s="246"/>
      <c r="O2" s="246"/>
      <c r="P2" s="246"/>
      <c r="Q2" s="246"/>
      <c r="R2" s="246"/>
      <c r="S2" s="246"/>
      <c r="T2" s="246"/>
      <c r="U2" s="246"/>
      <c r="V2" s="246"/>
      <c r="W2" s="246"/>
    </row>
    <row r="3" spans="1:27">
      <c r="B3" s="246" t="str">
        <f ca="1">+"Fecha de Corte: "&amp;TEXT(TODAY(),"dd/mm/yyyy")</f>
        <v>Fecha de Corte: 04/04/2025</v>
      </c>
      <c r="C3" s="246"/>
      <c r="D3" s="308"/>
      <c r="E3" s="246"/>
      <c r="F3" s="246"/>
      <c r="G3" s="246"/>
      <c r="H3" s="246"/>
      <c r="I3" s="246"/>
      <c r="J3" s="246"/>
      <c r="K3" s="246"/>
      <c r="L3" s="246"/>
      <c r="M3" s="246"/>
      <c r="N3" s="246"/>
      <c r="O3" s="246"/>
      <c r="P3" s="246"/>
      <c r="Q3" s="246"/>
      <c r="R3" s="246"/>
      <c r="S3" s="246"/>
      <c r="T3" s="246"/>
      <c r="U3" s="246"/>
      <c r="V3" s="246"/>
      <c r="W3" s="246"/>
    </row>
    <row r="4" spans="1:27" thickBot="1">
      <c r="A4" s="238"/>
      <c r="C4" s="239"/>
      <c r="T4" s="238"/>
      <c r="U4" s="238"/>
      <c r="V4" s="238"/>
    </row>
    <row r="5" spans="1:27" ht="14.25" thickBot="1">
      <c r="A5" s="240" t="s">
        <v>1339</v>
      </c>
      <c r="B5" s="240" t="s">
        <v>653</v>
      </c>
      <c r="C5" s="241" t="s">
        <v>660</v>
      </c>
      <c r="D5" s="261" t="s">
        <v>660</v>
      </c>
      <c r="E5" s="240" t="s">
        <v>1307</v>
      </c>
      <c r="F5" s="240" t="s">
        <v>1289</v>
      </c>
      <c r="G5" s="240" t="s">
        <v>1290</v>
      </c>
      <c r="H5" s="240" t="s">
        <v>1291</v>
      </c>
      <c r="I5" s="240" t="s">
        <v>1292</v>
      </c>
      <c r="J5" s="240" t="s">
        <v>1293</v>
      </c>
      <c r="K5" s="240" t="s">
        <v>1294</v>
      </c>
      <c r="L5" s="240" t="s">
        <v>1295</v>
      </c>
      <c r="M5" s="240" t="s">
        <v>1296</v>
      </c>
      <c r="N5" s="240" t="s">
        <v>1297</v>
      </c>
      <c r="O5" s="240" t="s">
        <v>1298</v>
      </c>
      <c r="P5" s="240" t="s">
        <v>1312</v>
      </c>
      <c r="Q5" s="240" t="s">
        <v>1313</v>
      </c>
      <c r="R5" s="240" t="s">
        <v>1308</v>
      </c>
      <c r="S5" s="240" t="s">
        <v>1309</v>
      </c>
      <c r="T5" s="240" t="s">
        <v>1338</v>
      </c>
      <c r="U5" s="240" t="s">
        <v>1310</v>
      </c>
      <c r="V5" s="240" t="s">
        <v>1337</v>
      </c>
      <c r="W5" s="240" t="s">
        <v>1311</v>
      </c>
      <c r="X5" s="242" t="s">
        <v>1365</v>
      </c>
      <c r="Y5" s="242" t="s">
        <v>1366</v>
      </c>
      <c r="Z5" s="240" t="s">
        <v>1363</v>
      </c>
      <c r="AA5" s="240" t="s">
        <v>1364</v>
      </c>
    </row>
    <row r="6" spans="1:27" customFormat="1" ht="15" hidden="1" customHeight="1">
      <c r="A6" s="32">
        <v>0</v>
      </c>
      <c r="B6" s="393">
        <f>+A6</f>
        <v>0</v>
      </c>
      <c r="C6" s="247" t="e">
        <f>+VLOOKUP(A6,bd_lista!$A$3:$C$590,3,FALSE)</f>
        <v>#N/A</v>
      </c>
      <c r="D6" s="394" t="e">
        <f>+C6</f>
        <v>#N/A</v>
      </c>
      <c r="E6" s="242" t="s">
        <v>1304</v>
      </c>
      <c r="F6" s="243">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3">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3">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3">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3">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3">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3">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3">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3">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3">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3">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3">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3">
        <f t="shared" ref="R6:R69" ca="1" si="0">+SUM(F6:Q6)</f>
        <v>0</v>
      </c>
      <c r="S6" s="243"/>
      <c r="T6" s="243">
        <f ca="1">+T7</f>
        <v>0</v>
      </c>
      <c r="U6" s="242">
        <f t="shared" ref="U6:U69" si="1">+IF(E6="Débitos",1,2)</f>
        <v>1</v>
      </c>
      <c r="V6" s="258" t="e">
        <f>+VLOOKUP(A6,bd_lista!A3:E590,5,FALSE)</f>
        <v>#N/A</v>
      </c>
      <c r="W6" s="396" t="e">
        <f>+V6</f>
        <v>#N/A</v>
      </c>
      <c r="X6" s="242" t="e">
        <f>+VLOOKUP(A6,[4]Sheet1!$A$13:$D$744,4,FALSE)</f>
        <v>#N/A</v>
      </c>
      <c r="Y6" s="242" t="e">
        <f>+VLOOKUP(X6,bd_lista!$A$3:$C$590,3,FALSE)</f>
        <v>#N/A</v>
      </c>
      <c r="Z6" s="246" t="e">
        <f>+X6</f>
        <v>#N/A</v>
      </c>
      <c r="AA6" s="247" t="e">
        <f>+Y6</f>
        <v>#N/A</v>
      </c>
    </row>
    <row r="7" spans="1:27" customFormat="1" ht="15" hidden="1" customHeight="1">
      <c r="A7" s="32">
        <v>0</v>
      </c>
      <c r="B7" s="387"/>
      <c r="C7" s="247" t="e">
        <f>+VLOOKUP(A7,bd_lista!$A$3:$C$590,3,FALSE)</f>
        <v>#N/A</v>
      </c>
      <c r="D7" s="395"/>
      <c r="E7" s="244" t="s">
        <v>1305</v>
      </c>
      <c r="F7" s="243">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3">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3">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3">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3">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3">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3">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3">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3">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3">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3">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3">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3">
        <f t="shared" ca="1" si="0"/>
        <v>0</v>
      </c>
      <c r="S7" s="245">
        <f ca="1">+R6+R7</f>
        <v>0</v>
      </c>
      <c r="T7" s="243">
        <f ca="1">+S7</f>
        <v>0</v>
      </c>
      <c r="U7" s="242">
        <f t="shared" si="1"/>
        <v>2</v>
      </c>
      <c r="V7" s="333" t="e">
        <f>+VLOOKUP(A7,bd_lista!$A$3:$E$590,5,FALSE)</f>
        <v>#N/A</v>
      </c>
      <c r="W7" s="392"/>
      <c r="X7" s="242" t="e">
        <f>+VLOOKUP(A7,[4]Sheet1!$A$13:$D$744,4,FALSE)</f>
        <v>#N/A</v>
      </c>
      <c r="Y7" s="242" t="e">
        <f>+VLOOKUP(X7,bd_lista!$A$3:$C$590,3,FALSE)</f>
        <v>#N/A</v>
      </c>
      <c r="Z7" s="246"/>
      <c r="AA7" s="247"/>
    </row>
    <row r="8" spans="1:27" ht="15" hidden="1" customHeight="1">
      <c r="A8" s="32">
        <v>6</v>
      </c>
      <c r="B8" s="387">
        <f>+A8</f>
        <v>6</v>
      </c>
      <c r="C8" s="247" t="str">
        <f>+VLOOKUP(A8,bd_lista!$A$3:$C$590,3,FALSE)</f>
        <v>Vicepresidencia del Estado Plurinacional</v>
      </c>
      <c r="D8" s="389" t="str">
        <f>+C8</f>
        <v>Vicepresidencia del Estado Plurinacional</v>
      </c>
      <c r="E8" s="247" t="s">
        <v>1304</v>
      </c>
      <c r="F8" s="243">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3">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3">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3">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3">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3">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3">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3">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3">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3">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3">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3">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3">
        <f t="shared" ca="1" si="0"/>
        <v>0</v>
      </c>
      <c r="S8" s="243"/>
      <c r="T8" s="243">
        <f ca="1">+T9</f>
        <v>0</v>
      </c>
      <c r="U8" s="242">
        <f t="shared" si="1"/>
        <v>1</v>
      </c>
      <c r="V8" s="333" t="str">
        <f>+VLOOKUP(A8,bd_lista!$A$3:$E$590,5,FALSE)</f>
        <v>Órgano Ejecutivo</v>
      </c>
      <c r="W8" s="391" t="str">
        <f>+V8</f>
        <v>Órgano Ejecutivo</v>
      </c>
      <c r="X8" s="242">
        <f t="shared" ref="X8:X19" si="2">+A8</f>
        <v>6</v>
      </c>
      <c r="Y8" s="242" t="str">
        <f>+VLOOKUP(X8,bd_lista!$A$3:$C$590,3,FALSE)</f>
        <v>Vicepresidencia del Estado Plurinacional</v>
      </c>
      <c r="Z8" s="246">
        <f>+X8</f>
        <v>6</v>
      </c>
      <c r="AA8" s="246" t="str">
        <f>+Y8</f>
        <v>Vicepresidencia del Estado Plurinacional</v>
      </c>
    </row>
    <row r="9" spans="1:27" ht="15" hidden="1" customHeight="1">
      <c r="A9" s="32">
        <v>6</v>
      </c>
      <c r="B9" s="388"/>
      <c r="C9" s="333" t="str">
        <f>+VLOOKUP(A9,bd_lista!$A$3:$C$590,3,FALSE)</f>
        <v>Vicepresidencia del Estado Plurinacional</v>
      </c>
      <c r="D9" s="390"/>
      <c r="E9" s="333" t="s">
        <v>1305</v>
      </c>
      <c r="F9" s="245">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5">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5">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5">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5">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5">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5">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5">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5">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5">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5">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5">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5">
        <f t="shared" ca="1" si="0"/>
        <v>0</v>
      </c>
      <c r="S9" s="245">
        <f ca="1">+R8+R9</f>
        <v>0</v>
      </c>
      <c r="T9" s="245">
        <f ca="1">+S9</f>
        <v>0</v>
      </c>
      <c r="U9" s="244">
        <f t="shared" si="1"/>
        <v>2</v>
      </c>
      <c r="V9" s="333" t="str">
        <f>+VLOOKUP(A9,bd_lista!$A$3:$E$590,5,FALSE)</f>
        <v>Órgano Ejecutivo</v>
      </c>
      <c r="W9" s="392"/>
      <c r="X9" s="242">
        <f t="shared" si="2"/>
        <v>6</v>
      </c>
      <c r="Y9" s="242" t="str">
        <f>+VLOOKUP(X9,bd_lista!$A$3:$C$590,3,FALSE)</f>
        <v>Vicepresidencia del Estado Plurinacional</v>
      </c>
      <c r="Z9" s="246"/>
      <c r="AA9" s="246"/>
    </row>
    <row r="10" spans="1:27" ht="17.25" customHeight="1">
      <c r="A10" s="251">
        <v>10</v>
      </c>
      <c r="B10" s="387">
        <f>+A10</f>
        <v>10</v>
      </c>
      <c r="C10" s="247" t="str">
        <f>+VLOOKUP(A10,bd_lista!$A$3:$C$590,3,FALSE)</f>
        <v>Ministerio de Relaciones Exteriores</v>
      </c>
      <c r="D10" s="389" t="str">
        <f>+C10</f>
        <v>Ministerio de Relaciones Exteriores</v>
      </c>
      <c r="E10" s="247" t="s">
        <v>1304</v>
      </c>
      <c r="F10" s="243">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408</v>
      </c>
      <c r="G10" s="243">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3">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3">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3">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3">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3">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3">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3">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3">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3">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3">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3">
        <f t="shared" ca="1" si="0"/>
        <v>408</v>
      </c>
      <c r="S10" s="243"/>
      <c r="T10" s="243">
        <f ca="1">+T11</f>
        <v>1034345.9700000001</v>
      </c>
      <c r="U10" s="242">
        <f t="shared" si="1"/>
        <v>1</v>
      </c>
      <c r="V10" s="333" t="str">
        <f>+VLOOKUP(A10,bd_lista!$A$3:$E$590,5,FALSE)</f>
        <v>Órgano Ejecutivo</v>
      </c>
      <c r="W10" s="391" t="str">
        <f>+V10</f>
        <v>Órgano Ejecutivo</v>
      </c>
      <c r="X10" s="242">
        <f t="shared" si="2"/>
        <v>10</v>
      </c>
      <c r="Y10" s="242" t="str">
        <f>+VLOOKUP(X10,bd_lista!$A$3:$C$590,3,FALSE)</f>
        <v>Ministerio de Relaciones Exteriores</v>
      </c>
      <c r="Z10" s="246">
        <f>+X10</f>
        <v>10</v>
      </c>
      <c r="AA10" s="246" t="str">
        <f>+Y10</f>
        <v>Ministerio de Relaciones Exteriores</v>
      </c>
    </row>
    <row r="11" spans="1:27" ht="15" customHeight="1">
      <c r="A11" s="32">
        <v>10</v>
      </c>
      <c r="B11" s="388"/>
      <c r="C11" s="333" t="str">
        <f>+VLOOKUP(A11,bd_lista!$A$3:$C$590,3,FALSE)</f>
        <v>Ministerio de Relaciones Exteriores</v>
      </c>
      <c r="D11" s="390"/>
      <c r="E11" s="333" t="s">
        <v>1305</v>
      </c>
      <c r="F11" s="245">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995284.92</v>
      </c>
      <c r="G11" s="245">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38653.050000000003</v>
      </c>
      <c r="H11" s="245">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5">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5">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5">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5">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5">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5">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5">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5">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5">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5">
        <f t="shared" ca="1" si="0"/>
        <v>1033937.9700000001</v>
      </c>
      <c r="S11" s="245">
        <f ca="1">+R10+R11</f>
        <v>1034345.9700000001</v>
      </c>
      <c r="T11" s="245">
        <f ca="1">+S11</f>
        <v>1034345.9700000001</v>
      </c>
      <c r="U11" s="244">
        <f t="shared" si="1"/>
        <v>2</v>
      </c>
      <c r="V11" s="333" t="str">
        <f>+VLOOKUP(A11,bd_lista!$A$3:$E$590,5,FALSE)</f>
        <v>Órgano Ejecutivo</v>
      </c>
      <c r="W11" s="392"/>
      <c r="X11" s="242">
        <f t="shared" si="2"/>
        <v>10</v>
      </c>
      <c r="Y11" s="242" t="str">
        <f>+VLOOKUP(X11,bd_lista!$A$3:$C$590,3,FALSE)</f>
        <v>Ministerio de Relaciones Exteriores</v>
      </c>
      <c r="Z11" s="246"/>
      <c r="AA11" s="246"/>
    </row>
    <row r="12" spans="1:27" ht="12.75" customHeight="1">
      <c r="A12" s="251">
        <v>15</v>
      </c>
      <c r="B12" s="387">
        <f>+A12</f>
        <v>15</v>
      </c>
      <c r="C12" s="247" t="str">
        <f>+VLOOKUP(A12,bd_lista!$A$3:$C$590,3,FALSE)</f>
        <v>Ministerio de Gobierno</v>
      </c>
      <c r="D12" s="389" t="str">
        <f>+C12</f>
        <v>Ministerio de Gobierno</v>
      </c>
      <c r="E12" s="247" t="s">
        <v>1304</v>
      </c>
      <c r="F12" s="243">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3">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3">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3">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3">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3">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3">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3">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3">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3">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3">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3">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3">
        <f t="shared" ca="1" si="0"/>
        <v>0</v>
      </c>
      <c r="S12" s="243"/>
      <c r="T12" s="243">
        <f ca="1">+T13</f>
        <v>67434.050000000017</v>
      </c>
      <c r="U12" s="242">
        <f t="shared" si="1"/>
        <v>1</v>
      </c>
      <c r="V12" s="333" t="str">
        <f>+VLOOKUP(A12,bd_lista!$A$3:$E$590,5,FALSE)</f>
        <v>Órgano Ejecutivo</v>
      </c>
      <c r="W12" s="391" t="str">
        <f>+V12</f>
        <v>Órgano Ejecutivo</v>
      </c>
      <c r="X12" s="242">
        <f t="shared" si="2"/>
        <v>15</v>
      </c>
      <c r="Y12" s="242" t="str">
        <f>+VLOOKUP(X12,bd_lista!$A$3:$C$590,3,FALSE)</f>
        <v>Ministerio de Gobierno</v>
      </c>
      <c r="Z12" s="246">
        <f>+X12</f>
        <v>15</v>
      </c>
      <c r="AA12" s="246" t="str">
        <f>+Y12</f>
        <v>Ministerio de Gobierno</v>
      </c>
    </row>
    <row r="13" spans="1:27" ht="15" customHeight="1">
      <c r="A13" s="32">
        <v>15</v>
      </c>
      <c r="B13" s="388"/>
      <c r="C13" s="333" t="str">
        <f>+VLOOKUP(A13,bd_lista!$A$3:$C$590,3,FALSE)</f>
        <v>Ministerio de Gobierno</v>
      </c>
      <c r="D13" s="390"/>
      <c r="E13" s="333" t="s">
        <v>1305</v>
      </c>
      <c r="F13" s="245">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32950.260000000009</v>
      </c>
      <c r="G13" s="245">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34483.79</v>
      </c>
      <c r="H13" s="245">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5">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5">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5">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5">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5">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5">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5">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5">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5">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5">
        <f t="shared" ca="1" si="0"/>
        <v>67434.050000000017</v>
      </c>
      <c r="S13" s="245">
        <f ca="1">+R12+R13</f>
        <v>67434.050000000017</v>
      </c>
      <c r="T13" s="245">
        <f ca="1">+S13</f>
        <v>67434.050000000017</v>
      </c>
      <c r="U13" s="244">
        <f t="shared" si="1"/>
        <v>2</v>
      </c>
      <c r="V13" s="333" t="str">
        <f>+VLOOKUP(A13,bd_lista!$A$3:$E$590,5,FALSE)</f>
        <v>Órgano Ejecutivo</v>
      </c>
      <c r="W13" s="392"/>
      <c r="X13" s="242">
        <f t="shared" si="2"/>
        <v>15</v>
      </c>
      <c r="Y13" s="242" t="str">
        <f>+VLOOKUP(X13,bd_lista!$A$3:$C$590,3,FALSE)</f>
        <v>Ministerio de Gobierno</v>
      </c>
      <c r="Z13" s="246"/>
      <c r="AA13" s="246"/>
    </row>
    <row r="14" spans="1:27" ht="15" customHeight="1">
      <c r="A14" s="251">
        <v>16</v>
      </c>
      <c r="B14" s="387">
        <f>+A14</f>
        <v>16</v>
      </c>
      <c r="C14" s="247" t="str">
        <f>+VLOOKUP(A14,bd_lista!$A$3:$C$590,3,FALSE)</f>
        <v>Ministerio de Educación</v>
      </c>
      <c r="D14" s="389" t="str">
        <f>+C14</f>
        <v>Ministerio de Educación</v>
      </c>
      <c r="E14" s="247" t="s">
        <v>1304</v>
      </c>
      <c r="F14" s="243">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3">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3">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3">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3">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3">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3">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3">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3">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3">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3">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3">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3">
        <f t="shared" ca="1" si="0"/>
        <v>0</v>
      </c>
      <c r="S14" s="243"/>
      <c r="T14" s="243">
        <f ca="1">+T15</f>
        <v>985438.34000000008</v>
      </c>
      <c r="U14" s="242">
        <f t="shared" si="1"/>
        <v>1</v>
      </c>
      <c r="V14" s="333" t="str">
        <f>+VLOOKUP(A14,bd_lista!$A$3:$E$590,5,FALSE)</f>
        <v>Órgano Ejecutivo</v>
      </c>
      <c r="W14" s="391" t="str">
        <f>+V14</f>
        <v>Órgano Ejecutivo</v>
      </c>
      <c r="X14" s="242">
        <f t="shared" si="2"/>
        <v>16</v>
      </c>
      <c r="Y14" s="242" t="str">
        <f>+VLOOKUP(X14,bd_lista!$A$3:$C$590,3,FALSE)</f>
        <v>Ministerio de Educación</v>
      </c>
      <c r="Z14" s="246">
        <f>+X14</f>
        <v>16</v>
      </c>
      <c r="AA14" s="246" t="str">
        <f>+Y14</f>
        <v>Ministerio de Educación</v>
      </c>
    </row>
    <row r="15" spans="1:27" ht="15" customHeight="1">
      <c r="A15" s="32">
        <v>16</v>
      </c>
      <c r="B15" s="388"/>
      <c r="C15" s="333" t="str">
        <f>+VLOOKUP(A15,bd_lista!$A$3:$C$590,3,FALSE)</f>
        <v>Ministerio de Educación</v>
      </c>
      <c r="D15" s="390"/>
      <c r="E15" s="333" t="s">
        <v>1305</v>
      </c>
      <c r="F15" s="245">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157173.18</v>
      </c>
      <c r="G15" s="245">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828265.16</v>
      </c>
      <c r="H15" s="245">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5">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5">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5">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5">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5">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5">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5">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5">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5">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5">
        <f t="shared" ca="1" si="0"/>
        <v>985438.34000000008</v>
      </c>
      <c r="S15" s="245">
        <f ca="1">+R14+R15</f>
        <v>985438.34000000008</v>
      </c>
      <c r="T15" s="245">
        <f ca="1">+S15</f>
        <v>985438.34000000008</v>
      </c>
      <c r="U15" s="244">
        <f t="shared" si="1"/>
        <v>2</v>
      </c>
      <c r="V15" s="333" t="str">
        <f>+VLOOKUP(A15,bd_lista!$A$3:$E$590,5,FALSE)</f>
        <v>Órgano Ejecutivo</v>
      </c>
      <c r="W15" s="392"/>
      <c r="X15" s="242">
        <f t="shared" si="2"/>
        <v>16</v>
      </c>
      <c r="Y15" s="242" t="str">
        <f>+VLOOKUP(X15,bd_lista!$A$3:$C$590,3,FALSE)</f>
        <v>Ministerio de Educación</v>
      </c>
      <c r="Z15" s="246"/>
      <c r="AA15" s="246"/>
    </row>
    <row r="16" spans="1:27" ht="15" customHeight="1">
      <c r="A16" s="251">
        <v>20</v>
      </c>
      <c r="B16" s="387">
        <f>+A16</f>
        <v>20</v>
      </c>
      <c r="C16" s="247" t="str">
        <f>+VLOOKUP(A16,bd_lista!$A$3:$C$590,3,FALSE)</f>
        <v>Ministerio de Defensa</v>
      </c>
      <c r="D16" s="389" t="str">
        <f>+C16</f>
        <v>Ministerio de Defensa</v>
      </c>
      <c r="E16" s="247" t="s">
        <v>1304</v>
      </c>
      <c r="F16" s="243">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3">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180.09</v>
      </c>
      <c r="H16" s="243">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3">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3">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3">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3">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3">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3">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3">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3">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3">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3">
        <f t="shared" ca="1" si="0"/>
        <v>180.09</v>
      </c>
      <c r="S16" s="243"/>
      <c r="T16" s="243">
        <f ca="1">+T17</f>
        <v>9476261.3099999987</v>
      </c>
      <c r="U16" s="242">
        <f t="shared" si="1"/>
        <v>1</v>
      </c>
      <c r="V16" s="333" t="str">
        <f>+VLOOKUP(A16,bd_lista!$A$3:$E$590,5,FALSE)</f>
        <v>Órgano Ejecutivo</v>
      </c>
      <c r="W16" s="391" t="str">
        <f>+V16</f>
        <v>Órgano Ejecutivo</v>
      </c>
      <c r="X16" s="242">
        <f t="shared" si="2"/>
        <v>20</v>
      </c>
      <c r="Y16" s="242" t="str">
        <f>+VLOOKUP(X16,bd_lista!$A$3:$C$590,3,FALSE)</f>
        <v>Ministerio de Defensa</v>
      </c>
      <c r="Z16" s="246">
        <f>+X16</f>
        <v>20</v>
      </c>
      <c r="AA16" s="246" t="str">
        <f>+Y16</f>
        <v>Ministerio de Defensa</v>
      </c>
    </row>
    <row r="17" spans="1:27" ht="15" customHeight="1">
      <c r="A17" s="32">
        <v>20</v>
      </c>
      <c r="B17" s="388"/>
      <c r="C17" s="333" t="str">
        <f>+VLOOKUP(A17,bd_lista!$A$3:$C$590,3,FALSE)</f>
        <v>Ministerio de Defensa</v>
      </c>
      <c r="D17" s="390"/>
      <c r="E17" s="333" t="s">
        <v>1305</v>
      </c>
      <c r="F17" s="245">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9468366.7799999993</v>
      </c>
      <c r="G17" s="245">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7714.4400000000005</v>
      </c>
      <c r="H17" s="245">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5">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5">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5">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5">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5">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5">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5">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5">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5">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5">
        <f t="shared" ca="1" si="0"/>
        <v>9476081.2199999988</v>
      </c>
      <c r="S17" s="245">
        <f ca="1">+R16+R17</f>
        <v>9476261.3099999987</v>
      </c>
      <c r="T17" s="245">
        <f ca="1">+S17</f>
        <v>9476261.3099999987</v>
      </c>
      <c r="U17" s="244">
        <f t="shared" si="1"/>
        <v>2</v>
      </c>
      <c r="V17" s="333" t="str">
        <f>+VLOOKUP(A17,bd_lista!$A$3:$E$590,5,FALSE)</f>
        <v>Órgano Ejecutivo</v>
      </c>
      <c r="W17" s="392"/>
      <c r="X17" s="242">
        <f t="shared" si="2"/>
        <v>20</v>
      </c>
      <c r="Y17" s="242" t="str">
        <f>+VLOOKUP(X17,bd_lista!$A$3:$C$590,3,FALSE)</f>
        <v>Ministerio de Defensa</v>
      </c>
      <c r="Z17" s="246"/>
      <c r="AA17" s="246"/>
    </row>
    <row r="18" spans="1:27" ht="15" customHeight="1">
      <c r="A18" s="251">
        <v>25</v>
      </c>
      <c r="B18" s="387">
        <f>+A18</f>
        <v>25</v>
      </c>
      <c r="C18" s="247" t="str">
        <f>+VLOOKUP(A18,bd_lista!$A$3:$C$590,3,FALSE)</f>
        <v>Ministerio de la Presidencia</v>
      </c>
      <c r="D18" s="389" t="str">
        <f>+C18</f>
        <v>Ministerio de la Presidencia</v>
      </c>
      <c r="E18" s="247" t="s">
        <v>1304</v>
      </c>
      <c r="F18" s="243">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3">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3">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3">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3">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3">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3">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3">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3">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3">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3">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3">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3">
        <f t="shared" ca="1" si="0"/>
        <v>0</v>
      </c>
      <c r="S18" s="243"/>
      <c r="T18" s="243">
        <f ca="1">+T19</f>
        <v>2179703.8600000003</v>
      </c>
      <c r="U18" s="242">
        <f t="shared" si="1"/>
        <v>1</v>
      </c>
      <c r="V18" s="333" t="str">
        <f>+VLOOKUP(A18,bd_lista!$A$3:$E$590,5,FALSE)</f>
        <v>Órgano Ejecutivo</v>
      </c>
      <c r="W18" s="391" t="str">
        <f>+V18</f>
        <v>Órgano Ejecutivo</v>
      </c>
      <c r="X18" s="242">
        <f t="shared" si="2"/>
        <v>25</v>
      </c>
      <c r="Y18" s="242" t="str">
        <f>+VLOOKUP(X18,bd_lista!$A$3:$C$590,3,FALSE)</f>
        <v>Ministerio de la Presidencia</v>
      </c>
      <c r="Z18" s="246">
        <f>+X18</f>
        <v>25</v>
      </c>
      <c r="AA18" s="246" t="str">
        <f>+Y18</f>
        <v>Ministerio de la Presidencia</v>
      </c>
    </row>
    <row r="19" spans="1:27" ht="15" customHeight="1">
      <c r="A19" s="32">
        <v>25</v>
      </c>
      <c r="B19" s="388"/>
      <c r="C19" s="333" t="str">
        <f>+VLOOKUP(A19,bd_lista!$A$3:$C$590,3,FALSE)</f>
        <v>Ministerio de la Presidencia</v>
      </c>
      <c r="D19" s="390"/>
      <c r="E19" s="333" t="s">
        <v>1305</v>
      </c>
      <c r="F19" s="245">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4103.3</v>
      </c>
      <c r="G19" s="245">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992942.32000000007</v>
      </c>
      <c r="H19" s="245">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1182658.24</v>
      </c>
      <c r="I19" s="245">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5">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5">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5">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5">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5">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5">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5">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5">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5">
        <f t="shared" ca="1" si="0"/>
        <v>2179703.8600000003</v>
      </c>
      <c r="S19" s="245">
        <f ca="1">+R18+R19</f>
        <v>2179703.8600000003</v>
      </c>
      <c r="T19" s="245">
        <f ca="1">+S19</f>
        <v>2179703.8600000003</v>
      </c>
      <c r="U19" s="244">
        <f t="shared" si="1"/>
        <v>2</v>
      </c>
      <c r="V19" s="333" t="str">
        <f>+VLOOKUP(A19,bd_lista!$A$3:$E$590,5,FALSE)</f>
        <v>Órgano Ejecutivo</v>
      </c>
      <c r="W19" s="392"/>
      <c r="X19" s="242">
        <f t="shared" si="2"/>
        <v>25</v>
      </c>
      <c r="Y19" s="242" t="str">
        <f>+VLOOKUP(X19,bd_lista!$A$3:$C$590,3,FALSE)</f>
        <v>Ministerio de la Presidencia</v>
      </c>
      <c r="Z19" s="246"/>
      <c r="AA19" s="246"/>
    </row>
    <row r="20" spans="1:27" ht="15" customHeight="1">
      <c r="A20" s="251">
        <v>30</v>
      </c>
      <c r="B20" s="387">
        <f>+A20</f>
        <v>30</v>
      </c>
      <c r="C20" s="247" t="str">
        <f>+VLOOKUP(A20,bd_lista!$A$3:$C$590,3,FALSE)</f>
        <v>Ministerio de Justicia y Transparencia Institucional</v>
      </c>
      <c r="D20" s="389" t="str">
        <f>+C20</f>
        <v>Ministerio de Justicia y Transparencia Institucional</v>
      </c>
      <c r="E20" s="247" t="s">
        <v>1304</v>
      </c>
      <c r="F20" s="243">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3">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3">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3">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3">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3">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3">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3">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3">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3">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3">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3">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3">
        <f t="shared" ca="1" si="0"/>
        <v>0</v>
      </c>
      <c r="S20" s="243"/>
      <c r="T20" s="243">
        <f ca="1">+T21</f>
        <v>46446.27</v>
      </c>
      <c r="U20" s="242">
        <f t="shared" si="1"/>
        <v>1</v>
      </c>
      <c r="V20" s="333" t="str">
        <f>+VLOOKUP(A20,bd_lista!$A$3:$E$590,5,FALSE)</f>
        <v>Órgano Ejecutivo</v>
      </c>
      <c r="W20" s="391" t="str">
        <f>+V20</f>
        <v>Órgano Ejecutivo</v>
      </c>
      <c r="X20" s="242">
        <v>30</v>
      </c>
      <c r="Y20" s="242" t="str">
        <f>+VLOOKUP(X20,bd_lista!$A$3:$C$590,3,FALSE)</f>
        <v>Ministerio de Justicia y Transparencia Institucional</v>
      </c>
      <c r="Z20" s="246">
        <f>+X20</f>
        <v>30</v>
      </c>
      <c r="AA20" s="246" t="str">
        <f>+Y20</f>
        <v>Ministerio de Justicia y Transparencia Institucional</v>
      </c>
    </row>
    <row r="21" spans="1:27" ht="15" customHeight="1">
      <c r="A21" s="32">
        <v>30</v>
      </c>
      <c r="B21" s="388"/>
      <c r="C21" s="333" t="str">
        <f>+VLOOKUP(A21,bd_lista!$A$3:$C$590,3,FALSE)</f>
        <v>Ministerio de Justicia y Transparencia Institucional</v>
      </c>
      <c r="D21" s="390"/>
      <c r="E21" s="333" t="s">
        <v>1305</v>
      </c>
      <c r="F21" s="245">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5">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46446.27</v>
      </c>
      <c r="H21" s="245">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5">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5">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5">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5">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5">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5">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5">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5">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5">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5">
        <f t="shared" ca="1" si="0"/>
        <v>46446.27</v>
      </c>
      <c r="S21" s="245">
        <f ca="1">+R20+R21</f>
        <v>46446.27</v>
      </c>
      <c r="T21" s="245">
        <f ca="1">+S21</f>
        <v>46446.27</v>
      </c>
      <c r="U21" s="244">
        <f t="shared" si="1"/>
        <v>2</v>
      </c>
      <c r="V21" s="333" t="str">
        <f>+VLOOKUP(A21,bd_lista!$A$3:$E$590,5,FALSE)</f>
        <v>Órgano Ejecutivo</v>
      </c>
      <c r="W21" s="392"/>
      <c r="X21" s="242">
        <v>30</v>
      </c>
      <c r="Y21" s="242" t="str">
        <f>+VLOOKUP(X21,bd_lista!$A$3:$C$590,3,FALSE)</f>
        <v>Ministerio de Justicia y Transparencia Institucional</v>
      </c>
      <c r="Z21" s="246"/>
      <c r="AA21" s="246"/>
    </row>
    <row r="22" spans="1:27" ht="15" customHeight="1">
      <c r="A22" s="251">
        <v>35</v>
      </c>
      <c r="B22" s="387">
        <f>+A22</f>
        <v>35</v>
      </c>
      <c r="C22" s="247" t="str">
        <f>+VLOOKUP(A22,bd_lista!$A$3:$C$590,3,FALSE)</f>
        <v>Ministerio de Economía y Finanzas Públicas</v>
      </c>
      <c r="D22" s="389" t="str">
        <f>+C22</f>
        <v>Ministerio de Economía y Finanzas Públicas</v>
      </c>
      <c r="E22" s="247" t="s">
        <v>1304</v>
      </c>
      <c r="F22" s="243">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3">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3">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3">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3">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3">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3">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3">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3">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3">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3">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3">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3">
        <f t="shared" ca="1" si="0"/>
        <v>0</v>
      </c>
      <c r="S22" s="243"/>
      <c r="T22" s="243">
        <f ca="1">+T23</f>
        <v>12674.210000000001</v>
      </c>
      <c r="U22" s="242">
        <f t="shared" si="1"/>
        <v>1</v>
      </c>
      <c r="V22" s="333" t="str">
        <f>+VLOOKUP(A22,bd_lista!$A$3:$E$590,5,FALSE)</f>
        <v>Órgano Ejecutivo</v>
      </c>
      <c r="W22" s="391" t="str">
        <f>+V22</f>
        <v>Órgano Ejecutivo</v>
      </c>
      <c r="X22" s="242">
        <f t="shared" ref="X22:X31" si="3">+A22</f>
        <v>35</v>
      </c>
      <c r="Y22" s="242" t="str">
        <f>+VLOOKUP(X22,bd_lista!$A$3:$C$590,3,FALSE)</f>
        <v>Ministerio de Economía y Finanzas Públicas</v>
      </c>
      <c r="Z22" s="246">
        <f>+X22</f>
        <v>35</v>
      </c>
      <c r="AA22" s="246" t="str">
        <f>+Y22</f>
        <v>Ministerio de Economía y Finanzas Públicas</v>
      </c>
    </row>
    <row r="23" spans="1:27" ht="15" customHeight="1">
      <c r="A23" s="32">
        <v>35</v>
      </c>
      <c r="B23" s="388"/>
      <c r="C23" s="333" t="str">
        <f>+VLOOKUP(A23,bd_lista!$A$3:$C$590,3,FALSE)</f>
        <v>Ministerio de Economía y Finanzas Públicas</v>
      </c>
      <c r="D23" s="390"/>
      <c r="E23" s="333" t="s">
        <v>1305</v>
      </c>
      <c r="F23" s="245">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5541.2800000000007</v>
      </c>
      <c r="G23" s="245">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7132.93</v>
      </c>
      <c r="H23" s="245">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5">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5">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5">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5">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5">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5">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5">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5">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5">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5">
        <f t="shared" ca="1" si="0"/>
        <v>12674.210000000001</v>
      </c>
      <c r="S23" s="245">
        <f ca="1">+R22+R23</f>
        <v>12674.210000000001</v>
      </c>
      <c r="T23" s="245">
        <f ca="1">+S23</f>
        <v>12674.210000000001</v>
      </c>
      <c r="U23" s="244">
        <f t="shared" si="1"/>
        <v>2</v>
      </c>
      <c r="V23" s="333" t="str">
        <f>+VLOOKUP(A23,bd_lista!$A$3:$E$590,5,FALSE)</f>
        <v>Órgano Ejecutivo</v>
      </c>
      <c r="W23" s="392"/>
      <c r="X23" s="242">
        <f t="shared" si="3"/>
        <v>35</v>
      </c>
      <c r="Y23" s="242" t="str">
        <f>+VLOOKUP(X23,bd_lista!$A$3:$C$590,3,FALSE)</f>
        <v>Ministerio de Economía y Finanzas Públicas</v>
      </c>
      <c r="Z23" s="246"/>
      <c r="AA23" s="246"/>
    </row>
    <row r="24" spans="1:27" ht="15" customHeight="1">
      <c r="A24" s="251">
        <v>41</v>
      </c>
      <c r="B24" s="387">
        <f>+A24</f>
        <v>41</v>
      </c>
      <c r="C24" s="247" t="str">
        <f>+VLOOKUP(A24,bd_lista!$A$3:$C$590,3,FALSE)</f>
        <v>Ministerio de Desarrollo Productivo y Economía Plural</v>
      </c>
      <c r="D24" s="389" t="str">
        <f>+C24</f>
        <v>Ministerio de Desarrollo Productivo y Economía Plural</v>
      </c>
      <c r="E24" s="247" t="s">
        <v>1304</v>
      </c>
      <c r="F24" s="243">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3">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3">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3">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3">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3">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3">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3">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3">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3">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3">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3">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3">
        <f t="shared" ca="1" si="0"/>
        <v>0</v>
      </c>
      <c r="S24" s="243"/>
      <c r="T24" s="243">
        <f ca="1">+T25</f>
        <v>3937862.45</v>
      </c>
      <c r="U24" s="242">
        <f t="shared" si="1"/>
        <v>1</v>
      </c>
      <c r="V24" s="333" t="str">
        <f>+VLOOKUP(A24,bd_lista!$A$3:$E$590,5,FALSE)</f>
        <v>Órgano Ejecutivo</v>
      </c>
      <c r="W24" s="391" t="str">
        <f>+V24</f>
        <v>Órgano Ejecutivo</v>
      </c>
      <c r="X24" s="242">
        <f t="shared" si="3"/>
        <v>41</v>
      </c>
      <c r="Y24" s="242" t="str">
        <f>+VLOOKUP(X24,bd_lista!$A$3:$C$590,3,FALSE)</f>
        <v>Ministerio de Desarrollo Productivo y Economía Plural</v>
      </c>
      <c r="Z24" s="246">
        <f>+X24</f>
        <v>41</v>
      </c>
      <c r="AA24" s="246" t="str">
        <f>+Y24</f>
        <v>Ministerio de Desarrollo Productivo y Economía Plural</v>
      </c>
    </row>
    <row r="25" spans="1:27" ht="15" customHeight="1">
      <c r="A25" s="32">
        <v>41</v>
      </c>
      <c r="B25" s="388"/>
      <c r="C25" s="333" t="str">
        <f>+VLOOKUP(A25,bd_lista!$A$3:$C$590,3,FALSE)</f>
        <v>Ministerio de Desarrollo Productivo y Economía Plural</v>
      </c>
      <c r="D25" s="390"/>
      <c r="E25" s="333" t="s">
        <v>1305</v>
      </c>
      <c r="F25" s="245">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742</v>
      </c>
      <c r="G25" s="245">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17135.04</v>
      </c>
      <c r="H25" s="245">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3919985.41</v>
      </c>
      <c r="I25" s="245">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5">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5">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5">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5">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5">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5">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5">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5">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5">
        <f t="shared" ca="1" si="0"/>
        <v>3937862.45</v>
      </c>
      <c r="S25" s="245">
        <f ca="1">+R24+R25</f>
        <v>3937862.45</v>
      </c>
      <c r="T25" s="245">
        <f ca="1">+S25</f>
        <v>3937862.45</v>
      </c>
      <c r="U25" s="244">
        <f t="shared" si="1"/>
        <v>2</v>
      </c>
      <c r="V25" s="333" t="str">
        <f>+VLOOKUP(A25,bd_lista!$A$3:$E$590,5,FALSE)</f>
        <v>Órgano Ejecutivo</v>
      </c>
      <c r="W25" s="392"/>
      <c r="X25" s="242">
        <f t="shared" si="3"/>
        <v>41</v>
      </c>
      <c r="Y25" s="242" t="str">
        <f>+VLOOKUP(X25,bd_lista!$A$3:$C$590,3,FALSE)</f>
        <v>Ministerio de Desarrollo Productivo y Economía Plural</v>
      </c>
      <c r="Z25" s="246"/>
      <c r="AA25" s="246"/>
    </row>
    <row r="26" spans="1:27" ht="15" customHeight="1">
      <c r="A26" s="251">
        <v>46</v>
      </c>
      <c r="B26" s="387">
        <f>+A26</f>
        <v>46</v>
      </c>
      <c r="C26" s="247" t="str">
        <f>+VLOOKUP(A26,bd_lista!$A$3:$C$590,3,FALSE)</f>
        <v>Ministerio de Salud y Deportes</v>
      </c>
      <c r="D26" s="389" t="str">
        <f>+C26</f>
        <v>Ministerio de Salud y Deportes</v>
      </c>
      <c r="E26" s="247" t="s">
        <v>1304</v>
      </c>
      <c r="F26" s="243">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159950.22999999998</v>
      </c>
      <c r="G26" s="243">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612276.47120000003</v>
      </c>
      <c r="H26" s="243">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3">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3">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3">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3">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3">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3">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3">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3">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3">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3">
        <f t="shared" ca="1" si="0"/>
        <v>772226.70120000001</v>
      </c>
      <c r="S26" s="243"/>
      <c r="T26" s="243">
        <f ca="1">+T27</f>
        <v>25325187.251200002</v>
      </c>
      <c r="U26" s="242">
        <f t="shared" si="1"/>
        <v>1</v>
      </c>
      <c r="V26" s="333" t="str">
        <f>+VLOOKUP(A26,bd_lista!$A$3:$E$590,5,FALSE)</f>
        <v>Órgano Ejecutivo</v>
      </c>
      <c r="W26" s="391" t="str">
        <f>+V26</f>
        <v>Órgano Ejecutivo</v>
      </c>
      <c r="X26" s="242">
        <f t="shared" si="3"/>
        <v>46</v>
      </c>
      <c r="Y26" s="242" t="str">
        <f>+VLOOKUP(X26,bd_lista!$A$3:$C$590,3,FALSE)</f>
        <v>Ministerio de Salud y Deportes</v>
      </c>
      <c r="Z26" s="246">
        <f>+X26</f>
        <v>46</v>
      </c>
      <c r="AA26" s="246" t="str">
        <f>+Y26</f>
        <v>Ministerio de Salud y Deportes</v>
      </c>
    </row>
    <row r="27" spans="1:27" ht="15" customHeight="1">
      <c r="A27" s="32">
        <v>46</v>
      </c>
      <c r="B27" s="388"/>
      <c r="C27" s="333" t="str">
        <f>+VLOOKUP(A27,bd_lista!$A$3:$C$590,3,FALSE)</f>
        <v>Ministerio de Salud y Deportes</v>
      </c>
      <c r="D27" s="390"/>
      <c r="E27" s="333" t="s">
        <v>1305</v>
      </c>
      <c r="F27" s="245">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1053705.6399999999</v>
      </c>
      <c r="G27" s="245">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657419.47</v>
      </c>
      <c r="H27" s="245">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22841835.440000001</v>
      </c>
      <c r="I27" s="245">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5">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5">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5">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5">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5">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5">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5">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5">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5">
        <f t="shared" ca="1" si="0"/>
        <v>24552960.550000001</v>
      </c>
      <c r="S27" s="245">
        <f ca="1">+R26+R27</f>
        <v>25325187.251200002</v>
      </c>
      <c r="T27" s="245">
        <f ca="1">+S27</f>
        <v>25325187.251200002</v>
      </c>
      <c r="U27" s="244">
        <f t="shared" si="1"/>
        <v>2</v>
      </c>
      <c r="V27" s="333" t="str">
        <f>+VLOOKUP(A27,bd_lista!$A$3:$E$590,5,FALSE)</f>
        <v>Órgano Ejecutivo</v>
      </c>
      <c r="W27" s="392"/>
      <c r="X27" s="242">
        <f t="shared" si="3"/>
        <v>46</v>
      </c>
      <c r="Y27" s="242" t="str">
        <f>+VLOOKUP(X27,bd_lista!$A$3:$C$590,3,FALSE)</f>
        <v>Ministerio de Salud y Deportes</v>
      </c>
      <c r="Z27" s="246"/>
      <c r="AA27" s="246"/>
    </row>
    <row r="28" spans="1:27" ht="15" customHeight="1">
      <c r="A28" s="251">
        <v>47</v>
      </c>
      <c r="B28" s="387">
        <f>+A28</f>
        <v>47</v>
      </c>
      <c r="C28" s="247" t="str">
        <f>+VLOOKUP(A28,bd_lista!$A$3:$C$590,3,FALSE)</f>
        <v>Ministerio de Desarrollo Rural y Tierras</v>
      </c>
      <c r="D28" s="389" t="str">
        <f>+C28</f>
        <v>Ministerio de Desarrollo Rural y Tierras</v>
      </c>
      <c r="E28" s="247" t="s">
        <v>1304</v>
      </c>
      <c r="F28" s="243">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3">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16363.64</v>
      </c>
      <c r="H28" s="243">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3">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3">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3">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3">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3">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3">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3">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3">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3">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3">
        <f t="shared" ca="1" si="0"/>
        <v>16363.64</v>
      </c>
      <c r="S28" s="243"/>
      <c r="T28" s="243">
        <f ca="1">+T29</f>
        <v>251127.56</v>
      </c>
      <c r="U28" s="242">
        <f t="shared" si="1"/>
        <v>1</v>
      </c>
      <c r="V28" s="333" t="str">
        <f>+VLOOKUP(A28,bd_lista!$A$3:$E$590,5,FALSE)</f>
        <v>Órgano Ejecutivo</v>
      </c>
      <c r="W28" s="391" t="str">
        <f>+V28</f>
        <v>Órgano Ejecutivo</v>
      </c>
      <c r="X28" s="242">
        <f t="shared" si="3"/>
        <v>47</v>
      </c>
      <c r="Y28" s="242" t="str">
        <f>+VLOOKUP(X28,bd_lista!$A$3:$C$590,3,FALSE)</f>
        <v>Ministerio de Desarrollo Rural y Tierras</v>
      </c>
      <c r="Z28" s="246">
        <f>+X28</f>
        <v>47</v>
      </c>
      <c r="AA28" s="246" t="str">
        <f>+Y28</f>
        <v>Ministerio de Desarrollo Rural y Tierras</v>
      </c>
    </row>
    <row r="29" spans="1:27" ht="15" customHeight="1">
      <c r="A29" s="32">
        <v>47</v>
      </c>
      <c r="B29" s="388"/>
      <c r="C29" s="333" t="str">
        <f>+VLOOKUP(A29,bd_lista!$A$3:$C$590,3,FALSE)</f>
        <v>Ministerio de Desarrollo Rural y Tierras</v>
      </c>
      <c r="D29" s="390"/>
      <c r="E29" s="333" t="s">
        <v>1305</v>
      </c>
      <c r="F29" s="245">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47344.7</v>
      </c>
      <c r="G29" s="245">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42996.729999999996</v>
      </c>
      <c r="H29" s="245">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144422.49</v>
      </c>
      <c r="I29" s="245">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5">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5">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5">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5">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5">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5">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5">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5">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5">
        <f t="shared" ca="1" si="0"/>
        <v>234763.91999999998</v>
      </c>
      <c r="S29" s="245">
        <f ca="1">+R28+R29</f>
        <v>251127.56</v>
      </c>
      <c r="T29" s="245">
        <f ca="1">+S29</f>
        <v>251127.56</v>
      </c>
      <c r="U29" s="244">
        <f t="shared" si="1"/>
        <v>2</v>
      </c>
      <c r="V29" s="333" t="str">
        <f>+VLOOKUP(A29,bd_lista!$A$3:$E$590,5,FALSE)</f>
        <v>Órgano Ejecutivo</v>
      </c>
      <c r="W29" s="392"/>
      <c r="X29" s="242">
        <f t="shared" si="3"/>
        <v>47</v>
      </c>
      <c r="Y29" s="242" t="str">
        <f>+VLOOKUP(X29,bd_lista!$A$3:$C$590,3,FALSE)</f>
        <v>Ministerio de Desarrollo Rural y Tierras</v>
      </c>
      <c r="Z29" s="246"/>
      <c r="AA29" s="246"/>
    </row>
    <row r="30" spans="1:27" ht="15" hidden="1" customHeight="1">
      <c r="A30" s="251">
        <v>48</v>
      </c>
      <c r="B30" s="387">
        <f>+A30</f>
        <v>48</v>
      </c>
      <c r="C30" s="247" t="e">
        <f>+VLOOKUP(A30,bd_lista!$A$3:$C$590,3,FALSE)</f>
        <v>#N/A</v>
      </c>
      <c r="D30" s="389" t="e">
        <f>+C30</f>
        <v>#N/A</v>
      </c>
      <c r="E30" s="247" t="s">
        <v>1304</v>
      </c>
      <c r="F30" s="243">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3">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3">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3">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3">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3">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3">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3">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3">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3">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3">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3">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3">
        <f t="shared" ca="1" si="0"/>
        <v>0</v>
      </c>
      <c r="S30" s="243"/>
      <c r="T30" s="243">
        <f ca="1">+T31</f>
        <v>0</v>
      </c>
      <c r="U30" s="242">
        <f t="shared" si="1"/>
        <v>1</v>
      </c>
      <c r="V30" s="333" t="e">
        <f>+VLOOKUP(A30,bd_lista!$A$3:$E$590,5,FALSE)</f>
        <v>#N/A</v>
      </c>
      <c r="W30" s="391" t="e">
        <f>+V30</f>
        <v>#N/A</v>
      </c>
      <c r="X30" s="242">
        <f t="shared" si="3"/>
        <v>48</v>
      </c>
      <c r="Y30" s="242" t="e">
        <f>+VLOOKUP(X30,bd_lista!$A$3:$C$590,3,FALSE)</f>
        <v>#N/A</v>
      </c>
      <c r="Z30" s="246">
        <f>+X30</f>
        <v>48</v>
      </c>
      <c r="AA30" s="247" t="e">
        <f>+Y30</f>
        <v>#N/A</v>
      </c>
    </row>
    <row r="31" spans="1:27" ht="15" hidden="1" customHeight="1">
      <c r="A31" s="32">
        <v>48</v>
      </c>
      <c r="B31" s="388"/>
      <c r="C31" s="333" t="e">
        <f>+VLOOKUP(A31,bd_lista!$A$3:$C$590,3,FALSE)</f>
        <v>#N/A</v>
      </c>
      <c r="D31" s="390"/>
      <c r="E31" s="333" t="s">
        <v>1305</v>
      </c>
      <c r="F31" s="245">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5">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5">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5">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5">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5">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5">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5">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5">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5">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5">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5">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5">
        <f t="shared" ca="1" si="0"/>
        <v>0</v>
      </c>
      <c r="S31" s="245">
        <f ca="1">+R30+R31</f>
        <v>0</v>
      </c>
      <c r="T31" s="245">
        <f ca="1">+S31</f>
        <v>0</v>
      </c>
      <c r="U31" s="244">
        <f t="shared" si="1"/>
        <v>2</v>
      </c>
      <c r="V31" s="333" t="e">
        <f>+VLOOKUP(A31,bd_lista!$A$3:$E$590,5,FALSE)</f>
        <v>#N/A</v>
      </c>
      <c r="W31" s="392"/>
      <c r="X31" s="242">
        <f t="shared" si="3"/>
        <v>48</v>
      </c>
      <c r="Y31" s="242" t="e">
        <f>+VLOOKUP(X31,bd_lista!$A$3:$C$590,3,FALSE)</f>
        <v>#N/A</v>
      </c>
      <c r="Z31" s="246"/>
      <c r="AA31" s="247"/>
    </row>
    <row r="32" spans="1:27" ht="15" hidden="1" customHeight="1">
      <c r="A32" s="251">
        <v>53</v>
      </c>
      <c r="B32" s="387">
        <f>+A32</f>
        <v>53</v>
      </c>
      <c r="C32" s="247" t="str">
        <f>+VLOOKUP(A32,bd_lista!$A$3:$C$590,3,FALSE)</f>
        <v>Ministerio de Culturas, Descolonización y Despatriarcalización</v>
      </c>
      <c r="D32" s="389" t="str">
        <f>+C32</f>
        <v>Ministerio de Culturas, Descolonización y Despatriarcalización</v>
      </c>
      <c r="E32" s="247" t="s">
        <v>1304</v>
      </c>
      <c r="F32" s="243">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3">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3">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3">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3">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3">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3">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3">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3">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3">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3">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3">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3">
        <f t="shared" ca="1" si="0"/>
        <v>0</v>
      </c>
      <c r="S32" s="243"/>
      <c r="T32" s="243">
        <f ca="1">+T33</f>
        <v>0</v>
      </c>
      <c r="U32" s="242">
        <f t="shared" si="1"/>
        <v>1</v>
      </c>
      <c r="V32" s="333" t="str">
        <f>+VLOOKUP(A32,bd_lista!$A$3:$E$590,5,FALSE)</f>
        <v>Órgano Ejecutivo</v>
      </c>
      <c r="W32" s="391" t="str">
        <f>+V32</f>
        <v>Órgano Ejecutivo</v>
      </c>
      <c r="X32" s="242">
        <v>53</v>
      </c>
      <c r="Y32" s="242" t="str">
        <f>+VLOOKUP(X32,bd_lista!$A$3:$C$590,3,FALSE)</f>
        <v>Ministerio de Culturas, Descolonización y Despatriarcalización</v>
      </c>
      <c r="Z32" s="246">
        <f>+X32</f>
        <v>53</v>
      </c>
      <c r="AA32" s="246" t="str">
        <f>+Y32</f>
        <v>Ministerio de Culturas, Descolonización y Despatriarcalización</v>
      </c>
    </row>
    <row r="33" spans="1:27" ht="15" hidden="1" customHeight="1">
      <c r="A33" s="32">
        <v>53</v>
      </c>
      <c r="B33" s="388"/>
      <c r="C33" s="333" t="str">
        <f>+VLOOKUP(A33,bd_lista!$A$3:$C$590,3,FALSE)</f>
        <v>Ministerio de Culturas, Descolonización y Despatriarcalización</v>
      </c>
      <c r="D33" s="390"/>
      <c r="E33" s="333" t="s">
        <v>1305</v>
      </c>
      <c r="F33" s="245">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5">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5">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5">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5">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5">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5">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5">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5">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5">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5">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5">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5">
        <f t="shared" ca="1" si="0"/>
        <v>0</v>
      </c>
      <c r="S33" s="245">
        <f ca="1">+R32+R33</f>
        <v>0</v>
      </c>
      <c r="T33" s="245">
        <f ca="1">+S33</f>
        <v>0</v>
      </c>
      <c r="U33" s="244">
        <f t="shared" si="1"/>
        <v>2</v>
      </c>
      <c r="V33" s="333" t="str">
        <f>+VLOOKUP(A33,bd_lista!$A$3:$E$590,5,FALSE)</f>
        <v>Órgano Ejecutivo</v>
      </c>
      <c r="W33" s="392"/>
      <c r="X33" s="242">
        <v>53</v>
      </c>
      <c r="Y33" s="242" t="str">
        <f>+VLOOKUP(X33,bd_lista!$A$3:$C$590,3,FALSE)</f>
        <v>Ministerio de Culturas, Descolonización y Despatriarcalización</v>
      </c>
      <c r="Z33" s="246"/>
      <c r="AA33" s="246"/>
    </row>
    <row r="34" spans="1:27" ht="15" customHeight="1">
      <c r="A34" s="251">
        <v>66</v>
      </c>
      <c r="B34" s="387">
        <f>+A34</f>
        <v>66</v>
      </c>
      <c r="C34" s="247" t="str">
        <f>+VLOOKUP(A34,bd_lista!$A$3:$C$590,3,FALSE)</f>
        <v>Ministerio de Planificación del Desarrollo</v>
      </c>
      <c r="D34" s="389" t="str">
        <f>+C34</f>
        <v>Ministerio de Planificación del Desarrollo</v>
      </c>
      <c r="E34" s="247" t="s">
        <v>1304</v>
      </c>
      <c r="F34" s="243">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640782.65300000005</v>
      </c>
      <c r="G34" s="243">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722380.49</v>
      </c>
      <c r="H34" s="243">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3">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3">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3">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3">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3">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3">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3">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3">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3">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3">
        <f t="shared" ca="1" si="0"/>
        <v>1363163.1430000002</v>
      </c>
      <c r="S34" s="243"/>
      <c r="T34" s="243">
        <f ca="1">+T35</f>
        <v>30724617.973000001</v>
      </c>
      <c r="U34" s="242">
        <f t="shared" si="1"/>
        <v>1</v>
      </c>
      <c r="V34" s="333" t="str">
        <f>+VLOOKUP(A34,bd_lista!$A$3:$E$590,5,FALSE)</f>
        <v>Órgano Ejecutivo</v>
      </c>
      <c r="W34" s="391" t="str">
        <f>+V34</f>
        <v>Órgano Ejecutivo</v>
      </c>
      <c r="X34" s="242">
        <f t="shared" ref="X34:X41" si="4">+A34</f>
        <v>66</v>
      </c>
      <c r="Y34" s="242" t="str">
        <f>+VLOOKUP(X34,bd_lista!$A$3:$C$590,3,FALSE)</f>
        <v>Ministerio de Planificación del Desarrollo</v>
      </c>
      <c r="Z34" s="246">
        <f>+X34</f>
        <v>66</v>
      </c>
      <c r="AA34" s="246" t="str">
        <f>+Y34</f>
        <v>Ministerio de Planificación del Desarrollo</v>
      </c>
    </row>
    <row r="35" spans="1:27" ht="15" customHeight="1">
      <c r="A35" s="32">
        <v>66</v>
      </c>
      <c r="B35" s="388"/>
      <c r="C35" s="333" t="str">
        <f>+VLOOKUP(A35,bd_lista!$A$3:$C$590,3,FALSE)</f>
        <v>Ministerio de Planificación del Desarrollo</v>
      </c>
      <c r="D35" s="390"/>
      <c r="E35" s="333" t="s">
        <v>1305</v>
      </c>
      <c r="F35" s="245">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640782.65</v>
      </c>
      <c r="G35" s="245">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28720672.180000003</v>
      </c>
      <c r="H35" s="245">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5">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5">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5">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5">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5">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5">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5">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5">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5">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5">
        <f t="shared" ca="1" si="0"/>
        <v>29361454.830000002</v>
      </c>
      <c r="S35" s="245">
        <f ca="1">+R34+R35</f>
        <v>30724617.973000001</v>
      </c>
      <c r="T35" s="245">
        <f ca="1">+S35</f>
        <v>30724617.973000001</v>
      </c>
      <c r="U35" s="244">
        <f t="shared" si="1"/>
        <v>2</v>
      </c>
      <c r="V35" s="333" t="str">
        <f>+VLOOKUP(A35,bd_lista!$A$3:$E$590,5,FALSE)</f>
        <v>Órgano Ejecutivo</v>
      </c>
      <c r="W35" s="392"/>
      <c r="X35" s="242">
        <f t="shared" si="4"/>
        <v>66</v>
      </c>
      <c r="Y35" s="242" t="str">
        <f>+VLOOKUP(X35,bd_lista!$A$3:$C$590,3,FALSE)</f>
        <v>Ministerio de Planificación del Desarrollo</v>
      </c>
      <c r="Z35" s="246"/>
      <c r="AA35" s="246"/>
    </row>
    <row r="36" spans="1:27" ht="15" customHeight="1">
      <c r="A36" s="251">
        <v>70</v>
      </c>
      <c r="B36" s="387">
        <f>+A36</f>
        <v>70</v>
      </c>
      <c r="C36" s="247" t="str">
        <f>+VLOOKUP(A36,bd_lista!$A$3:$C$590,3,FALSE)</f>
        <v>Ministerio de Trabajo, Empleo y Previsión Social</v>
      </c>
      <c r="D36" s="389" t="str">
        <f>+C36</f>
        <v>Ministerio de Trabajo, Empleo y Previsión Social</v>
      </c>
      <c r="E36" s="247" t="s">
        <v>1304</v>
      </c>
      <c r="F36" s="243">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3">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3">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3">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3">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3">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3">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3">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3">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3">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3">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3">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3">
        <f t="shared" ca="1" si="0"/>
        <v>0</v>
      </c>
      <c r="S36" s="243"/>
      <c r="T36" s="243">
        <f ca="1">+T37</f>
        <v>5789.22</v>
      </c>
      <c r="U36" s="242">
        <f t="shared" si="1"/>
        <v>1</v>
      </c>
      <c r="V36" s="333" t="str">
        <f>+VLOOKUP(A36,bd_lista!$A$3:$E$590,5,FALSE)</f>
        <v>Órgano Ejecutivo</v>
      </c>
      <c r="W36" s="391" t="str">
        <f>+V36</f>
        <v>Órgano Ejecutivo</v>
      </c>
      <c r="X36" s="242">
        <f t="shared" si="4"/>
        <v>70</v>
      </c>
      <c r="Y36" s="242" t="str">
        <f>+VLOOKUP(X36,bd_lista!$A$3:$C$590,3,FALSE)</f>
        <v>Ministerio de Trabajo, Empleo y Previsión Social</v>
      </c>
      <c r="Z36" s="246">
        <f>+X36</f>
        <v>70</v>
      </c>
      <c r="AA36" s="246" t="str">
        <f>+Y36</f>
        <v>Ministerio de Trabajo, Empleo y Previsión Social</v>
      </c>
    </row>
    <row r="37" spans="1:27" ht="15" customHeight="1">
      <c r="A37" s="32">
        <v>70</v>
      </c>
      <c r="B37" s="388"/>
      <c r="C37" s="333" t="str">
        <f>+VLOOKUP(A37,bd_lista!$A$3:$C$590,3,FALSE)</f>
        <v>Ministerio de Trabajo, Empleo y Previsión Social</v>
      </c>
      <c r="D37" s="390"/>
      <c r="E37" s="333" t="s">
        <v>1305</v>
      </c>
      <c r="F37" s="245">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5">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5789.22</v>
      </c>
      <c r="H37" s="245">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5">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5">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5">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5">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5">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5">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5">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5">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5">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5">
        <f t="shared" ca="1" si="0"/>
        <v>5789.22</v>
      </c>
      <c r="S37" s="245">
        <f ca="1">+R36+R37</f>
        <v>5789.22</v>
      </c>
      <c r="T37" s="245">
        <f ca="1">+S37</f>
        <v>5789.22</v>
      </c>
      <c r="U37" s="244">
        <f t="shared" si="1"/>
        <v>2</v>
      </c>
      <c r="V37" s="333" t="str">
        <f>+VLOOKUP(A37,bd_lista!$A$3:$E$590,5,FALSE)</f>
        <v>Órgano Ejecutivo</v>
      </c>
      <c r="W37" s="392"/>
      <c r="X37" s="242">
        <f t="shared" si="4"/>
        <v>70</v>
      </c>
      <c r="Y37" s="242" t="str">
        <f>+VLOOKUP(X37,bd_lista!$A$3:$C$590,3,FALSE)</f>
        <v>Ministerio de Trabajo, Empleo y Previsión Social</v>
      </c>
      <c r="Z37" s="246"/>
      <c r="AA37" s="246"/>
    </row>
    <row r="38" spans="1:27" ht="15" customHeight="1">
      <c r="A38" s="251">
        <v>76</v>
      </c>
      <c r="B38" s="387">
        <f>+A38</f>
        <v>76</v>
      </c>
      <c r="C38" s="247" t="str">
        <f>+VLOOKUP(A38,bd_lista!$A$3:$C$590,3,FALSE)</f>
        <v>Ministerio de Minería y Metalurgia</v>
      </c>
      <c r="D38" s="389" t="str">
        <f>+C38</f>
        <v>Ministerio de Minería y Metalurgia</v>
      </c>
      <c r="E38" s="247" t="s">
        <v>1304</v>
      </c>
      <c r="F38" s="243">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3">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3">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3">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3">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3">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3">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3">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3">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3">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3">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3">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3">
        <f t="shared" ca="1" si="0"/>
        <v>0</v>
      </c>
      <c r="S38" s="243"/>
      <c r="T38" s="243">
        <f ca="1">+T39</f>
        <v>1512.8</v>
      </c>
      <c r="U38" s="242">
        <f t="shared" si="1"/>
        <v>1</v>
      </c>
      <c r="V38" s="333" t="str">
        <f>+VLOOKUP(A38,bd_lista!$A$3:$E$590,5,FALSE)</f>
        <v>Órgano Ejecutivo</v>
      </c>
      <c r="W38" s="391" t="str">
        <f>+V38</f>
        <v>Órgano Ejecutivo</v>
      </c>
      <c r="X38" s="242">
        <f t="shared" si="4"/>
        <v>76</v>
      </c>
      <c r="Y38" s="242" t="str">
        <f>+VLOOKUP(X38,bd_lista!$A$3:$C$590,3,FALSE)</f>
        <v>Ministerio de Minería y Metalurgia</v>
      </c>
      <c r="Z38" s="246">
        <f>+X38</f>
        <v>76</v>
      </c>
      <c r="AA38" s="246" t="str">
        <f>+Y38</f>
        <v>Ministerio de Minería y Metalurgia</v>
      </c>
    </row>
    <row r="39" spans="1:27" ht="15" customHeight="1">
      <c r="A39" s="32">
        <v>76</v>
      </c>
      <c r="B39" s="388"/>
      <c r="C39" s="333" t="str">
        <f>+VLOOKUP(A39,bd_lista!$A$3:$C$590,3,FALSE)</f>
        <v>Ministerio de Minería y Metalurgia</v>
      </c>
      <c r="D39" s="390"/>
      <c r="E39" s="333" t="s">
        <v>1305</v>
      </c>
      <c r="F39" s="245">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5">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1512.8</v>
      </c>
      <c r="H39" s="245">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5">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5">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5">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5">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5">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5">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5">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5">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5">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5">
        <f t="shared" ca="1" si="0"/>
        <v>1512.8</v>
      </c>
      <c r="S39" s="245">
        <f ca="1">+R38+R39</f>
        <v>1512.8</v>
      </c>
      <c r="T39" s="245">
        <f ca="1">+S39</f>
        <v>1512.8</v>
      </c>
      <c r="U39" s="244">
        <f t="shared" si="1"/>
        <v>2</v>
      </c>
      <c r="V39" s="333" t="str">
        <f>+VLOOKUP(A39,bd_lista!$A$3:$E$590,5,FALSE)</f>
        <v>Órgano Ejecutivo</v>
      </c>
      <c r="W39" s="392"/>
      <c r="X39" s="242">
        <f t="shared" si="4"/>
        <v>76</v>
      </c>
      <c r="Y39" s="242" t="str">
        <f>+VLOOKUP(X39,bd_lista!$A$3:$C$590,3,FALSE)</f>
        <v>Ministerio de Minería y Metalurgia</v>
      </c>
      <c r="Z39" s="246"/>
      <c r="AA39" s="246"/>
    </row>
    <row r="40" spans="1:27" ht="15" customHeight="1">
      <c r="A40" s="251">
        <v>78</v>
      </c>
      <c r="B40" s="387">
        <f>+A40</f>
        <v>78</v>
      </c>
      <c r="C40" s="247" t="str">
        <f>+VLOOKUP(A40,bd_lista!$A$3:$C$590,3,FALSE)</f>
        <v>Ministerio de Hidrocarburos y Energías</v>
      </c>
      <c r="D40" s="389" t="str">
        <f>+C40</f>
        <v>Ministerio de Hidrocarburos y Energías</v>
      </c>
      <c r="E40" s="247" t="s">
        <v>1304</v>
      </c>
      <c r="F40" s="243">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3">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3">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3">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3">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3">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3">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3">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3">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3">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3">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3">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3">
        <f t="shared" ca="1" si="0"/>
        <v>0</v>
      </c>
      <c r="S40" s="243"/>
      <c r="T40" s="243">
        <f ca="1">+T41</f>
        <v>13297718.949999999</v>
      </c>
      <c r="U40" s="242">
        <f t="shared" si="1"/>
        <v>1</v>
      </c>
      <c r="V40" s="333" t="str">
        <f>+VLOOKUP(A40,bd_lista!$A$3:$E$590,5,FALSE)</f>
        <v>Órgano Ejecutivo</v>
      </c>
      <c r="W40" s="391" t="str">
        <f>+V40</f>
        <v>Órgano Ejecutivo</v>
      </c>
      <c r="X40" s="242">
        <f t="shared" si="4"/>
        <v>78</v>
      </c>
      <c r="Y40" s="242" t="str">
        <f>+VLOOKUP(X40,bd_lista!$A$3:$C$590,3,FALSE)</f>
        <v>Ministerio de Hidrocarburos y Energías</v>
      </c>
      <c r="Z40" s="246">
        <f>+X40</f>
        <v>78</v>
      </c>
      <c r="AA40" s="246" t="str">
        <f>+Y40</f>
        <v>Ministerio de Hidrocarburos y Energías</v>
      </c>
    </row>
    <row r="41" spans="1:27" ht="15" customHeight="1">
      <c r="A41" s="32">
        <v>78</v>
      </c>
      <c r="B41" s="388"/>
      <c r="C41" s="333" t="str">
        <f>+VLOOKUP(A41,bd_lista!$A$3:$C$590,3,FALSE)</f>
        <v>Ministerio de Hidrocarburos y Energías</v>
      </c>
      <c r="D41" s="390"/>
      <c r="E41" s="333" t="s">
        <v>1305</v>
      </c>
      <c r="F41" s="245">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5">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5">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13297718.949999999</v>
      </c>
      <c r="I41" s="245">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5">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5">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5">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5">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5">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5">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5">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5">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5">
        <f t="shared" ca="1" si="0"/>
        <v>13297718.949999999</v>
      </c>
      <c r="S41" s="245">
        <f ca="1">+R40+R41</f>
        <v>13297718.949999999</v>
      </c>
      <c r="T41" s="245">
        <f ca="1">+S41</f>
        <v>13297718.949999999</v>
      </c>
      <c r="U41" s="244">
        <f t="shared" si="1"/>
        <v>2</v>
      </c>
      <c r="V41" s="333" t="str">
        <f>+VLOOKUP(A41,bd_lista!$A$3:$E$590,5,FALSE)</f>
        <v>Órgano Ejecutivo</v>
      </c>
      <c r="W41" s="392"/>
      <c r="X41" s="242">
        <f t="shared" si="4"/>
        <v>78</v>
      </c>
      <c r="Y41" s="242" t="str">
        <f>+VLOOKUP(X41,bd_lista!$A$3:$C$590,3,FALSE)</f>
        <v>Ministerio de Hidrocarburos y Energías</v>
      </c>
      <c r="Z41" s="246"/>
      <c r="AA41" s="246"/>
    </row>
    <row r="42" spans="1:27" ht="15" customHeight="1">
      <c r="A42" s="251">
        <v>81</v>
      </c>
      <c r="B42" s="387">
        <f>+A42</f>
        <v>81</v>
      </c>
      <c r="C42" s="247" t="str">
        <f>+VLOOKUP(A42,bd_lista!$A$3:$C$590,3,FALSE)</f>
        <v>Ministerio de Obras Públicas, Servicios y Vivienda</v>
      </c>
      <c r="D42" s="389" t="str">
        <f>+C42</f>
        <v>Ministerio de Obras Públicas, Servicios y Vivienda</v>
      </c>
      <c r="E42" s="247" t="s">
        <v>1304</v>
      </c>
      <c r="F42" s="243">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3">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0.01</v>
      </c>
      <c r="H42" s="243">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3">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3">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3">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3">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3">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3">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3">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3">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3">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3">
        <f t="shared" ca="1" si="0"/>
        <v>0.01</v>
      </c>
      <c r="S42" s="243"/>
      <c r="T42" s="243">
        <f ca="1">+T43</f>
        <v>77630.639999999985</v>
      </c>
      <c r="U42" s="242">
        <f t="shared" si="1"/>
        <v>1</v>
      </c>
      <c r="V42" s="333" t="str">
        <f>+VLOOKUP(A42,bd_lista!$A$3:$E$590,5,FALSE)</f>
        <v>Órgano Ejecutivo</v>
      </c>
      <c r="W42" s="391" t="str">
        <f>+V42</f>
        <v>Órgano Ejecutivo</v>
      </c>
      <c r="X42" s="242">
        <v>81</v>
      </c>
      <c r="Y42" s="242" t="str">
        <f>+VLOOKUP(X42,bd_lista!$A$3:$C$590,3,FALSE)</f>
        <v>Ministerio de Obras Públicas, Servicios y Vivienda</v>
      </c>
      <c r="Z42" s="246">
        <f>+X42</f>
        <v>81</v>
      </c>
      <c r="AA42" s="246" t="str">
        <f>+Y42</f>
        <v>Ministerio de Obras Públicas, Servicios y Vivienda</v>
      </c>
    </row>
    <row r="43" spans="1:27" ht="15" customHeight="1">
      <c r="A43" s="32">
        <v>81</v>
      </c>
      <c r="B43" s="388"/>
      <c r="C43" s="333" t="str">
        <f>+VLOOKUP(A43,bd_lista!$A$3:$C$590,3,FALSE)</f>
        <v>Ministerio de Obras Públicas, Servicios y Vivienda</v>
      </c>
      <c r="D43" s="390"/>
      <c r="E43" s="333" t="s">
        <v>1305</v>
      </c>
      <c r="F43" s="245">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936.52</v>
      </c>
      <c r="G43" s="245">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40498.109999999993</v>
      </c>
      <c r="H43" s="245">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36196</v>
      </c>
      <c r="I43" s="245">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5">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5">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5">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5">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5">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5">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5">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5">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5">
        <f t="shared" ca="1" si="0"/>
        <v>77630.62999999999</v>
      </c>
      <c r="S43" s="245">
        <f ca="1">+R42+R43</f>
        <v>77630.639999999985</v>
      </c>
      <c r="T43" s="245">
        <f ca="1">+S43</f>
        <v>77630.639999999985</v>
      </c>
      <c r="U43" s="244">
        <f t="shared" si="1"/>
        <v>2</v>
      </c>
      <c r="V43" s="333" t="str">
        <f>+VLOOKUP(A43,bd_lista!$A$3:$E$590,5,FALSE)</f>
        <v>Órgano Ejecutivo</v>
      </c>
      <c r="W43" s="392"/>
      <c r="X43" s="242">
        <v>81</v>
      </c>
      <c r="Y43" s="242" t="str">
        <f>+VLOOKUP(X43,bd_lista!$A$3:$C$590,3,FALSE)</f>
        <v>Ministerio de Obras Públicas, Servicios y Vivienda</v>
      </c>
      <c r="Z43" s="246"/>
      <c r="AA43" s="246"/>
    </row>
    <row r="44" spans="1:27" ht="15" hidden="1" customHeight="1">
      <c r="A44" s="251">
        <v>85</v>
      </c>
      <c r="B44" s="387">
        <f>+A44</f>
        <v>85</v>
      </c>
      <c r="C44" s="247" t="e">
        <f>+VLOOKUP(A44,bd_lista!$A$3:$C$590,3,FALSE)</f>
        <v>#N/A</v>
      </c>
      <c r="D44" s="389" t="e">
        <f>+C44</f>
        <v>#N/A</v>
      </c>
      <c r="E44" s="247" t="s">
        <v>1304</v>
      </c>
      <c r="F44" s="243">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3">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3">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3">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3">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3">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3">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3">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3">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3">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3">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3">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3">
        <f t="shared" ca="1" si="0"/>
        <v>0</v>
      </c>
      <c r="S44" s="243"/>
      <c r="T44" s="243">
        <f ca="1">+T45</f>
        <v>0</v>
      </c>
      <c r="U44" s="242">
        <f t="shared" si="1"/>
        <v>1</v>
      </c>
      <c r="V44" s="333" t="e">
        <f>+VLOOKUP(A44,bd_lista!$A$3:$E$590,5,FALSE)</f>
        <v>#N/A</v>
      </c>
      <c r="W44" s="391" t="e">
        <f>+V44</f>
        <v>#N/A</v>
      </c>
      <c r="X44" s="242">
        <v>78</v>
      </c>
      <c r="Y44" s="242" t="str">
        <f>+VLOOKUP(X44,bd_lista!$A$3:$C$590,3,FALSE)</f>
        <v>Ministerio de Hidrocarburos y Energías</v>
      </c>
      <c r="Z44" s="246">
        <f>+X44</f>
        <v>78</v>
      </c>
      <c r="AA44" s="247" t="str">
        <f>+Y44</f>
        <v>Ministerio de Hidrocarburos y Energías</v>
      </c>
    </row>
    <row r="45" spans="1:27" ht="15" hidden="1" customHeight="1">
      <c r="A45" s="32">
        <v>85</v>
      </c>
      <c r="B45" s="388"/>
      <c r="C45" s="333" t="e">
        <f>+VLOOKUP(A45,bd_lista!$A$3:$C$590,3,FALSE)</f>
        <v>#N/A</v>
      </c>
      <c r="D45" s="390"/>
      <c r="E45" s="333" t="s">
        <v>1305</v>
      </c>
      <c r="F45" s="245">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5">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5">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5">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5">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5">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5">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5">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5">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5">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5">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5">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5">
        <f t="shared" ca="1" si="0"/>
        <v>0</v>
      </c>
      <c r="S45" s="245">
        <f ca="1">+R44+R45</f>
        <v>0</v>
      </c>
      <c r="T45" s="245">
        <f ca="1">+S45</f>
        <v>0</v>
      </c>
      <c r="U45" s="244">
        <f t="shared" si="1"/>
        <v>2</v>
      </c>
      <c r="V45" s="333" t="e">
        <f>+VLOOKUP(A45,bd_lista!$A$3:$E$590,5,FALSE)</f>
        <v>#N/A</v>
      </c>
      <c r="W45" s="392"/>
      <c r="X45" s="242">
        <v>78</v>
      </c>
      <c r="Y45" s="242" t="str">
        <f>+VLOOKUP(X45,bd_lista!$A$3:$C$590,3,FALSE)</f>
        <v>Ministerio de Hidrocarburos y Energías</v>
      </c>
      <c r="Z45" s="246"/>
      <c r="AA45" s="247"/>
    </row>
    <row r="46" spans="1:27" ht="15" customHeight="1">
      <c r="A46" s="251">
        <v>86</v>
      </c>
      <c r="B46" s="387">
        <f>+A46</f>
        <v>86</v>
      </c>
      <c r="C46" s="247" t="str">
        <f>+VLOOKUP(A46,bd_lista!$A$3:$C$590,3,FALSE)</f>
        <v>Ministerio de Medio Ambiente y Agua</v>
      </c>
      <c r="D46" s="389" t="str">
        <f>+C46</f>
        <v>Ministerio de Medio Ambiente y Agua</v>
      </c>
      <c r="E46" s="247" t="s">
        <v>1304</v>
      </c>
      <c r="F46" s="243">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233399.83000000002</v>
      </c>
      <c r="G46" s="243">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15557004.085000001</v>
      </c>
      <c r="H46" s="243">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3">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3">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3">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3">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3">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3">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3">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3">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3">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3">
        <f t="shared" ca="1" si="0"/>
        <v>15790403.915000001</v>
      </c>
      <c r="S46" s="243"/>
      <c r="T46" s="243">
        <f ca="1">+T47</f>
        <v>81643296.575000003</v>
      </c>
      <c r="U46" s="242">
        <f t="shared" si="1"/>
        <v>1</v>
      </c>
      <c r="V46" s="333" t="str">
        <f>+VLOOKUP(A46,bd_lista!$A$3:$E$590,5,FALSE)</f>
        <v>Órgano Ejecutivo</v>
      </c>
      <c r="W46" s="391" t="str">
        <f>+V46</f>
        <v>Órgano Ejecutivo</v>
      </c>
      <c r="X46" s="242">
        <f>+A46</f>
        <v>86</v>
      </c>
      <c r="Y46" s="242" t="str">
        <f>+VLOOKUP(X46,bd_lista!$A$3:$C$590,3,FALSE)</f>
        <v>Ministerio de Medio Ambiente y Agua</v>
      </c>
      <c r="Z46" s="246">
        <f>+X46</f>
        <v>86</v>
      </c>
      <c r="AA46" s="380" t="str">
        <f>+Y46</f>
        <v>Ministerio de Medio Ambiente y Agua</v>
      </c>
    </row>
    <row r="47" spans="1:27" ht="15" customHeight="1">
      <c r="A47" s="32">
        <v>86</v>
      </c>
      <c r="B47" s="388"/>
      <c r="C47" s="333" t="str">
        <f>+VLOOKUP(A47,bd_lista!$A$3:$C$590,3,FALSE)</f>
        <v>Ministerio de Medio Ambiente y Agua</v>
      </c>
      <c r="D47" s="390"/>
      <c r="E47" s="333" t="s">
        <v>1305</v>
      </c>
      <c r="F47" s="245">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29417049.899999999</v>
      </c>
      <c r="G47" s="245">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36435842.759999998</v>
      </c>
      <c r="H47" s="245">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5">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5">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5">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5">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5">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5">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5">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5">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5">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5">
        <f t="shared" ca="1" si="0"/>
        <v>65852892.659999996</v>
      </c>
      <c r="S47" s="245">
        <f ca="1">+R46+R47</f>
        <v>81643296.575000003</v>
      </c>
      <c r="T47" s="245">
        <f ca="1">+S47</f>
        <v>81643296.575000003</v>
      </c>
      <c r="U47" s="244">
        <f t="shared" si="1"/>
        <v>2</v>
      </c>
      <c r="V47" s="333" t="str">
        <f>+VLOOKUP(A47,bd_lista!$A$3:$E$590,5,FALSE)</f>
        <v>Órgano Ejecutivo</v>
      </c>
      <c r="W47" s="392"/>
      <c r="X47" s="242">
        <f>+A47</f>
        <v>86</v>
      </c>
      <c r="Y47" s="242" t="str">
        <f>+VLOOKUP(X47,bd_lista!$A$3:$C$590,3,FALSE)</f>
        <v>Ministerio de Medio Ambiente y Agua</v>
      </c>
      <c r="Z47" s="292"/>
      <c r="AA47" s="321"/>
    </row>
    <row r="48" spans="1:27" ht="15" hidden="1" customHeight="1">
      <c r="A48" s="251">
        <v>87</v>
      </c>
      <c r="B48" s="387">
        <f>+A48</f>
        <v>87</v>
      </c>
      <c r="C48" s="247" t="e">
        <f>+VLOOKUP(A48,bd_lista!$A$3:$C$590,3,FALSE)</f>
        <v>#N/A</v>
      </c>
      <c r="D48" s="389" t="e">
        <f>+C48</f>
        <v>#N/A</v>
      </c>
      <c r="E48" s="247" t="s">
        <v>1304</v>
      </c>
      <c r="F48" s="243">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3">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3">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3">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3">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3">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3">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3">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3">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3">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3">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3">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3">
        <f t="shared" ca="1" si="0"/>
        <v>0</v>
      </c>
      <c r="S48" s="243"/>
      <c r="T48" s="243">
        <f ca="1">+T49</f>
        <v>0</v>
      </c>
      <c r="U48" s="242">
        <f t="shared" si="1"/>
        <v>1</v>
      </c>
      <c r="V48" s="333" t="e">
        <f>+VLOOKUP(A48,bd_lista!$A$3:$E$590,5,FALSE)</f>
        <v>#N/A</v>
      </c>
      <c r="W48" s="391" t="e">
        <f>+V48</f>
        <v>#N/A</v>
      </c>
      <c r="X48" s="242">
        <v>25</v>
      </c>
      <c r="Y48" s="242" t="str">
        <f>+VLOOKUP(X48,bd_lista!$A$3:$C$590,3,FALSE)</f>
        <v>Ministerio de la Presidencia</v>
      </c>
      <c r="Z48" s="294">
        <f>+X48</f>
        <v>25</v>
      </c>
      <c r="AA48" s="295" t="str">
        <f>+Y48</f>
        <v>Ministerio de la Presidencia</v>
      </c>
    </row>
    <row r="49" spans="1:27" ht="15" hidden="1" customHeight="1">
      <c r="A49" s="32">
        <v>87</v>
      </c>
      <c r="B49" s="388"/>
      <c r="C49" s="333" t="e">
        <f>+VLOOKUP(A49,bd_lista!$A$3:$C$590,3,FALSE)</f>
        <v>#N/A</v>
      </c>
      <c r="D49" s="390"/>
      <c r="E49" s="333" t="s">
        <v>1305</v>
      </c>
      <c r="F49" s="245">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5">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5">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5">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5">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5">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5">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5">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5">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5">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5">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5">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5">
        <f t="shared" ca="1" si="0"/>
        <v>0</v>
      </c>
      <c r="S49" s="245">
        <f ca="1">+R48+R49</f>
        <v>0</v>
      </c>
      <c r="T49" s="245">
        <f ca="1">+S49</f>
        <v>0</v>
      </c>
      <c r="U49" s="244">
        <f t="shared" si="1"/>
        <v>2</v>
      </c>
      <c r="V49" s="333" t="e">
        <f>+VLOOKUP(A49,bd_lista!$A$3:$E$590,5,FALSE)</f>
        <v>#N/A</v>
      </c>
      <c r="W49" s="392"/>
      <c r="X49" s="242">
        <v>25</v>
      </c>
      <c r="Y49" s="242" t="str">
        <f>+VLOOKUP(X49,bd_lista!$A$3:$C$590,3,FALSE)</f>
        <v>Ministerio de la Presidencia</v>
      </c>
      <c r="Z49" s="292"/>
      <c r="AA49" s="293"/>
    </row>
    <row r="50" spans="1:27" ht="15" hidden="1" customHeight="1">
      <c r="A50" s="251">
        <v>108</v>
      </c>
      <c r="B50" s="387">
        <f>+A50</f>
        <v>108</v>
      </c>
      <c r="C50" s="247" t="str">
        <f>+VLOOKUP(A50,bd_lista!$A$3:$C$590,3,FALSE)</f>
        <v>Orquesta Sinfónica Nacional</v>
      </c>
      <c r="D50" s="389" t="str">
        <f>+C50</f>
        <v>Orquesta Sinfónica Nacional</v>
      </c>
      <c r="E50" s="247" t="s">
        <v>1304</v>
      </c>
      <c r="F50" s="243">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3">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3">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3">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3">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3">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3">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3">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3">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3">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3">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3">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3">
        <f t="shared" ca="1" si="0"/>
        <v>0</v>
      </c>
      <c r="S50" s="268"/>
      <c r="T50" s="243">
        <f ca="1">+T51</f>
        <v>0</v>
      </c>
      <c r="U50" s="242">
        <f t="shared" si="1"/>
        <v>1</v>
      </c>
      <c r="V50" s="333" t="str">
        <f>+VLOOKUP(A50,bd_lista!$A$3:$E$590,5,FALSE)</f>
        <v>Instituciones Descentralizadas</v>
      </c>
      <c r="W50" s="391" t="str">
        <f>+V50</f>
        <v>Instituciones Descentralizadas</v>
      </c>
      <c r="X50" s="242">
        <v>53</v>
      </c>
      <c r="Y50" s="242" t="str">
        <f>+VLOOKUP(X50,bd_lista!$A$3:$C$590,3,FALSE)</f>
        <v>Ministerio de Culturas, Descolonización y Despatriarcalización</v>
      </c>
      <c r="Z50" s="294">
        <f>+X50</f>
        <v>53</v>
      </c>
      <c r="AA50" s="319" t="str">
        <f>+Y50</f>
        <v>Ministerio de Culturas, Descolonización y Despatriarcalización</v>
      </c>
    </row>
    <row r="51" spans="1:27" ht="15" hidden="1" customHeight="1">
      <c r="A51" s="32">
        <v>108</v>
      </c>
      <c r="B51" s="388"/>
      <c r="C51" s="333" t="str">
        <f>+VLOOKUP(A51,bd_lista!$A$3:$C$590,3,FALSE)</f>
        <v>Orquesta Sinfónica Nacional</v>
      </c>
      <c r="D51" s="390"/>
      <c r="E51" s="333" t="s">
        <v>1305</v>
      </c>
      <c r="F51" s="245">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5">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5">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5">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45">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5">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5">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5">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5">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5">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5">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5">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5">
        <f t="shared" ca="1" si="0"/>
        <v>0</v>
      </c>
      <c r="S51" s="245">
        <f ca="1">+R50+R51</f>
        <v>0</v>
      </c>
      <c r="T51" s="245">
        <f ca="1">+S51</f>
        <v>0</v>
      </c>
      <c r="U51" s="244">
        <f t="shared" si="1"/>
        <v>2</v>
      </c>
      <c r="V51" s="333" t="str">
        <f>+VLOOKUP(A51,bd_lista!$A$3:$E$590,5,FALSE)</f>
        <v>Instituciones Descentralizadas</v>
      </c>
      <c r="W51" s="392"/>
      <c r="X51" s="242">
        <v>53</v>
      </c>
      <c r="Y51" s="242" t="str">
        <f>+VLOOKUP(X51,bd_lista!$A$3:$C$590,3,FALSE)</f>
        <v>Ministerio de Culturas, Descolonización y Despatriarcalización</v>
      </c>
      <c r="Z51" s="292"/>
      <c r="AA51" s="321"/>
    </row>
    <row r="52" spans="1:27" ht="15" customHeight="1">
      <c r="A52" s="251">
        <v>109</v>
      </c>
      <c r="B52" s="387">
        <f>+A52</f>
        <v>109</v>
      </c>
      <c r="C52" s="247" t="str">
        <f>+VLOOKUP(A52,bd_lista!$A$3:$C$590,3,FALSE)</f>
        <v>Conservatorio Plurinacional de Musica</v>
      </c>
      <c r="D52" s="389" t="str">
        <f>+C52</f>
        <v>Conservatorio Plurinacional de Musica</v>
      </c>
      <c r="E52" s="247" t="s">
        <v>1304</v>
      </c>
      <c r="F52" s="243">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3">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3">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3">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3">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3">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3">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3">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3">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3">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3">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3">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3">
        <f t="shared" ca="1" si="0"/>
        <v>0</v>
      </c>
      <c r="S52" s="243"/>
      <c r="T52" s="243">
        <f ca="1">+T53</f>
        <v>1233045.6000000001</v>
      </c>
      <c r="U52" s="242">
        <f t="shared" si="1"/>
        <v>1</v>
      </c>
      <c r="V52" s="333" t="str">
        <f>+VLOOKUP(A52,bd_lista!$A$3:$E$590,5,FALSE)</f>
        <v>Instituciones Descentralizadas</v>
      </c>
      <c r="W52" s="391" t="str">
        <f>+V52</f>
        <v>Instituciones Descentralizadas</v>
      </c>
      <c r="X52" s="242">
        <f>+VLOOKUP(A52,[4]Sheet1!$A$13:$D$744,4,FALSE)</f>
        <v>16</v>
      </c>
      <c r="Y52" s="242" t="str">
        <f>+VLOOKUP(X52,bd_lista!$A$3:$C$590,3,FALSE)</f>
        <v>Ministerio de Educación</v>
      </c>
      <c r="Z52" s="294">
        <f>+X52</f>
        <v>16</v>
      </c>
      <c r="AA52" s="319" t="str">
        <f>+Y52</f>
        <v>Ministerio de Educación</v>
      </c>
    </row>
    <row r="53" spans="1:27" ht="15" customHeight="1">
      <c r="A53" s="32">
        <v>109</v>
      </c>
      <c r="B53" s="388"/>
      <c r="C53" s="333" t="str">
        <f>+VLOOKUP(A53,bd_lista!$A$3:$C$590,3,FALSE)</f>
        <v>Conservatorio Plurinacional de Musica</v>
      </c>
      <c r="D53" s="390"/>
      <c r="E53" s="333" t="s">
        <v>1305</v>
      </c>
      <c r="F53" s="245">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5">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5">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1233045.6000000001</v>
      </c>
      <c r="I53" s="245">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5">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5">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5">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5">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5">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5">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5">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5">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5">
        <f t="shared" ca="1" si="0"/>
        <v>1233045.6000000001</v>
      </c>
      <c r="S53" s="245">
        <f ca="1">+R52+R53</f>
        <v>1233045.6000000001</v>
      </c>
      <c r="T53" s="245">
        <f ca="1">+S53</f>
        <v>1233045.6000000001</v>
      </c>
      <c r="U53" s="244">
        <f t="shared" si="1"/>
        <v>2</v>
      </c>
      <c r="V53" s="333" t="str">
        <f>+VLOOKUP(A53,bd_lista!$A$3:$E$590,5,FALSE)</f>
        <v>Instituciones Descentralizadas</v>
      </c>
      <c r="W53" s="392"/>
      <c r="X53" s="242">
        <f>+VLOOKUP(A53,[4]Sheet1!$A$13:$D$744,4,FALSE)</f>
        <v>16</v>
      </c>
      <c r="Y53" s="242" t="str">
        <f>+VLOOKUP(X53,bd_lista!$A$3:$C$590,3,FALSE)</f>
        <v>Ministerio de Educación</v>
      </c>
      <c r="Z53" s="292"/>
      <c r="AA53" s="321"/>
    </row>
    <row r="54" spans="1:27" customFormat="1" ht="15" hidden="1" customHeight="1">
      <c r="A54" s="251">
        <v>111</v>
      </c>
      <c r="B54" s="387">
        <f>+A54</f>
        <v>111</v>
      </c>
      <c r="C54" s="247" t="str">
        <f>+VLOOKUP(A54,bd_lista!$A$3:$C$590,3,FALSE)</f>
        <v>Instituto Boliviano de la Ceguera</v>
      </c>
      <c r="D54" s="389" t="str">
        <f>+C54</f>
        <v>Instituto Boliviano de la Ceguera</v>
      </c>
      <c r="E54" s="247" t="s">
        <v>1304</v>
      </c>
      <c r="F54" s="243">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3">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3">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3">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3">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3">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3">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3">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3">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3">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3">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3">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3">
        <f t="shared" ca="1" si="0"/>
        <v>0</v>
      </c>
      <c r="S54" s="243"/>
      <c r="T54" s="243">
        <f ca="1">+T55</f>
        <v>0</v>
      </c>
      <c r="U54" s="242">
        <f t="shared" si="1"/>
        <v>1</v>
      </c>
      <c r="V54" s="333" t="str">
        <f>+VLOOKUP(A54,bd_lista!$A$3:$E$590,5,FALSE)</f>
        <v>Instituciones Descentralizadas</v>
      </c>
      <c r="W54" s="391" t="str">
        <f>+V54</f>
        <v>Instituciones Descentralizadas</v>
      </c>
      <c r="X54" s="242">
        <f>+VLOOKUP(A54,[4]Sheet1!$A$13:$D$744,4,FALSE)</f>
        <v>46</v>
      </c>
      <c r="Y54" s="242" t="str">
        <f>+VLOOKUP(X54,bd_lista!$A$3:$C$590,3,FALSE)</f>
        <v>Ministerio de Salud y Deportes</v>
      </c>
      <c r="Z54" s="294">
        <f>+X54</f>
        <v>46</v>
      </c>
      <c r="AA54" s="295" t="str">
        <f>+Y54</f>
        <v>Ministerio de Salud y Deportes</v>
      </c>
    </row>
    <row r="55" spans="1:27" customFormat="1" ht="15" hidden="1" customHeight="1">
      <c r="A55" s="32">
        <v>111</v>
      </c>
      <c r="B55" s="388"/>
      <c r="C55" s="333" t="str">
        <f>+VLOOKUP(A55,bd_lista!$A$3:$C$590,3,FALSE)</f>
        <v>Instituto Boliviano de la Ceguera</v>
      </c>
      <c r="D55" s="390"/>
      <c r="E55" s="333" t="s">
        <v>1305</v>
      </c>
      <c r="F55" s="245">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5">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5">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5">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5">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5">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5">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5">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5">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5">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5">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5">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5">
        <f t="shared" ca="1" si="0"/>
        <v>0</v>
      </c>
      <c r="S55" s="245">
        <f ca="1">+R54+R55</f>
        <v>0</v>
      </c>
      <c r="T55" s="245">
        <f ca="1">+S55</f>
        <v>0</v>
      </c>
      <c r="U55" s="244">
        <f t="shared" si="1"/>
        <v>2</v>
      </c>
      <c r="V55" s="333" t="str">
        <f>+VLOOKUP(A55,bd_lista!$A$3:$E$590,5,FALSE)</f>
        <v>Instituciones Descentralizadas</v>
      </c>
      <c r="W55" s="392"/>
      <c r="X55" s="242">
        <f>+VLOOKUP(A55,[4]Sheet1!$A$13:$D$744,4,FALSE)</f>
        <v>46</v>
      </c>
      <c r="Y55" s="242" t="str">
        <f>+VLOOKUP(X55,bd_lista!$A$3:$C$590,3,FALSE)</f>
        <v>Ministerio de Salud y Deportes</v>
      </c>
      <c r="Z55" s="292"/>
      <c r="AA55" s="293"/>
    </row>
    <row r="56" spans="1:27" customFormat="1" ht="15" hidden="1" customHeight="1">
      <c r="A56" s="32">
        <v>112</v>
      </c>
      <c r="B56" s="387">
        <f>+A56</f>
        <v>112</v>
      </c>
      <c r="C56" s="247" t="str">
        <f>+VLOOKUP(A56,bd_lista!$A$3:$C$590,3,FALSE)</f>
        <v>Comité Nacional de la Persona con Discapacidad</v>
      </c>
      <c r="D56" s="389" t="str">
        <f>+C56</f>
        <v>Comité Nacional de la Persona con Discapacidad</v>
      </c>
      <c r="E56" s="247" t="s">
        <v>1304</v>
      </c>
      <c r="F56" s="243">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3">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3">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3">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3">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3">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3">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3">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3">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3">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3">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3">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3">
        <f t="shared" ca="1" si="0"/>
        <v>0</v>
      </c>
      <c r="S56" s="243"/>
      <c r="T56" s="243">
        <f ca="1">+T57</f>
        <v>0</v>
      </c>
      <c r="U56" s="242">
        <f t="shared" si="1"/>
        <v>1</v>
      </c>
      <c r="V56" s="333" t="str">
        <f>+VLOOKUP(A56,bd_lista!$A$3:$E$590,5,FALSE)</f>
        <v>Instituciones Descentralizadas</v>
      </c>
      <c r="W56" s="391" t="str">
        <f>+V56</f>
        <v>Instituciones Descentralizadas</v>
      </c>
      <c r="X56" s="242">
        <f>+VLOOKUP(A56,[4]Sheet1!$A$13:$D$744,4,FALSE)</f>
        <v>30</v>
      </c>
      <c r="Y56" s="242" t="str">
        <f>+VLOOKUP(X56,bd_lista!$A$3:$C$590,3,FALSE)</f>
        <v>Ministerio de Justicia y Transparencia Institucional</v>
      </c>
      <c r="Z56" s="294">
        <f>+X56</f>
        <v>30</v>
      </c>
      <c r="AA56" s="295" t="str">
        <f>+Y56</f>
        <v>Ministerio de Justicia y Transparencia Institucional</v>
      </c>
    </row>
    <row r="57" spans="1:27" customFormat="1" ht="15" hidden="1" customHeight="1">
      <c r="A57" s="32">
        <v>112</v>
      </c>
      <c r="B57" s="388"/>
      <c r="C57" s="333" t="str">
        <f>+VLOOKUP(A57,bd_lista!$A$3:$C$590,3,FALSE)</f>
        <v>Comité Nacional de la Persona con Discapacidad</v>
      </c>
      <c r="D57" s="390"/>
      <c r="E57" s="333" t="s">
        <v>1305</v>
      </c>
      <c r="F57" s="245">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5">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5">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5">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5">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5">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5">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5">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5">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5">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5">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5">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5">
        <f t="shared" ca="1" si="0"/>
        <v>0</v>
      </c>
      <c r="S57" s="245">
        <f ca="1">+R56+R57</f>
        <v>0</v>
      </c>
      <c r="T57" s="245">
        <f ca="1">+S57</f>
        <v>0</v>
      </c>
      <c r="U57" s="244">
        <f t="shared" si="1"/>
        <v>2</v>
      </c>
      <c r="V57" s="333" t="str">
        <f>+VLOOKUP(A57,bd_lista!$A$3:$E$590,5,FALSE)</f>
        <v>Instituciones Descentralizadas</v>
      </c>
      <c r="W57" s="392"/>
      <c r="X57" s="242">
        <f>+VLOOKUP(A57,[4]Sheet1!$A$13:$D$744,4,FALSE)</f>
        <v>30</v>
      </c>
      <c r="Y57" s="242" t="str">
        <f>+VLOOKUP(X57,bd_lista!$A$3:$C$590,3,FALSE)</f>
        <v>Ministerio de Justicia y Transparencia Institucional</v>
      </c>
      <c r="Z57" s="292"/>
      <c r="AA57" s="293"/>
    </row>
    <row r="58" spans="1:27" customFormat="1" ht="15" customHeight="1">
      <c r="A58" s="32">
        <v>117</v>
      </c>
      <c r="B58" s="387">
        <f>+A58</f>
        <v>117</v>
      </c>
      <c r="C58" s="247" t="str">
        <f>+VLOOKUP(A58,bd_lista!$A$3:$C$590,3,FALSE)</f>
        <v>Dirección General de Aeronáutica Civil</v>
      </c>
      <c r="D58" s="389" t="str">
        <f>+C58</f>
        <v>Dirección General de Aeronáutica Civil</v>
      </c>
      <c r="E58" s="247" t="s">
        <v>1304</v>
      </c>
      <c r="F58" s="243">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2880</v>
      </c>
      <c r="G58" s="243">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2220</v>
      </c>
      <c r="H58" s="243">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3">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3">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3">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3">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3">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3">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3">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3">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3">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3">
        <f t="shared" ca="1" si="0"/>
        <v>5100</v>
      </c>
      <c r="S58" s="243"/>
      <c r="T58" s="243">
        <f ca="1">+T59</f>
        <v>4575221.07</v>
      </c>
      <c r="U58" s="242">
        <f t="shared" si="1"/>
        <v>1</v>
      </c>
      <c r="V58" s="333" t="str">
        <f>+VLOOKUP(A58,bd_lista!$A$3:$E$590,5,FALSE)</f>
        <v>Instituciones Descentralizadas</v>
      </c>
      <c r="W58" s="391" t="str">
        <f>+V58</f>
        <v>Instituciones Descentralizadas</v>
      </c>
      <c r="X58" s="242">
        <f>+VLOOKUP(A58,[4]Sheet1!$A$13:$D$744,4,FALSE)</f>
        <v>81</v>
      </c>
      <c r="Y58" s="242" t="str">
        <f>+VLOOKUP(X58,bd_lista!$A$3:$C$590,3,FALSE)</f>
        <v>Ministerio de Obras Públicas, Servicios y Vivienda</v>
      </c>
      <c r="Z58" s="294">
        <f>+X58</f>
        <v>81</v>
      </c>
      <c r="AA58" s="319" t="str">
        <f>+Y58</f>
        <v>Ministerio de Obras Públicas, Servicios y Vivienda</v>
      </c>
    </row>
    <row r="59" spans="1:27" customFormat="1" ht="15" customHeight="1">
      <c r="A59" s="32">
        <v>117</v>
      </c>
      <c r="B59" s="388"/>
      <c r="C59" s="333" t="str">
        <f>+VLOOKUP(A59,bd_lista!$A$3:$C$590,3,FALSE)</f>
        <v>Dirección General de Aeronáutica Civil</v>
      </c>
      <c r="D59" s="390"/>
      <c r="E59" s="333" t="s">
        <v>1305</v>
      </c>
      <c r="F59" s="245">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22673.72</v>
      </c>
      <c r="G59" s="245">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742</v>
      </c>
      <c r="H59" s="245">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4546705.3500000006</v>
      </c>
      <c r="I59" s="245">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45">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5">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5">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5">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5">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5">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5">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5">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5">
        <f t="shared" ca="1" si="0"/>
        <v>4570121.07</v>
      </c>
      <c r="S59" s="245">
        <f ca="1">+R58+R59</f>
        <v>4575221.07</v>
      </c>
      <c r="T59" s="245">
        <f ca="1">+S59</f>
        <v>4575221.07</v>
      </c>
      <c r="U59" s="244">
        <f t="shared" si="1"/>
        <v>2</v>
      </c>
      <c r="V59" s="333" t="str">
        <f>+VLOOKUP(A59,bd_lista!$A$3:$E$590,5,FALSE)</f>
        <v>Instituciones Descentralizadas</v>
      </c>
      <c r="W59" s="392"/>
      <c r="X59" s="242">
        <f>+VLOOKUP(A59,[4]Sheet1!$A$13:$D$744,4,FALSE)</f>
        <v>81</v>
      </c>
      <c r="Y59" s="242" t="str">
        <f>+VLOOKUP(X59,bd_lista!$A$3:$C$590,3,FALSE)</f>
        <v>Ministerio de Obras Públicas, Servicios y Vivienda</v>
      </c>
      <c r="Z59" s="292"/>
      <c r="AA59" s="321"/>
    </row>
    <row r="60" spans="1:27" ht="15" customHeight="1">
      <c r="A60" s="32">
        <v>119</v>
      </c>
      <c r="B60" s="387">
        <f>+A60</f>
        <v>119</v>
      </c>
      <c r="C60" s="247" t="str">
        <f>+VLOOKUP(A60,bd_lista!$A$3:$C$590,3,FALSE)</f>
        <v>Agencia para el Des. de la Soc. de la Información en Bolivia</v>
      </c>
      <c r="D60" s="389" t="str">
        <f>+C60</f>
        <v>Agencia para el Des. de la Soc. de la Información en Bolivia</v>
      </c>
      <c r="E60" s="247" t="s">
        <v>1304</v>
      </c>
      <c r="F60" s="243">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3">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3">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3">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3">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3">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3">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3">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3">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3">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3">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3">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3">
        <f t="shared" ca="1" si="0"/>
        <v>0</v>
      </c>
      <c r="S60" s="243"/>
      <c r="T60" s="243">
        <f ca="1">+T61</f>
        <v>57953.3</v>
      </c>
      <c r="U60" s="242">
        <f t="shared" si="1"/>
        <v>1</v>
      </c>
      <c r="V60" s="333" t="str">
        <f>+VLOOKUP(A60,bd_lista!$A$3:$E$590,5,FALSE)</f>
        <v>Instituciones Descentralizadas</v>
      </c>
      <c r="W60" s="391" t="str">
        <f>+V60</f>
        <v>Instituciones Descentralizadas</v>
      </c>
      <c r="X60" s="242">
        <f>+VLOOKUP(A60,[4]Sheet1!$A$13:$D$744,4,FALSE)</f>
        <v>6</v>
      </c>
      <c r="Y60" s="242" t="str">
        <f>+VLOOKUP(X60,bd_lista!$A$3:$C$590,3,FALSE)</f>
        <v>Vicepresidencia del Estado Plurinacional</v>
      </c>
      <c r="Z60" s="294">
        <f>+X60</f>
        <v>6</v>
      </c>
      <c r="AA60" s="319" t="str">
        <f>+Y60</f>
        <v>Vicepresidencia del Estado Plurinacional</v>
      </c>
    </row>
    <row r="61" spans="1:27" ht="15" customHeight="1">
      <c r="A61" s="32">
        <v>119</v>
      </c>
      <c r="B61" s="388"/>
      <c r="C61" s="333" t="str">
        <f>+VLOOKUP(A61,bd_lista!$A$3:$C$590,3,FALSE)</f>
        <v>Agencia para el Des. de la Soc. de la Información en Bolivia</v>
      </c>
      <c r="D61" s="390"/>
      <c r="E61" s="333" t="s">
        <v>1305</v>
      </c>
      <c r="F61" s="245">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5">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57953.3</v>
      </c>
      <c r="H61" s="245">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5">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5">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5">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5">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5">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5">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5">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5">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5">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5">
        <f t="shared" ca="1" si="0"/>
        <v>57953.3</v>
      </c>
      <c r="S61" s="245">
        <f ca="1">+R60+R61</f>
        <v>57953.3</v>
      </c>
      <c r="T61" s="245">
        <f ca="1">+S61</f>
        <v>57953.3</v>
      </c>
      <c r="U61" s="244">
        <f t="shared" si="1"/>
        <v>2</v>
      </c>
      <c r="V61" s="333" t="str">
        <f>+VLOOKUP(A61,bd_lista!$A$3:$E$590,5,FALSE)</f>
        <v>Instituciones Descentralizadas</v>
      </c>
      <c r="W61" s="392"/>
      <c r="X61" s="242">
        <f>+VLOOKUP(A61,[4]Sheet1!$A$13:$D$744,4,FALSE)</f>
        <v>6</v>
      </c>
      <c r="Y61" s="242" t="str">
        <f>+VLOOKUP(X61,bd_lista!$A$3:$C$590,3,FALSE)</f>
        <v>Vicepresidencia del Estado Plurinacional</v>
      </c>
      <c r="Z61" s="292"/>
      <c r="AA61" s="321"/>
    </row>
    <row r="62" spans="1:27" customFormat="1" ht="15" hidden="1" customHeight="1">
      <c r="A62" s="251">
        <v>121</v>
      </c>
      <c r="B62" s="387">
        <f>+A62</f>
        <v>121</v>
      </c>
      <c r="C62" s="247" t="e">
        <f>+VLOOKUP(A62,bd_lista!$A$3:$C$590,3,FALSE)</f>
        <v>#N/A</v>
      </c>
      <c r="D62" s="389" t="e">
        <f>+C62</f>
        <v>#N/A</v>
      </c>
      <c r="E62" s="247" t="s">
        <v>1304</v>
      </c>
      <c r="F62" s="243">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3">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3">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3">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3">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3">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3">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3">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3">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3">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3">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3">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3">
        <f t="shared" ca="1" si="0"/>
        <v>0</v>
      </c>
      <c r="S62" s="243"/>
      <c r="T62" s="243">
        <f ca="1">+T63</f>
        <v>0</v>
      </c>
      <c r="U62" s="242">
        <f t="shared" si="1"/>
        <v>1</v>
      </c>
      <c r="V62" s="333" t="e">
        <f>+VLOOKUP(A62,bd_lista!$A$3:$E$590,5,FALSE)</f>
        <v>#N/A</v>
      </c>
      <c r="W62" s="391" t="e">
        <f>+V62</f>
        <v>#N/A</v>
      </c>
      <c r="X62" s="242" t="e">
        <f>+VLOOKUP(A62,[4]Sheet1!$A$13:$D$744,4,FALSE)</f>
        <v>#N/A</v>
      </c>
      <c r="Y62" s="242" t="e">
        <f>+VLOOKUP(X62,bd_lista!$A$3:$C$590,3,FALSE)</f>
        <v>#N/A</v>
      </c>
      <c r="Z62" s="294" t="e">
        <f>+X62</f>
        <v>#N/A</v>
      </c>
      <c r="AA62" s="295" t="e">
        <f>+Y62</f>
        <v>#N/A</v>
      </c>
    </row>
    <row r="63" spans="1:27" customFormat="1" ht="15" hidden="1" customHeight="1">
      <c r="A63" s="32">
        <v>121</v>
      </c>
      <c r="B63" s="388"/>
      <c r="C63" s="333" t="e">
        <f>+VLOOKUP(A63,bd_lista!$A$3:$C$590,3,FALSE)</f>
        <v>#N/A</v>
      </c>
      <c r="D63" s="390"/>
      <c r="E63" s="333" t="s">
        <v>1305</v>
      </c>
      <c r="F63" s="245">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45">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5">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45">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5">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5">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5">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5">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5">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5">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5">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5">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5">
        <f t="shared" ca="1" si="0"/>
        <v>0</v>
      </c>
      <c r="S63" s="245">
        <f ca="1">+R62+R63</f>
        <v>0</v>
      </c>
      <c r="T63" s="245">
        <f ca="1">+S63</f>
        <v>0</v>
      </c>
      <c r="U63" s="244">
        <f t="shared" si="1"/>
        <v>2</v>
      </c>
      <c r="V63" s="333" t="e">
        <f>+VLOOKUP(A63,bd_lista!$A$3:$E$590,5,FALSE)</f>
        <v>#N/A</v>
      </c>
      <c r="W63" s="392"/>
      <c r="X63" s="242" t="e">
        <f>+VLOOKUP(A63,[4]Sheet1!$A$13:$D$744,4,FALSE)</f>
        <v>#N/A</v>
      </c>
      <c r="Y63" s="242" t="e">
        <f>+VLOOKUP(X63,bd_lista!$A$3:$C$590,3,FALSE)</f>
        <v>#N/A</v>
      </c>
      <c r="Z63" s="292"/>
      <c r="AA63" s="293"/>
    </row>
    <row r="64" spans="1:27" customFormat="1" ht="15" hidden="1" customHeight="1">
      <c r="A64" s="32">
        <v>124</v>
      </c>
      <c r="B64" s="387">
        <f>+A64</f>
        <v>124</v>
      </c>
      <c r="C64" s="247" t="str">
        <f>+VLOOKUP(A64,bd_lista!$A$3:$C$590,3,FALSE)</f>
        <v>Academia Nacional de Ciencias</v>
      </c>
      <c r="D64" s="389" t="str">
        <f>+C64</f>
        <v>Academia Nacional de Ciencias</v>
      </c>
      <c r="E64" s="247" t="s">
        <v>1304</v>
      </c>
      <c r="F64" s="243">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3">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3">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3">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3">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3">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3">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3">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3">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3">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3">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3">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3">
        <f t="shared" ca="1" si="0"/>
        <v>0</v>
      </c>
      <c r="S64" s="243"/>
      <c r="T64" s="243">
        <f ca="1">+T65</f>
        <v>0</v>
      </c>
      <c r="U64" s="242">
        <f t="shared" si="1"/>
        <v>1</v>
      </c>
      <c r="V64" s="333" t="str">
        <f>+VLOOKUP(A64,bd_lista!$A$3:$E$590,5,FALSE)</f>
        <v>Instituciones Descentralizadas</v>
      </c>
      <c r="W64" s="391" t="str">
        <f>+V64</f>
        <v>Instituciones Descentralizadas</v>
      </c>
      <c r="X64" s="242">
        <f>+VLOOKUP(A64,[4]Sheet1!$A$13:$D$744,4,FALSE)</f>
        <v>16</v>
      </c>
      <c r="Y64" s="242" t="str">
        <f>+VLOOKUP(X64,bd_lista!$A$3:$C$590,3,FALSE)</f>
        <v>Ministerio de Educación</v>
      </c>
      <c r="Z64" s="294">
        <f>+X64</f>
        <v>16</v>
      </c>
      <c r="AA64" s="295" t="str">
        <f>+Y64</f>
        <v>Ministerio de Educación</v>
      </c>
    </row>
    <row r="65" spans="1:27" customFormat="1" ht="15" hidden="1" customHeight="1">
      <c r="A65" s="32">
        <v>124</v>
      </c>
      <c r="B65" s="388"/>
      <c r="C65" s="333" t="str">
        <f>+VLOOKUP(A65,bd_lista!$A$3:$C$590,3,FALSE)</f>
        <v>Academia Nacional de Ciencias</v>
      </c>
      <c r="D65" s="390"/>
      <c r="E65" s="333" t="s">
        <v>1305</v>
      </c>
      <c r="F65" s="245">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5">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5">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5">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5">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5">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5">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5">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5">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5">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5">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5">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5">
        <f t="shared" ca="1" si="0"/>
        <v>0</v>
      </c>
      <c r="S65" s="245">
        <f ca="1">+R64+R65</f>
        <v>0</v>
      </c>
      <c r="T65" s="245">
        <f ca="1">+S65</f>
        <v>0</v>
      </c>
      <c r="U65" s="244">
        <f t="shared" si="1"/>
        <v>2</v>
      </c>
      <c r="V65" s="333" t="str">
        <f>+VLOOKUP(A65,bd_lista!$A$3:$E$590,5,FALSE)</f>
        <v>Instituciones Descentralizadas</v>
      </c>
      <c r="W65" s="392"/>
      <c r="X65" s="242">
        <f>+VLOOKUP(A65,[4]Sheet1!$A$13:$D$744,4,FALSE)</f>
        <v>16</v>
      </c>
      <c r="Y65" s="242" t="str">
        <f>+VLOOKUP(X65,bd_lista!$A$3:$C$590,3,FALSE)</f>
        <v>Ministerio de Educación</v>
      </c>
      <c r="Z65" s="292"/>
      <c r="AA65" s="293"/>
    </row>
    <row r="66" spans="1:27" customFormat="1" ht="15" hidden="1" customHeight="1">
      <c r="A66" s="32">
        <v>129</v>
      </c>
      <c r="B66" s="387">
        <f>+A66</f>
        <v>129</v>
      </c>
      <c r="C66" s="247" t="str">
        <f>+VLOOKUP(A66,bd_lista!$A$3:$C$590,3,FALSE)</f>
        <v>Escuela de Gestión Pública Plurinacional</v>
      </c>
      <c r="D66" s="389" t="str">
        <f>+C66</f>
        <v>Escuela de Gestión Pública Plurinacional</v>
      </c>
      <c r="E66" s="247" t="s">
        <v>1304</v>
      </c>
      <c r="F66" s="243">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3">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3">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3">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3">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3">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3">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3">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3">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3">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3">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3">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3">
        <f t="shared" ca="1" si="0"/>
        <v>0</v>
      </c>
      <c r="S66" s="243"/>
      <c r="T66" s="243">
        <f ca="1">+T67</f>
        <v>0</v>
      </c>
      <c r="U66" s="242">
        <f t="shared" si="1"/>
        <v>1</v>
      </c>
      <c r="V66" s="333" t="str">
        <f>+VLOOKUP(A66,bd_lista!$A$3:$E$590,5,FALSE)</f>
        <v>Instituciones Descentralizadas</v>
      </c>
      <c r="W66" s="391" t="str">
        <f>+V66</f>
        <v>Instituciones Descentralizadas</v>
      </c>
      <c r="X66" s="242">
        <f>+VLOOKUP(A66,[4]Sheet1!$A$13:$D$744,4,FALSE)</f>
        <v>16</v>
      </c>
      <c r="Y66" s="242" t="str">
        <f>+VLOOKUP(X66,bd_lista!$A$3:$C$590,3,FALSE)</f>
        <v>Ministerio de Educación</v>
      </c>
      <c r="Z66" s="294">
        <f>+X66</f>
        <v>16</v>
      </c>
      <c r="AA66" s="319" t="str">
        <f>+Y66</f>
        <v>Ministerio de Educación</v>
      </c>
    </row>
    <row r="67" spans="1:27" customFormat="1" ht="15" hidden="1" customHeight="1">
      <c r="A67" s="32">
        <v>129</v>
      </c>
      <c r="B67" s="388"/>
      <c r="C67" s="333" t="str">
        <f>+VLOOKUP(A67,bd_lista!$A$3:$C$590,3,FALSE)</f>
        <v>Escuela de Gestión Pública Plurinacional</v>
      </c>
      <c r="D67" s="390"/>
      <c r="E67" s="333" t="s">
        <v>1305</v>
      </c>
      <c r="F67" s="245">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5">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45">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5">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5">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5">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5">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5">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5">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5">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5">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5">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5">
        <f t="shared" ca="1" si="0"/>
        <v>0</v>
      </c>
      <c r="S67" s="245">
        <f ca="1">+R66+R67</f>
        <v>0</v>
      </c>
      <c r="T67" s="245">
        <f ca="1">+S67</f>
        <v>0</v>
      </c>
      <c r="U67" s="244">
        <f t="shared" si="1"/>
        <v>2</v>
      </c>
      <c r="V67" s="333" t="str">
        <f>+VLOOKUP(A67,bd_lista!$A$3:$E$590,5,FALSE)</f>
        <v>Instituciones Descentralizadas</v>
      </c>
      <c r="W67" s="392"/>
      <c r="X67" s="242">
        <f>+VLOOKUP(A67,[4]Sheet1!$A$13:$D$744,4,FALSE)</f>
        <v>16</v>
      </c>
      <c r="Y67" s="242" t="str">
        <f>+VLOOKUP(X67,bd_lista!$A$3:$C$590,3,FALSE)</f>
        <v>Ministerio de Educación</v>
      </c>
      <c r="Z67" s="292"/>
      <c r="AA67" s="321"/>
    </row>
    <row r="68" spans="1:27" ht="15" hidden="1" customHeight="1">
      <c r="A68" s="32">
        <v>130</v>
      </c>
      <c r="B68" s="387">
        <f>+A68</f>
        <v>130</v>
      </c>
      <c r="C68" s="247" t="str">
        <f>+VLOOKUP(A68,bd_lista!$A$3:$C$590,3,FALSE)</f>
        <v>Fondo de Financiamiento para la Minería</v>
      </c>
      <c r="D68" s="389" t="str">
        <f>+C68</f>
        <v>Fondo de Financiamiento para la Minería</v>
      </c>
      <c r="E68" s="247" t="s">
        <v>1304</v>
      </c>
      <c r="F68" s="243">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3">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3">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3">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3">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3">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3">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3">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3">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3">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3">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3">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3">
        <f t="shared" ca="1" si="0"/>
        <v>0</v>
      </c>
      <c r="S68" s="243"/>
      <c r="T68" s="243">
        <f ca="1">+T69</f>
        <v>0</v>
      </c>
      <c r="U68" s="242">
        <f t="shared" si="1"/>
        <v>1</v>
      </c>
      <c r="V68" s="333" t="str">
        <f>+VLOOKUP(A68,bd_lista!$A$3:$E$590,5,FALSE)</f>
        <v>Instituciones Descentralizadas</v>
      </c>
      <c r="W68" s="391" t="str">
        <f>+V68</f>
        <v>Instituciones Descentralizadas</v>
      </c>
      <c r="X68" s="242">
        <f>+VLOOKUP(A68,[4]Sheet1!$A$13:$D$744,4,FALSE)</f>
        <v>76</v>
      </c>
      <c r="Y68" s="242" t="str">
        <f>+VLOOKUP(X68,bd_lista!$A$3:$C$590,3,FALSE)</f>
        <v>Ministerio de Minería y Metalurgia</v>
      </c>
      <c r="Z68" s="294">
        <f>+X68</f>
        <v>76</v>
      </c>
      <c r="AA68" s="319" t="str">
        <f>+Y68</f>
        <v>Ministerio de Minería y Metalurgia</v>
      </c>
    </row>
    <row r="69" spans="1:27" ht="15" hidden="1" customHeight="1">
      <c r="A69" s="32">
        <v>130</v>
      </c>
      <c r="B69" s="388"/>
      <c r="C69" s="333" t="str">
        <f>+VLOOKUP(A69,bd_lista!$A$3:$C$590,3,FALSE)</f>
        <v>Fondo de Financiamiento para la Minería</v>
      </c>
      <c r="D69" s="390"/>
      <c r="E69" s="333" t="s">
        <v>1305</v>
      </c>
      <c r="F69" s="245">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5">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5">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5">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5">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5">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5">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5">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5">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5">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5">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5">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5">
        <f t="shared" ca="1" si="0"/>
        <v>0</v>
      </c>
      <c r="S69" s="245">
        <f ca="1">+R68+R69</f>
        <v>0</v>
      </c>
      <c r="T69" s="245">
        <f ca="1">+S69</f>
        <v>0</v>
      </c>
      <c r="U69" s="244">
        <f t="shared" si="1"/>
        <v>2</v>
      </c>
      <c r="V69" s="333" t="str">
        <f>+VLOOKUP(A69,bd_lista!$A$3:$E$590,5,FALSE)</f>
        <v>Instituciones Descentralizadas</v>
      </c>
      <c r="W69" s="392"/>
      <c r="X69" s="242">
        <f>+VLOOKUP(A69,[4]Sheet1!$A$13:$D$744,4,FALSE)</f>
        <v>76</v>
      </c>
      <c r="Y69" s="242" t="str">
        <f>+VLOOKUP(X69,bd_lista!$A$3:$C$590,3,FALSE)</f>
        <v>Ministerio de Minería y Metalurgia</v>
      </c>
      <c r="Z69" s="292"/>
      <c r="AA69" s="321"/>
    </row>
    <row r="70" spans="1:27" customFormat="1" ht="15" customHeight="1">
      <c r="A70" s="251">
        <v>132</v>
      </c>
      <c r="B70" s="387">
        <f>+A70</f>
        <v>132</v>
      </c>
      <c r="C70" s="247" t="str">
        <f>+VLOOKUP(A70,bd_lista!$A$3:$C$590,3,FALSE)</f>
        <v>Servicio de Desarrollo de las Empresas Púb. Productivas</v>
      </c>
      <c r="D70" s="389" t="str">
        <f>+C70</f>
        <v>Servicio de Desarrollo de las Empresas Púb. Productivas</v>
      </c>
      <c r="E70" s="247" t="s">
        <v>1304</v>
      </c>
      <c r="F70" s="243">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3700.53</v>
      </c>
      <c r="G70" s="243">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18328.64</v>
      </c>
      <c r="H70" s="243">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3">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3">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3">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3">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3">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3">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3">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3">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3">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3">
        <f t="shared" ref="R70:R133" ca="1" si="5">+SUM(F70:Q70)</f>
        <v>22029.17</v>
      </c>
      <c r="S70" s="243"/>
      <c r="T70" s="243">
        <f ca="1">+T71</f>
        <v>18478592.490000002</v>
      </c>
      <c r="U70" s="242">
        <f t="shared" ref="U70:U133" si="6">+IF(E70="Débitos",1,2)</f>
        <v>1</v>
      </c>
      <c r="V70" s="333" t="str">
        <f>+VLOOKUP(A70,bd_lista!$A$3:$E$590,5,FALSE)</f>
        <v>Instituciones Descentralizadas</v>
      </c>
      <c r="W70" s="391" t="str">
        <f>+V70</f>
        <v>Instituciones Descentralizadas</v>
      </c>
      <c r="X70" s="242">
        <f>+VLOOKUP(A70,[4]Sheet1!$A$13:$D$744,4,FALSE)</f>
        <v>41</v>
      </c>
      <c r="Y70" s="242" t="str">
        <f>+VLOOKUP(X70,bd_lista!$A$3:$C$590,3,FALSE)</f>
        <v>Ministerio de Desarrollo Productivo y Economía Plural</v>
      </c>
      <c r="Z70" s="294">
        <f>+X70</f>
        <v>41</v>
      </c>
      <c r="AA70" s="295" t="str">
        <f>+Y70</f>
        <v>Ministerio de Desarrollo Productivo y Economía Plural</v>
      </c>
    </row>
    <row r="71" spans="1:27" customFormat="1" ht="15" customHeight="1">
      <c r="A71" s="32">
        <v>132</v>
      </c>
      <c r="B71" s="388"/>
      <c r="C71" s="333" t="str">
        <f>+VLOOKUP(A71,bd_lista!$A$3:$C$590,3,FALSE)</f>
        <v>Servicio de Desarrollo de las Empresas Púb. Productivas</v>
      </c>
      <c r="D71" s="390"/>
      <c r="E71" s="333" t="s">
        <v>1305</v>
      </c>
      <c r="F71" s="245">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6366900.9699999997</v>
      </c>
      <c r="G71" s="245">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218422.38</v>
      </c>
      <c r="H71" s="245">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11871239.970000001</v>
      </c>
      <c r="I71" s="245">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5">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5">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5">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5">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5">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5">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5">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5">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5">
        <f t="shared" ca="1" si="5"/>
        <v>18456563.32</v>
      </c>
      <c r="S71" s="245">
        <f ca="1">+R70+R71</f>
        <v>18478592.490000002</v>
      </c>
      <c r="T71" s="245">
        <f ca="1">+S71</f>
        <v>18478592.490000002</v>
      </c>
      <c r="U71" s="244">
        <f t="shared" si="6"/>
        <v>2</v>
      </c>
      <c r="V71" s="333" t="str">
        <f>+VLOOKUP(A71,bd_lista!$A$3:$E$590,5,FALSE)</f>
        <v>Instituciones Descentralizadas</v>
      </c>
      <c r="W71" s="392"/>
      <c r="X71" s="242">
        <f>+VLOOKUP(A71,[4]Sheet1!$A$13:$D$744,4,FALSE)</f>
        <v>41</v>
      </c>
      <c r="Y71" s="242" t="str">
        <f>+VLOOKUP(X71,bd_lista!$A$3:$C$590,3,FALSE)</f>
        <v>Ministerio de Desarrollo Productivo y Economía Plural</v>
      </c>
      <c r="Z71" s="292"/>
      <c r="AA71" s="293"/>
    </row>
    <row r="72" spans="1:27" ht="15" customHeight="1">
      <c r="A72" s="32">
        <v>133</v>
      </c>
      <c r="B72" s="387">
        <f>+A72</f>
        <v>133</v>
      </c>
      <c r="C72" s="247" t="str">
        <f>+VLOOKUP(A72,bd_lista!$A$3:$C$590,3,FALSE)</f>
        <v>Lotería Nacional de Beneficencia y Salubridad</v>
      </c>
      <c r="D72" s="389" t="str">
        <f>+C72</f>
        <v>Lotería Nacional de Beneficencia y Salubridad</v>
      </c>
      <c r="E72" s="247" t="s">
        <v>1304</v>
      </c>
      <c r="F72" s="243">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3">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3">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3">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3">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3">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3">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3">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3">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3">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3">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3">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3">
        <f t="shared" ca="1" si="5"/>
        <v>0</v>
      </c>
      <c r="S72" s="243"/>
      <c r="T72" s="243">
        <f ca="1">+T73</f>
        <v>1545823.5400000003</v>
      </c>
      <c r="U72" s="242">
        <f t="shared" si="6"/>
        <v>1</v>
      </c>
      <c r="V72" s="333" t="str">
        <f>+VLOOKUP(A72,bd_lista!$A$3:$E$590,5,FALSE)</f>
        <v>Instituciones Descentralizadas</v>
      </c>
      <c r="W72" s="391" t="str">
        <f>+V72</f>
        <v>Instituciones Descentralizadas</v>
      </c>
      <c r="X72" s="242">
        <f>+VLOOKUP(A72,[4]Sheet1!$A$13:$D$744,4,FALSE)</f>
        <v>46</v>
      </c>
      <c r="Y72" s="242" t="str">
        <f>+VLOOKUP(X72,bd_lista!$A$3:$C$590,3,FALSE)</f>
        <v>Ministerio de Salud y Deportes</v>
      </c>
      <c r="Z72" s="294">
        <f>+X72</f>
        <v>46</v>
      </c>
      <c r="AA72" s="319" t="str">
        <f>+Y72</f>
        <v>Ministerio de Salud y Deportes</v>
      </c>
    </row>
    <row r="73" spans="1:27" ht="15" customHeight="1">
      <c r="A73" s="32">
        <v>133</v>
      </c>
      <c r="B73" s="388"/>
      <c r="C73" s="333" t="str">
        <f>+VLOOKUP(A73,bd_lista!$A$3:$C$590,3,FALSE)</f>
        <v>Lotería Nacional de Beneficencia y Salubridad</v>
      </c>
      <c r="D73" s="390"/>
      <c r="E73" s="333" t="s">
        <v>1305</v>
      </c>
      <c r="F73" s="245">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5">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12450</v>
      </c>
      <c r="H73" s="245">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1533373.5400000003</v>
      </c>
      <c r="I73" s="245">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5">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5">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5">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5">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5">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5">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5">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5">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5">
        <f t="shared" ca="1" si="5"/>
        <v>1545823.5400000003</v>
      </c>
      <c r="S73" s="245">
        <f ca="1">+R72+R73</f>
        <v>1545823.5400000003</v>
      </c>
      <c r="T73" s="245">
        <f ca="1">+S73</f>
        <v>1545823.5400000003</v>
      </c>
      <c r="U73" s="244">
        <f t="shared" si="6"/>
        <v>2</v>
      </c>
      <c r="V73" s="333" t="str">
        <f>+VLOOKUP(A73,bd_lista!$A$3:$E$590,5,FALSE)</f>
        <v>Instituciones Descentralizadas</v>
      </c>
      <c r="W73" s="392"/>
      <c r="X73" s="242">
        <f>+VLOOKUP(A73,[4]Sheet1!$A$13:$D$744,4,FALSE)</f>
        <v>46</v>
      </c>
      <c r="Y73" s="242" t="str">
        <f>+VLOOKUP(X73,bd_lista!$A$3:$C$590,3,FALSE)</f>
        <v>Ministerio de Salud y Deportes</v>
      </c>
      <c r="Z73" s="292"/>
      <c r="AA73" s="321"/>
    </row>
    <row r="74" spans="1:27" ht="15" customHeight="1">
      <c r="A74" s="251">
        <v>134</v>
      </c>
      <c r="B74" s="387">
        <f>+A74</f>
        <v>134</v>
      </c>
      <c r="C74" s="247" t="str">
        <f>+VLOOKUP(A74,bd_lista!$A$3:$C$590,3,FALSE)</f>
        <v>Consejo Nacional de Vivienda Policial</v>
      </c>
      <c r="D74" s="389" t="str">
        <f>+C74</f>
        <v>Consejo Nacional de Vivienda Policial</v>
      </c>
      <c r="E74" s="247" t="s">
        <v>1304</v>
      </c>
      <c r="F74" s="243">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3">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3">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3">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3">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3">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3">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3">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3">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3">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3">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3">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3">
        <f t="shared" ca="1" si="5"/>
        <v>0</v>
      </c>
      <c r="S74" s="243"/>
      <c r="T74" s="243">
        <f ca="1">+T75</f>
        <v>41242712.710000001</v>
      </c>
      <c r="U74" s="242">
        <f t="shared" si="6"/>
        <v>1</v>
      </c>
      <c r="V74" s="333" t="str">
        <f>+VLOOKUP(A74,bd_lista!$A$3:$E$590,5,FALSE)</f>
        <v>Instituciones Descentralizadas</v>
      </c>
      <c r="W74" s="391" t="str">
        <f>+V74</f>
        <v>Instituciones Descentralizadas</v>
      </c>
      <c r="X74" s="242">
        <f>+VLOOKUP(A74,[4]Sheet1!$A$13:$D$744,4,FALSE)</f>
        <v>81</v>
      </c>
      <c r="Y74" s="242" t="str">
        <f>+VLOOKUP(X74,bd_lista!$A$3:$C$590,3,FALSE)</f>
        <v>Ministerio de Obras Públicas, Servicios y Vivienda</v>
      </c>
      <c r="Z74" s="294">
        <f>+X74</f>
        <v>81</v>
      </c>
      <c r="AA74" s="319" t="str">
        <f>+Y74</f>
        <v>Ministerio de Obras Públicas, Servicios y Vivienda</v>
      </c>
    </row>
    <row r="75" spans="1:27" ht="15" customHeight="1">
      <c r="A75" s="32">
        <v>134</v>
      </c>
      <c r="B75" s="388"/>
      <c r="C75" s="333" t="str">
        <f>+VLOOKUP(A75,bd_lista!$A$3:$C$590,3,FALSE)</f>
        <v>Consejo Nacional de Vivienda Policial</v>
      </c>
      <c r="D75" s="390"/>
      <c r="E75" s="333" t="s">
        <v>1305</v>
      </c>
      <c r="F75" s="245">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5">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2368.4300000000003</v>
      </c>
      <c r="H75" s="245">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41240344.280000001</v>
      </c>
      <c r="I75" s="245">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5">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5">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5">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5">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5">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5">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5">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5">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5">
        <f t="shared" ca="1" si="5"/>
        <v>41242712.710000001</v>
      </c>
      <c r="S75" s="245">
        <f ca="1">+R74+R75</f>
        <v>41242712.710000001</v>
      </c>
      <c r="T75" s="245">
        <f ca="1">+S75</f>
        <v>41242712.710000001</v>
      </c>
      <c r="U75" s="244">
        <f t="shared" si="6"/>
        <v>2</v>
      </c>
      <c r="V75" s="333" t="str">
        <f>+VLOOKUP(A75,bd_lista!$A$3:$E$590,5,FALSE)</f>
        <v>Instituciones Descentralizadas</v>
      </c>
      <c r="W75" s="392"/>
      <c r="X75" s="242">
        <f>+VLOOKUP(A75,[4]Sheet1!$A$13:$D$744,4,FALSE)</f>
        <v>81</v>
      </c>
      <c r="Y75" s="242" t="str">
        <f>+VLOOKUP(X75,bd_lista!$A$3:$C$590,3,FALSE)</f>
        <v>Ministerio de Obras Públicas, Servicios y Vivienda</v>
      </c>
      <c r="Z75" s="292"/>
      <c r="AA75" s="321"/>
    </row>
    <row r="76" spans="1:27" ht="15" hidden="1" customHeight="1">
      <c r="A76" s="251">
        <v>137</v>
      </c>
      <c r="B76" s="387">
        <f>+A76</f>
        <v>137</v>
      </c>
      <c r="C76" s="247" t="str">
        <f>+VLOOKUP(A76,bd_lista!$A$3:$C$590,3,FALSE)</f>
        <v>Comité Ejecutivo de la Universidad Boliviana</v>
      </c>
      <c r="D76" s="389" t="str">
        <f>+C76</f>
        <v>Comité Ejecutivo de la Universidad Boliviana</v>
      </c>
      <c r="E76" s="247" t="s">
        <v>1304</v>
      </c>
      <c r="F76" s="243">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3">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3">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3">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3">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3">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3">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3">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3">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3">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3">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3">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3">
        <f t="shared" ca="1" si="5"/>
        <v>0</v>
      </c>
      <c r="S76" s="243"/>
      <c r="T76" s="243">
        <f ca="1">+T77</f>
        <v>0</v>
      </c>
      <c r="U76" s="242">
        <f t="shared" si="6"/>
        <v>1</v>
      </c>
      <c r="V76" s="333" t="str">
        <f>+VLOOKUP(A76,bd_lista!$A$3:$E$590,5,FALSE)</f>
        <v>Instituciones Descentralizadas</v>
      </c>
      <c r="W76" s="391" t="str">
        <f>+V76</f>
        <v>Instituciones Descentralizadas</v>
      </c>
      <c r="X76" s="242">
        <f>+VLOOKUP(A76,[4]Sheet1!$A$13:$D$744,4,FALSE)</f>
        <v>0</v>
      </c>
      <c r="Y76" s="242" t="e">
        <f>+VLOOKUP(X76,bd_lista!$A$3:$C$590,3,FALSE)</f>
        <v>#N/A</v>
      </c>
      <c r="Z76" s="294">
        <f>+X76</f>
        <v>0</v>
      </c>
      <c r="AA76" s="295" t="e">
        <f>+Y76</f>
        <v>#N/A</v>
      </c>
    </row>
    <row r="77" spans="1:27" ht="15" hidden="1" customHeight="1">
      <c r="A77" s="32">
        <v>137</v>
      </c>
      <c r="B77" s="388"/>
      <c r="C77" s="333" t="str">
        <f>+VLOOKUP(A77,bd_lista!$A$3:$C$590,3,FALSE)</f>
        <v>Comité Ejecutivo de la Universidad Boliviana</v>
      </c>
      <c r="D77" s="390"/>
      <c r="E77" s="333" t="s">
        <v>1305</v>
      </c>
      <c r="F77" s="245">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5">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5">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5">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5">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5">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5">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5">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5">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5">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5">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5">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5">
        <f t="shared" ca="1" si="5"/>
        <v>0</v>
      </c>
      <c r="S77" s="245">
        <f ca="1">+R76+R77</f>
        <v>0</v>
      </c>
      <c r="T77" s="245">
        <f ca="1">+S77</f>
        <v>0</v>
      </c>
      <c r="U77" s="244">
        <f t="shared" si="6"/>
        <v>2</v>
      </c>
      <c r="V77" s="333" t="str">
        <f>+VLOOKUP(A77,bd_lista!$A$3:$E$590,5,FALSE)</f>
        <v>Instituciones Descentralizadas</v>
      </c>
      <c r="W77" s="392"/>
      <c r="X77" s="242">
        <f>+VLOOKUP(A77,[4]Sheet1!$A$13:$D$744,4,FALSE)</f>
        <v>0</v>
      </c>
      <c r="Y77" s="242" t="e">
        <f>+VLOOKUP(X77,bd_lista!$A$3:$C$590,3,FALSE)</f>
        <v>#N/A</v>
      </c>
      <c r="Z77" s="292"/>
      <c r="AA77" s="293"/>
    </row>
    <row r="78" spans="1:27" customFormat="1" ht="15" hidden="1" customHeight="1">
      <c r="A78" s="251">
        <v>138</v>
      </c>
      <c r="B78" s="387">
        <f>+A78</f>
        <v>138</v>
      </c>
      <c r="C78" s="247" t="str">
        <f>+VLOOKUP(A78,bd_lista!$A$3:$C$590,3,FALSE)</f>
        <v>Universidad Mayor Real y Pontificia de San Francisco Xavier</v>
      </c>
      <c r="D78" s="389" t="str">
        <f>+C78</f>
        <v>Universidad Mayor Real y Pontificia de San Francisco Xavier</v>
      </c>
      <c r="E78" s="247" t="s">
        <v>1304</v>
      </c>
      <c r="F78" s="243">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3">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3">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3">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3">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3">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3">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3">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3">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3">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3">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3">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3">
        <f t="shared" ca="1" si="5"/>
        <v>0</v>
      </c>
      <c r="S78" s="243"/>
      <c r="T78" s="243">
        <f ca="1">+T79</f>
        <v>0</v>
      </c>
      <c r="U78" s="242">
        <f t="shared" si="6"/>
        <v>1</v>
      </c>
      <c r="V78" s="333" t="str">
        <f>+VLOOKUP(A78,bd_lista!$A$3:$E$590,5,FALSE)</f>
        <v>Universidades Públicas</v>
      </c>
      <c r="W78" s="391" t="str">
        <f>+V78</f>
        <v>Universidades Públicas</v>
      </c>
      <c r="X78" s="242">
        <f>+VLOOKUP(A78,[4]Sheet1!$A$13:$D$744,4,FALSE)</f>
        <v>0</v>
      </c>
      <c r="Y78" s="242" t="e">
        <f>+VLOOKUP(X78,bd_lista!$A$3:$C$590,3,FALSE)</f>
        <v>#N/A</v>
      </c>
      <c r="Z78" s="294">
        <f>+X78</f>
        <v>0</v>
      </c>
      <c r="AA78" s="295" t="e">
        <f>+Y78</f>
        <v>#N/A</v>
      </c>
    </row>
    <row r="79" spans="1:27" customFormat="1" ht="15" hidden="1" customHeight="1">
      <c r="A79" s="32">
        <v>138</v>
      </c>
      <c r="B79" s="388"/>
      <c r="C79" s="333" t="str">
        <f>+VLOOKUP(A79,bd_lista!$A$3:$C$590,3,FALSE)</f>
        <v>Universidad Mayor Real y Pontificia de San Francisco Xavier</v>
      </c>
      <c r="D79" s="390"/>
      <c r="E79" s="333" t="s">
        <v>1305</v>
      </c>
      <c r="F79" s="245">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5">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5">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5">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5">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5">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5">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5">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5">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5">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5">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5">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5">
        <f t="shared" ca="1" si="5"/>
        <v>0</v>
      </c>
      <c r="S79" s="245">
        <f ca="1">+R78+R79</f>
        <v>0</v>
      </c>
      <c r="T79" s="245">
        <f ca="1">+S79</f>
        <v>0</v>
      </c>
      <c r="U79" s="244">
        <f t="shared" si="6"/>
        <v>2</v>
      </c>
      <c r="V79" s="333" t="str">
        <f>+VLOOKUP(A79,bd_lista!$A$3:$E$590,5,FALSE)</f>
        <v>Universidades Públicas</v>
      </c>
      <c r="W79" s="392"/>
      <c r="X79" s="242">
        <f>+VLOOKUP(A79,[4]Sheet1!$A$13:$D$744,4,FALSE)</f>
        <v>0</v>
      </c>
      <c r="Y79" s="242" t="e">
        <f>+VLOOKUP(X79,bd_lista!$A$3:$C$590,3,FALSE)</f>
        <v>#N/A</v>
      </c>
      <c r="Z79" s="292"/>
      <c r="AA79" s="293"/>
    </row>
    <row r="80" spans="1:27" customFormat="1" ht="15" hidden="1" customHeight="1">
      <c r="A80" s="32">
        <v>139</v>
      </c>
      <c r="B80" s="387">
        <f>+A80</f>
        <v>139</v>
      </c>
      <c r="C80" s="247" t="str">
        <f>+VLOOKUP(A80,bd_lista!$A$3:$C$590,3,FALSE)</f>
        <v>Universidad Mayor de San Andrés</v>
      </c>
      <c r="D80" s="389" t="str">
        <f>+C80</f>
        <v>Universidad Mayor de San Andrés</v>
      </c>
      <c r="E80" s="247" t="s">
        <v>1304</v>
      </c>
      <c r="F80" s="243">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3">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3">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3">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43">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3">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3">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3">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3">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3">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3">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3">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3">
        <f t="shared" ca="1" si="5"/>
        <v>0</v>
      </c>
      <c r="S80" s="243"/>
      <c r="T80" s="243">
        <f ca="1">+T81</f>
        <v>0</v>
      </c>
      <c r="U80" s="242">
        <f t="shared" si="6"/>
        <v>1</v>
      </c>
      <c r="V80" s="333" t="str">
        <f>+VLOOKUP(A80,bd_lista!$A$3:$E$590,5,FALSE)</f>
        <v>Universidades Públicas</v>
      </c>
      <c r="W80" s="391" t="str">
        <f>+V80</f>
        <v>Universidades Públicas</v>
      </c>
      <c r="X80" s="242">
        <f>+VLOOKUP(A80,[4]Sheet1!$A$13:$D$744,4,FALSE)</f>
        <v>0</v>
      </c>
      <c r="Y80" s="242" t="e">
        <f>+VLOOKUP(X80,bd_lista!$A$3:$C$590,3,FALSE)</f>
        <v>#N/A</v>
      </c>
      <c r="Z80" s="294">
        <f>+X80</f>
        <v>0</v>
      </c>
      <c r="AA80" s="295" t="e">
        <f>+Y80</f>
        <v>#N/A</v>
      </c>
    </row>
    <row r="81" spans="1:27" customFormat="1" ht="15" hidden="1" customHeight="1">
      <c r="A81" s="32">
        <v>139</v>
      </c>
      <c r="B81" s="388"/>
      <c r="C81" s="333" t="str">
        <f>+VLOOKUP(A81,bd_lista!$A$3:$C$590,3,FALSE)</f>
        <v>Universidad Mayor de San Andrés</v>
      </c>
      <c r="D81" s="390"/>
      <c r="E81" s="333" t="s">
        <v>1305</v>
      </c>
      <c r="F81" s="245">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5">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45">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245">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45">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5">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5">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5">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5">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5">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5">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5">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5">
        <f t="shared" ca="1" si="5"/>
        <v>0</v>
      </c>
      <c r="S81" s="245">
        <f ca="1">+R80+R81</f>
        <v>0</v>
      </c>
      <c r="T81" s="245">
        <f ca="1">+S81</f>
        <v>0</v>
      </c>
      <c r="U81" s="244">
        <f t="shared" si="6"/>
        <v>2</v>
      </c>
      <c r="V81" s="333" t="str">
        <f>+VLOOKUP(A81,bd_lista!$A$3:$E$590,5,FALSE)</f>
        <v>Universidades Públicas</v>
      </c>
      <c r="W81" s="392"/>
      <c r="X81" s="242">
        <f>+VLOOKUP(A81,[4]Sheet1!$A$13:$D$744,4,FALSE)</f>
        <v>0</v>
      </c>
      <c r="Y81" s="242" t="e">
        <f>+VLOOKUP(X81,bd_lista!$A$3:$C$590,3,FALSE)</f>
        <v>#N/A</v>
      </c>
      <c r="Z81" s="292"/>
      <c r="AA81" s="293"/>
    </row>
    <row r="82" spans="1:27" customFormat="1" ht="15" hidden="1" customHeight="1">
      <c r="A82" s="32">
        <v>140</v>
      </c>
      <c r="B82" s="387">
        <f>+A82</f>
        <v>140</v>
      </c>
      <c r="C82" s="247" t="str">
        <f>+VLOOKUP(A82,bd_lista!$A$3:$C$590,3,FALSE)</f>
        <v>Universidad Pública de El Alto</v>
      </c>
      <c r="D82" s="389" t="str">
        <f>+C82</f>
        <v>Universidad Pública de El Alto</v>
      </c>
      <c r="E82" s="247" t="s">
        <v>1304</v>
      </c>
      <c r="F82" s="243">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3">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3">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3">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3">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3">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3">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3">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3">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3">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3">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3">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3">
        <f t="shared" ca="1" si="5"/>
        <v>0</v>
      </c>
      <c r="S82" s="243"/>
      <c r="T82" s="243">
        <f ca="1">+T83</f>
        <v>295914.15000000002</v>
      </c>
      <c r="U82" s="242">
        <f t="shared" si="6"/>
        <v>1</v>
      </c>
      <c r="V82" s="333" t="str">
        <f>+VLOOKUP(A82,bd_lista!$A$3:$E$590,5,FALSE)</f>
        <v>Universidades Públicas</v>
      </c>
      <c r="W82" s="391" t="str">
        <f>+V82</f>
        <v>Universidades Públicas</v>
      </c>
      <c r="X82" s="242">
        <f>+VLOOKUP(A82,[4]Sheet1!$A$13:$D$744,4,FALSE)</f>
        <v>0</v>
      </c>
      <c r="Y82" s="242" t="e">
        <f>+VLOOKUP(X82,bd_lista!$A$3:$C$590,3,FALSE)</f>
        <v>#N/A</v>
      </c>
      <c r="Z82" s="294">
        <f>+X82</f>
        <v>0</v>
      </c>
      <c r="AA82" s="295" t="e">
        <f>+Y82</f>
        <v>#N/A</v>
      </c>
    </row>
    <row r="83" spans="1:27" customFormat="1" ht="15" hidden="1" customHeight="1">
      <c r="A83" s="32">
        <v>140</v>
      </c>
      <c r="B83" s="388"/>
      <c r="C83" s="333" t="str">
        <f>+VLOOKUP(A83,bd_lista!$A$3:$C$590,3,FALSE)</f>
        <v>Universidad Pública de El Alto</v>
      </c>
      <c r="D83" s="390"/>
      <c r="E83" s="333" t="s">
        <v>1305</v>
      </c>
      <c r="F83" s="245">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295914.15000000002</v>
      </c>
      <c r="G83" s="245">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5">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5">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5">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5">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5">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5">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5">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5">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5">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5">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5">
        <f t="shared" ca="1" si="5"/>
        <v>295914.15000000002</v>
      </c>
      <c r="S83" s="245">
        <f ca="1">+R82+R83</f>
        <v>295914.15000000002</v>
      </c>
      <c r="T83" s="245">
        <f ca="1">+S83</f>
        <v>295914.15000000002</v>
      </c>
      <c r="U83" s="244">
        <f t="shared" si="6"/>
        <v>2</v>
      </c>
      <c r="V83" s="333" t="str">
        <f>+VLOOKUP(A83,bd_lista!$A$3:$E$590,5,FALSE)</f>
        <v>Universidades Públicas</v>
      </c>
      <c r="W83" s="392"/>
      <c r="X83" s="242">
        <f>+VLOOKUP(A83,[4]Sheet1!$A$13:$D$744,4,FALSE)</f>
        <v>0</v>
      </c>
      <c r="Y83" s="242" t="e">
        <f>+VLOOKUP(X83,bd_lista!$A$3:$C$590,3,FALSE)</f>
        <v>#N/A</v>
      </c>
      <c r="Z83" s="292"/>
      <c r="AA83" s="293"/>
    </row>
    <row r="84" spans="1:27" customFormat="1" ht="15" hidden="1" customHeight="1">
      <c r="A84" s="250">
        <v>141</v>
      </c>
      <c r="B84" s="387">
        <f>+A84</f>
        <v>141</v>
      </c>
      <c r="C84" s="247" t="str">
        <f>+VLOOKUP(A84,bd_lista!$A$3:$C$590,3,FALSE)</f>
        <v>Universidad Mayor de San Simón</v>
      </c>
      <c r="D84" s="389" t="str">
        <f>+C84</f>
        <v>Universidad Mayor de San Simón</v>
      </c>
      <c r="E84" s="247" t="s">
        <v>1304</v>
      </c>
      <c r="F84" s="243">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3">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3">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3">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3">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3">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3">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3">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3">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3">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3">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3">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3">
        <f t="shared" ca="1" si="5"/>
        <v>0</v>
      </c>
      <c r="S84" s="243"/>
      <c r="T84" s="243">
        <f ca="1">+T85</f>
        <v>0</v>
      </c>
      <c r="U84" s="242">
        <f t="shared" si="6"/>
        <v>1</v>
      </c>
      <c r="V84" s="333" t="str">
        <f>+VLOOKUP(A84,bd_lista!$A$3:$E$590,5,FALSE)</f>
        <v>Universidades Públicas</v>
      </c>
      <c r="W84" s="391" t="str">
        <f>+V84</f>
        <v>Universidades Públicas</v>
      </c>
      <c r="X84" s="242">
        <f>+VLOOKUP(A84,[4]Sheet1!$A$13:$D$744,4,FALSE)</f>
        <v>0</v>
      </c>
      <c r="Y84" s="242" t="e">
        <f>+VLOOKUP(X84,bd_lista!$A$3:$C$590,3,FALSE)</f>
        <v>#N/A</v>
      </c>
      <c r="Z84" s="294">
        <f>+X84</f>
        <v>0</v>
      </c>
      <c r="AA84" s="295" t="e">
        <f>+Y84</f>
        <v>#N/A</v>
      </c>
    </row>
    <row r="85" spans="1:27" customFormat="1" ht="15" hidden="1" customHeight="1">
      <c r="A85" s="251">
        <v>141</v>
      </c>
      <c r="B85" s="388"/>
      <c r="C85" s="333" t="str">
        <f>+VLOOKUP(A85,bd_lista!$A$3:$C$590,3,FALSE)</f>
        <v>Universidad Mayor de San Simón</v>
      </c>
      <c r="D85" s="390"/>
      <c r="E85" s="333" t="s">
        <v>1305</v>
      </c>
      <c r="F85" s="245">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5">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5">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5">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5">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5">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5">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5">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5">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5">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5">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5">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5">
        <f t="shared" ca="1" si="5"/>
        <v>0</v>
      </c>
      <c r="S85" s="245">
        <f ca="1">+R84+R85</f>
        <v>0</v>
      </c>
      <c r="T85" s="245">
        <f ca="1">+S85</f>
        <v>0</v>
      </c>
      <c r="U85" s="244">
        <f t="shared" si="6"/>
        <v>2</v>
      </c>
      <c r="V85" s="333" t="str">
        <f>+VLOOKUP(A85,bd_lista!$A$3:$E$590,5,FALSE)</f>
        <v>Universidades Públicas</v>
      </c>
      <c r="W85" s="392"/>
      <c r="X85" s="242">
        <f>+VLOOKUP(A85,[4]Sheet1!$A$13:$D$744,4,FALSE)</f>
        <v>0</v>
      </c>
      <c r="Y85" s="242" t="e">
        <f>+VLOOKUP(X85,bd_lista!$A$3:$C$590,3,FALSE)</f>
        <v>#N/A</v>
      </c>
      <c r="Z85" s="292"/>
      <c r="AA85" s="293"/>
    </row>
    <row r="86" spans="1:27" customFormat="1" ht="15" hidden="1" customHeight="1">
      <c r="A86" s="32">
        <v>142</v>
      </c>
      <c r="B86" s="387">
        <f>+A86</f>
        <v>142</v>
      </c>
      <c r="C86" s="247" t="str">
        <f>+VLOOKUP(A86,bd_lista!$A$3:$C$590,3,FALSE)</f>
        <v>Universidad Técnica de Oruro</v>
      </c>
      <c r="D86" s="389" t="str">
        <f>+C86</f>
        <v>Universidad Técnica de Oruro</v>
      </c>
      <c r="E86" s="247" t="s">
        <v>1304</v>
      </c>
      <c r="F86" s="243">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3">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3">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3">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3">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3">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3">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3">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3">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3">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3">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3">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3">
        <f t="shared" ca="1" si="5"/>
        <v>0</v>
      </c>
      <c r="S86" s="243"/>
      <c r="T86" s="243">
        <f ca="1">+T87</f>
        <v>0</v>
      </c>
      <c r="U86" s="242">
        <f t="shared" si="6"/>
        <v>1</v>
      </c>
      <c r="V86" s="333" t="str">
        <f>+VLOOKUP(A86,bd_lista!$A$3:$E$590,5,FALSE)</f>
        <v>Universidades Públicas</v>
      </c>
      <c r="W86" s="391" t="str">
        <f>+V86</f>
        <v>Universidades Públicas</v>
      </c>
      <c r="X86" s="242">
        <f>+VLOOKUP(A86,[4]Sheet1!$A$13:$D$744,4,FALSE)</f>
        <v>0</v>
      </c>
      <c r="Y86" s="242" t="e">
        <f>+VLOOKUP(X86,bd_lista!$A$3:$C$590,3,FALSE)</f>
        <v>#N/A</v>
      </c>
      <c r="Z86" s="294">
        <f>+X86</f>
        <v>0</v>
      </c>
      <c r="AA86" s="295" t="e">
        <f>+Y86</f>
        <v>#N/A</v>
      </c>
    </row>
    <row r="87" spans="1:27" customFormat="1" ht="15" hidden="1" customHeight="1">
      <c r="A87" s="32">
        <v>142</v>
      </c>
      <c r="B87" s="388"/>
      <c r="C87" s="333" t="str">
        <f>+VLOOKUP(A87,bd_lista!$A$3:$C$590,3,FALSE)</f>
        <v>Universidad Técnica de Oruro</v>
      </c>
      <c r="D87" s="390"/>
      <c r="E87" s="333" t="s">
        <v>1305</v>
      </c>
      <c r="F87" s="245">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5">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5">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5">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5">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5">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5">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5">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5">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5">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5">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5">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5">
        <f t="shared" ca="1" si="5"/>
        <v>0</v>
      </c>
      <c r="S87" s="245">
        <f ca="1">+R86+R87</f>
        <v>0</v>
      </c>
      <c r="T87" s="245">
        <f ca="1">+S87</f>
        <v>0</v>
      </c>
      <c r="U87" s="244">
        <f t="shared" si="6"/>
        <v>2</v>
      </c>
      <c r="V87" s="333" t="str">
        <f>+VLOOKUP(A87,bd_lista!$A$3:$E$590,5,FALSE)</f>
        <v>Universidades Públicas</v>
      </c>
      <c r="W87" s="392"/>
      <c r="X87" s="242">
        <f>+VLOOKUP(A87,[4]Sheet1!$A$13:$D$744,4,FALSE)</f>
        <v>0</v>
      </c>
      <c r="Y87" s="242" t="e">
        <f>+VLOOKUP(X87,bd_lista!$A$3:$C$590,3,FALSE)</f>
        <v>#N/A</v>
      </c>
      <c r="Z87" s="292"/>
      <c r="AA87" s="293"/>
    </row>
    <row r="88" spans="1:27" customFormat="1" ht="15" hidden="1" customHeight="1">
      <c r="A88" s="32">
        <v>143</v>
      </c>
      <c r="B88" s="387">
        <f>+A88</f>
        <v>143</v>
      </c>
      <c r="C88" s="247" t="str">
        <f>+VLOOKUP(A88,bd_lista!$A$3:$C$590,3,FALSE)</f>
        <v>Universidad Autónoma Tomás Frías</v>
      </c>
      <c r="D88" s="389" t="str">
        <f>+C88</f>
        <v>Universidad Autónoma Tomás Frías</v>
      </c>
      <c r="E88" s="247" t="s">
        <v>1304</v>
      </c>
      <c r="F88" s="243">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3">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3">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3">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3">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3">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3">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3">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3">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3">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3">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3">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3">
        <f t="shared" ca="1" si="5"/>
        <v>0</v>
      </c>
      <c r="S88" s="243"/>
      <c r="T88" s="243">
        <f ca="1">+T89</f>
        <v>0</v>
      </c>
      <c r="U88" s="242">
        <f t="shared" si="6"/>
        <v>1</v>
      </c>
      <c r="V88" s="333" t="str">
        <f>+VLOOKUP(A88,bd_lista!$A$3:$E$590,5,FALSE)</f>
        <v>Universidades Públicas</v>
      </c>
      <c r="W88" s="391" t="str">
        <f>+V88</f>
        <v>Universidades Públicas</v>
      </c>
      <c r="X88" s="242">
        <f>+VLOOKUP(A88,[4]Sheet1!$A$13:$D$744,4,FALSE)</f>
        <v>0</v>
      </c>
      <c r="Y88" s="242" t="e">
        <f>+VLOOKUP(X88,bd_lista!$A$3:$C$590,3,FALSE)</f>
        <v>#N/A</v>
      </c>
      <c r="Z88" s="294">
        <f>+X88</f>
        <v>0</v>
      </c>
      <c r="AA88" s="295" t="e">
        <f>+Y88</f>
        <v>#N/A</v>
      </c>
    </row>
    <row r="89" spans="1:27" customFormat="1" ht="15" hidden="1" customHeight="1">
      <c r="A89" s="32">
        <v>143</v>
      </c>
      <c r="B89" s="388"/>
      <c r="C89" s="333" t="str">
        <f>+VLOOKUP(A89,bd_lista!$A$3:$C$590,3,FALSE)</f>
        <v>Universidad Autónoma Tomás Frías</v>
      </c>
      <c r="D89" s="390"/>
      <c r="E89" s="333" t="s">
        <v>1305</v>
      </c>
      <c r="F89" s="245">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5">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5">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5">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5">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5">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5">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5">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5">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5">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5">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5">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5">
        <f t="shared" ca="1" si="5"/>
        <v>0</v>
      </c>
      <c r="S89" s="245">
        <f ca="1">+R88+R89</f>
        <v>0</v>
      </c>
      <c r="T89" s="245">
        <f ca="1">+S89</f>
        <v>0</v>
      </c>
      <c r="U89" s="244">
        <f t="shared" si="6"/>
        <v>2</v>
      </c>
      <c r="V89" s="333" t="str">
        <f>+VLOOKUP(A89,bd_lista!$A$3:$E$590,5,FALSE)</f>
        <v>Universidades Públicas</v>
      </c>
      <c r="W89" s="392"/>
      <c r="X89" s="242">
        <f>+VLOOKUP(A89,[4]Sheet1!$A$13:$D$744,4,FALSE)</f>
        <v>0</v>
      </c>
      <c r="Y89" s="242" t="e">
        <f>+VLOOKUP(X89,bd_lista!$A$3:$C$590,3,FALSE)</f>
        <v>#N/A</v>
      </c>
      <c r="Z89" s="292"/>
      <c r="AA89" s="293"/>
    </row>
    <row r="90" spans="1:27" customFormat="1" ht="15" hidden="1" customHeight="1">
      <c r="A90" s="32">
        <v>144</v>
      </c>
      <c r="B90" s="387">
        <f>+A90</f>
        <v>144</v>
      </c>
      <c r="C90" s="247" t="str">
        <f>+VLOOKUP(A90,bd_lista!$A$3:$C$590,3,FALSE)</f>
        <v>Universidad Nacional Siglo XX</v>
      </c>
      <c r="D90" s="389" t="str">
        <f>+C90</f>
        <v>Universidad Nacional Siglo XX</v>
      </c>
      <c r="E90" s="247" t="s">
        <v>1304</v>
      </c>
      <c r="F90" s="243">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3">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3">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3">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3">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3">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3">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3">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3">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3">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3">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3">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3">
        <f t="shared" ca="1" si="5"/>
        <v>0</v>
      </c>
      <c r="S90" s="243"/>
      <c r="T90" s="243">
        <f ca="1">+T91</f>
        <v>0</v>
      </c>
      <c r="U90" s="242">
        <f t="shared" si="6"/>
        <v>1</v>
      </c>
      <c r="V90" s="333" t="str">
        <f>+VLOOKUP(A90,bd_lista!$A$3:$E$590,5,FALSE)</f>
        <v>Universidades Públicas</v>
      </c>
      <c r="W90" s="391" t="str">
        <f>+V90</f>
        <v>Universidades Públicas</v>
      </c>
      <c r="X90" s="242">
        <f>+VLOOKUP(A90,[4]Sheet1!$A$13:$D$744,4,FALSE)</f>
        <v>0</v>
      </c>
      <c r="Y90" s="242" t="e">
        <f>+VLOOKUP(X90,bd_lista!$A$3:$C$590,3,FALSE)</f>
        <v>#N/A</v>
      </c>
      <c r="Z90" s="294">
        <f>+X90</f>
        <v>0</v>
      </c>
      <c r="AA90" s="295" t="e">
        <f>+Y90</f>
        <v>#N/A</v>
      </c>
    </row>
    <row r="91" spans="1:27" customFormat="1" ht="15" hidden="1" customHeight="1">
      <c r="A91" s="32">
        <v>144</v>
      </c>
      <c r="B91" s="388"/>
      <c r="C91" s="333" t="str">
        <f>+VLOOKUP(A91,bd_lista!$A$3:$C$590,3,FALSE)</f>
        <v>Universidad Nacional Siglo XX</v>
      </c>
      <c r="D91" s="390"/>
      <c r="E91" s="333" t="s">
        <v>1305</v>
      </c>
      <c r="F91" s="245">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5">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5">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5">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5">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5">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5">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5">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5">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5">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5">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5">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5">
        <f t="shared" ca="1" si="5"/>
        <v>0</v>
      </c>
      <c r="S91" s="245">
        <f ca="1">+R90+R91</f>
        <v>0</v>
      </c>
      <c r="T91" s="245">
        <f ca="1">+S91</f>
        <v>0</v>
      </c>
      <c r="U91" s="244">
        <f t="shared" si="6"/>
        <v>2</v>
      </c>
      <c r="V91" s="333" t="str">
        <f>+VLOOKUP(A91,bd_lista!$A$3:$E$590,5,FALSE)</f>
        <v>Universidades Públicas</v>
      </c>
      <c r="W91" s="392"/>
      <c r="X91" s="242">
        <f>+VLOOKUP(A91,[4]Sheet1!$A$13:$D$744,4,FALSE)</f>
        <v>0</v>
      </c>
      <c r="Y91" s="242" t="e">
        <f>+VLOOKUP(X91,bd_lista!$A$3:$C$590,3,FALSE)</f>
        <v>#N/A</v>
      </c>
      <c r="Z91" s="292"/>
      <c r="AA91" s="293"/>
    </row>
    <row r="92" spans="1:27" customFormat="1" ht="15" hidden="1" customHeight="1">
      <c r="A92" s="32">
        <v>145</v>
      </c>
      <c r="B92" s="387">
        <f>+A92</f>
        <v>145</v>
      </c>
      <c r="C92" s="247" t="str">
        <f>+VLOOKUP(A92,bd_lista!$A$3:$C$590,3,FALSE)</f>
        <v>Universidad Autónoma Juan Misael Saracho</v>
      </c>
      <c r="D92" s="389" t="str">
        <f>+C92</f>
        <v>Universidad Autónoma Juan Misael Saracho</v>
      </c>
      <c r="E92" s="247" t="s">
        <v>1304</v>
      </c>
      <c r="F92" s="243">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3">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3">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3">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3">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3">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3">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3">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3">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3">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3">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3">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3">
        <f t="shared" ca="1" si="5"/>
        <v>0</v>
      </c>
      <c r="S92" s="243"/>
      <c r="T92" s="243">
        <f ca="1">+T93</f>
        <v>0</v>
      </c>
      <c r="U92" s="242">
        <f t="shared" si="6"/>
        <v>1</v>
      </c>
      <c r="V92" s="333" t="str">
        <f>+VLOOKUP(A92,bd_lista!$A$3:$E$590,5,FALSE)</f>
        <v>Universidades Públicas</v>
      </c>
      <c r="W92" s="391" t="str">
        <f>+V92</f>
        <v>Universidades Públicas</v>
      </c>
      <c r="X92" s="242">
        <f>+VLOOKUP(A92,[4]Sheet1!$A$13:$D$744,4,FALSE)</f>
        <v>0</v>
      </c>
      <c r="Y92" s="242" t="e">
        <f>+VLOOKUP(X92,bd_lista!$A$3:$C$590,3,FALSE)</f>
        <v>#N/A</v>
      </c>
      <c r="Z92" s="294">
        <f>+X92</f>
        <v>0</v>
      </c>
      <c r="AA92" s="295" t="e">
        <f>+Y92</f>
        <v>#N/A</v>
      </c>
    </row>
    <row r="93" spans="1:27" customFormat="1" ht="15" hidden="1" customHeight="1">
      <c r="A93" s="32">
        <v>145</v>
      </c>
      <c r="B93" s="388"/>
      <c r="C93" s="333" t="str">
        <f>+VLOOKUP(A93,bd_lista!$A$3:$C$590,3,FALSE)</f>
        <v>Universidad Autónoma Juan Misael Saracho</v>
      </c>
      <c r="D93" s="390"/>
      <c r="E93" s="333" t="s">
        <v>1305</v>
      </c>
      <c r="F93" s="245">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5">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5">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5">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5">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5">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5">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5">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5">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5">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5">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5">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5">
        <f t="shared" ca="1" si="5"/>
        <v>0</v>
      </c>
      <c r="S93" s="245">
        <f ca="1">+R92+R93</f>
        <v>0</v>
      </c>
      <c r="T93" s="245">
        <f ca="1">+S93</f>
        <v>0</v>
      </c>
      <c r="U93" s="244">
        <f t="shared" si="6"/>
        <v>2</v>
      </c>
      <c r="V93" s="333" t="str">
        <f>+VLOOKUP(A93,bd_lista!$A$3:$E$590,5,FALSE)</f>
        <v>Universidades Públicas</v>
      </c>
      <c r="W93" s="392"/>
      <c r="X93" s="242">
        <f>+VLOOKUP(A93,[4]Sheet1!$A$13:$D$744,4,FALSE)</f>
        <v>0</v>
      </c>
      <c r="Y93" s="242" t="e">
        <f>+VLOOKUP(X93,bd_lista!$A$3:$C$590,3,FALSE)</f>
        <v>#N/A</v>
      </c>
      <c r="Z93" s="292"/>
      <c r="AA93" s="293"/>
    </row>
    <row r="94" spans="1:27" customFormat="1" ht="15" hidden="1" customHeight="1">
      <c r="A94" s="32">
        <v>146</v>
      </c>
      <c r="B94" s="387">
        <f>+A94</f>
        <v>146</v>
      </c>
      <c r="C94" s="247" t="str">
        <f>+VLOOKUP(A94,bd_lista!$A$3:$C$590,3,FALSE)</f>
        <v>Universidad Autónoma Gabriel René Moreno</v>
      </c>
      <c r="D94" s="389" t="str">
        <f>+C94</f>
        <v>Universidad Autónoma Gabriel René Moreno</v>
      </c>
      <c r="E94" s="247" t="s">
        <v>1304</v>
      </c>
      <c r="F94" s="243">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3">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3">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3">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3">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3">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3">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3">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68">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68">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68">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68">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3">
        <f t="shared" ca="1" si="5"/>
        <v>0</v>
      </c>
      <c r="S94" s="243"/>
      <c r="T94" s="243">
        <f ca="1">+T95</f>
        <v>100</v>
      </c>
      <c r="U94" s="242">
        <f t="shared" si="6"/>
        <v>1</v>
      </c>
      <c r="V94" s="333" t="str">
        <f>+VLOOKUP(A94,bd_lista!$A$3:$E$590,5,FALSE)</f>
        <v>Universidades Públicas</v>
      </c>
      <c r="W94" s="391" t="str">
        <f>+V94</f>
        <v>Universidades Públicas</v>
      </c>
      <c r="X94" s="242">
        <f>+VLOOKUP(A94,[4]Sheet1!$A$13:$D$744,4,FALSE)</f>
        <v>0</v>
      </c>
      <c r="Y94" s="242" t="e">
        <f>+VLOOKUP(X94,bd_lista!$A$3:$C$590,3,FALSE)</f>
        <v>#N/A</v>
      </c>
      <c r="Z94" s="294">
        <f>+X94</f>
        <v>0</v>
      </c>
      <c r="AA94" s="295" t="e">
        <f>+Y94</f>
        <v>#N/A</v>
      </c>
    </row>
    <row r="95" spans="1:27" customFormat="1" ht="15" hidden="1" customHeight="1">
      <c r="A95" s="32">
        <v>146</v>
      </c>
      <c r="B95" s="388"/>
      <c r="C95" s="333" t="str">
        <f>+VLOOKUP(A95,bd_lista!$A$3:$C$590,3,FALSE)</f>
        <v>Universidad Autónoma Gabriel René Moreno</v>
      </c>
      <c r="D95" s="390"/>
      <c r="E95" s="333" t="s">
        <v>1305</v>
      </c>
      <c r="F95" s="245">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5">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100</v>
      </c>
      <c r="H95" s="245">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45">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5">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5">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5">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5">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5">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5">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5">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5">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5">
        <f t="shared" ca="1" si="5"/>
        <v>100</v>
      </c>
      <c r="S95" s="245">
        <f ca="1">+R94+R95</f>
        <v>100</v>
      </c>
      <c r="T95" s="245">
        <f ca="1">+S95</f>
        <v>100</v>
      </c>
      <c r="U95" s="244">
        <f t="shared" si="6"/>
        <v>2</v>
      </c>
      <c r="V95" s="333" t="str">
        <f>+VLOOKUP(A95,bd_lista!$A$3:$E$590,5,FALSE)</f>
        <v>Universidades Públicas</v>
      </c>
      <c r="W95" s="392"/>
      <c r="X95" s="242">
        <f>+VLOOKUP(A95,[4]Sheet1!$A$13:$D$744,4,FALSE)</f>
        <v>0</v>
      </c>
      <c r="Y95" s="242" t="e">
        <f>+VLOOKUP(X95,bd_lista!$A$3:$C$590,3,FALSE)</f>
        <v>#N/A</v>
      </c>
      <c r="Z95" s="292"/>
      <c r="AA95" s="293"/>
    </row>
    <row r="96" spans="1:27" customFormat="1" ht="15" hidden="1" customHeight="1">
      <c r="A96" s="32">
        <v>147</v>
      </c>
      <c r="B96" s="387">
        <f>+A96</f>
        <v>147</v>
      </c>
      <c r="C96" s="247" t="str">
        <f>+VLOOKUP(A96,bd_lista!$A$3:$C$590,3,FALSE)</f>
        <v>Universidad Autónoma del Beni José Ballivián</v>
      </c>
      <c r="D96" s="389" t="str">
        <f>+C96</f>
        <v>Universidad Autónoma del Beni José Ballivián</v>
      </c>
      <c r="E96" s="247" t="s">
        <v>1304</v>
      </c>
      <c r="F96" s="243">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3">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3">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3">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3">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3">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3">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3">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3">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3">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3">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3">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3">
        <f t="shared" ca="1" si="5"/>
        <v>0</v>
      </c>
      <c r="S96" s="268"/>
      <c r="T96" s="243">
        <f ca="1">+T97</f>
        <v>0</v>
      </c>
      <c r="U96" s="242">
        <f t="shared" si="6"/>
        <v>1</v>
      </c>
      <c r="V96" s="333" t="str">
        <f>+VLOOKUP(A96,bd_lista!$A$3:$E$590,5,FALSE)</f>
        <v>Universidades Públicas</v>
      </c>
      <c r="W96" s="391" t="str">
        <f>+V96</f>
        <v>Universidades Públicas</v>
      </c>
      <c r="X96" s="242">
        <f>+VLOOKUP(A96,[4]Sheet1!$A$13:$D$744,4,FALSE)</f>
        <v>0</v>
      </c>
      <c r="Y96" s="242" t="e">
        <f>+VLOOKUP(X96,bd_lista!$A$3:$C$590,3,FALSE)</f>
        <v>#N/A</v>
      </c>
      <c r="Z96" s="294">
        <f>+X96</f>
        <v>0</v>
      </c>
      <c r="AA96" s="295" t="e">
        <f>+Y96</f>
        <v>#N/A</v>
      </c>
    </row>
    <row r="97" spans="1:27" customFormat="1" ht="15" hidden="1" customHeight="1">
      <c r="A97" s="32">
        <v>147</v>
      </c>
      <c r="B97" s="388"/>
      <c r="C97" s="333" t="str">
        <f>+VLOOKUP(A97,bd_lista!$A$3:$C$590,3,FALSE)</f>
        <v>Universidad Autónoma del Beni José Ballivián</v>
      </c>
      <c r="D97" s="390"/>
      <c r="E97" s="333" t="s">
        <v>1305</v>
      </c>
      <c r="F97" s="24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5">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5">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45">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5">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5">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5">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5">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5">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5">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5">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5">
        <f t="shared" ca="1" si="5"/>
        <v>0</v>
      </c>
      <c r="S97" s="245">
        <f ca="1">+R96+R97</f>
        <v>0</v>
      </c>
      <c r="T97" s="245">
        <f ca="1">+S97</f>
        <v>0</v>
      </c>
      <c r="U97" s="244">
        <f t="shared" si="6"/>
        <v>2</v>
      </c>
      <c r="V97" s="333" t="str">
        <f>+VLOOKUP(A97,bd_lista!$A$3:$E$590,5,FALSE)</f>
        <v>Universidades Públicas</v>
      </c>
      <c r="W97" s="392"/>
      <c r="X97" s="242">
        <f>+VLOOKUP(A97,[4]Sheet1!$A$13:$D$744,4,FALSE)</f>
        <v>0</v>
      </c>
      <c r="Y97" s="242" t="e">
        <f>+VLOOKUP(X97,bd_lista!$A$3:$C$590,3,FALSE)</f>
        <v>#N/A</v>
      </c>
      <c r="Z97" s="292"/>
      <c r="AA97" s="293"/>
    </row>
    <row r="98" spans="1:27" customFormat="1" ht="15" hidden="1" customHeight="1">
      <c r="A98" s="32">
        <v>148</v>
      </c>
      <c r="B98" s="387">
        <f>+A98</f>
        <v>148</v>
      </c>
      <c r="C98" s="247" t="str">
        <f>+VLOOKUP(A98,bd_lista!$A$3:$C$590,3,FALSE)</f>
        <v>Universidad Amazónica de Pando</v>
      </c>
      <c r="D98" s="389" t="str">
        <f>+C98</f>
        <v>Universidad Amazónica de Pando</v>
      </c>
      <c r="E98" s="247" t="s">
        <v>1304</v>
      </c>
      <c r="F98" s="243">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3">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3">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3">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3">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3">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3">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3">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3">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3">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3">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3">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3">
        <f t="shared" ca="1" si="5"/>
        <v>0</v>
      </c>
      <c r="S98" s="243"/>
      <c r="T98" s="243">
        <f ca="1">+T99</f>
        <v>0</v>
      </c>
      <c r="U98" s="242">
        <f t="shared" si="6"/>
        <v>1</v>
      </c>
      <c r="V98" s="333" t="str">
        <f>+VLOOKUP(A98,bd_lista!$A$3:$E$590,5,FALSE)</f>
        <v>Universidades Públicas</v>
      </c>
      <c r="W98" s="391" t="str">
        <f>+V98</f>
        <v>Universidades Públicas</v>
      </c>
      <c r="X98" s="242">
        <f>+VLOOKUP(A98,[4]Sheet1!$A$13:$D$744,4,FALSE)</f>
        <v>0</v>
      </c>
      <c r="Y98" s="242" t="e">
        <f>+VLOOKUP(X98,bd_lista!$A$3:$C$590,3,FALSE)</f>
        <v>#N/A</v>
      </c>
      <c r="Z98" s="294">
        <f>+X98</f>
        <v>0</v>
      </c>
      <c r="AA98" s="295" t="e">
        <f>+Y98</f>
        <v>#N/A</v>
      </c>
    </row>
    <row r="99" spans="1:27" customFormat="1" ht="15" hidden="1" customHeight="1">
      <c r="A99" s="32">
        <v>148</v>
      </c>
      <c r="B99" s="388"/>
      <c r="C99" s="333" t="str">
        <f>+VLOOKUP(A99,bd_lista!$A$3:$C$590,3,FALSE)</f>
        <v>Universidad Amazónica de Pando</v>
      </c>
      <c r="D99" s="390"/>
      <c r="E99" s="333" t="s">
        <v>1305</v>
      </c>
      <c r="F99" s="245">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0</v>
      </c>
      <c r="G99" s="245">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45">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5">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5">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5">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5">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5">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5">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5">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5">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5">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5">
        <f t="shared" ca="1" si="5"/>
        <v>0</v>
      </c>
      <c r="S99" s="245">
        <f ca="1">+R98+R99</f>
        <v>0</v>
      </c>
      <c r="T99" s="245">
        <f ca="1">+S99</f>
        <v>0</v>
      </c>
      <c r="U99" s="244">
        <f t="shared" si="6"/>
        <v>2</v>
      </c>
      <c r="V99" s="333" t="str">
        <f>+VLOOKUP(A99,bd_lista!$A$3:$E$590,5,FALSE)</f>
        <v>Universidades Públicas</v>
      </c>
      <c r="W99" s="392"/>
      <c r="X99" s="242">
        <f>+VLOOKUP(A99,[4]Sheet1!$A$13:$D$744,4,FALSE)</f>
        <v>0</v>
      </c>
      <c r="Y99" s="242" t="e">
        <f>+VLOOKUP(X99,bd_lista!$A$3:$C$590,3,FALSE)</f>
        <v>#N/A</v>
      </c>
      <c r="Z99" s="292"/>
      <c r="AA99" s="293"/>
    </row>
    <row r="100" spans="1:27" ht="15" hidden="1" customHeight="1">
      <c r="A100" s="32">
        <v>149</v>
      </c>
      <c r="B100" s="387">
        <f>+A100</f>
        <v>149</v>
      </c>
      <c r="C100" s="247" t="e">
        <f>+VLOOKUP(A100,bd_lista!$A$3:$C$590,3,FALSE)</f>
        <v>#N/A</v>
      </c>
      <c r="D100" s="389" t="e">
        <f>+C100</f>
        <v>#N/A</v>
      </c>
      <c r="E100" s="247" t="s">
        <v>1304</v>
      </c>
      <c r="F100" s="243">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3">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3">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3">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3">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3">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3">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3">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3">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3">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3">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3">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3">
        <f t="shared" ca="1" si="5"/>
        <v>0</v>
      </c>
      <c r="S100" s="243"/>
      <c r="T100" s="243">
        <f ca="1">+T101</f>
        <v>0</v>
      </c>
      <c r="U100" s="242">
        <f t="shared" si="6"/>
        <v>1</v>
      </c>
      <c r="V100" s="333" t="e">
        <f>+VLOOKUP(A100,bd_lista!$A$3:$E$590,5,FALSE)</f>
        <v>#N/A</v>
      </c>
      <c r="W100" s="391" t="e">
        <f>+V100</f>
        <v>#N/A</v>
      </c>
      <c r="X100" s="242" t="e">
        <f>+VLOOKUP(A100,[4]Sheet1!$A$13:$D$744,4,FALSE)</f>
        <v>#N/A</v>
      </c>
      <c r="Y100" s="242" t="e">
        <f>+VLOOKUP(X100,bd_lista!$A$3:$C$590,3,FALSE)</f>
        <v>#N/A</v>
      </c>
      <c r="Z100" s="294" t="e">
        <f>+X100</f>
        <v>#N/A</v>
      </c>
      <c r="AA100" s="295" t="e">
        <f>+Y100</f>
        <v>#N/A</v>
      </c>
    </row>
    <row r="101" spans="1:27" ht="15" hidden="1" customHeight="1">
      <c r="A101" s="32">
        <v>149</v>
      </c>
      <c r="B101" s="388"/>
      <c r="C101" s="333" t="e">
        <f>+VLOOKUP(A101,bd_lista!$A$3:$C$590,3,FALSE)</f>
        <v>#N/A</v>
      </c>
      <c r="D101" s="390"/>
      <c r="E101" s="333" t="s">
        <v>1305</v>
      </c>
      <c r="F101" s="245">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5">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5">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5">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5">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5">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5">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5">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5">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5">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5">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5">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5">
        <f t="shared" ca="1" si="5"/>
        <v>0</v>
      </c>
      <c r="S101" s="245">
        <f ca="1">+R100+R101</f>
        <v>0</v>
      </c>
      <c r="T101" s="245">
        <f ca="1">+S101</f>
        <v>0</v>
      </c>
      <c r="U101" s="244">
        <f t="shared" si="6"/>
        <v>2</v>
      </c>
      <c r="V101" s="333" t="e">
        <f>+VLOOKUP(A101,bd_lista!$A$3:$E$590,5,FALSE)</f>
        <v>#N/A</v>
      </c>
      <c r="W101" s="392"/>
      <c r="X101" s="242" t="e">
        <f>+VLOOKUP(A101,[4]Sheet1!$A$13:$D$744,4,FALSE)</f>
        <v>#N/A</v>
      </c>
      <c r="Y101" s="242" t="e">
        <f>+VLOOKUP(X101,bd_lista!$A$3:$C$590,3,FALSE)</f>
        <v>#N/A</v>
      </c>
      <c r="Z101" s="292"/>
      <c r="AA101" s="293"/>
    </row>
    <row r="102" spans="1:27" ht="15" hidden="1" customHeight="1">
      <c r="A102" s="251">
        <v>150</v>
      </c>
      <c r="B102" s="387">
        <f>+A102</f>
        <v>150</v>
      </c>
      <c r="C102" s="247" t="str">
        <f>+VLOOKUP(A102,bd_lista!$A$3:$C$590,3,FALSE)</f>
        <v>Proyecto Sucre Ciudad Universitaria</v>
      </c>
      <c r="D102" s="389" t="str">
        <f>+C102</f>
        <v>Proyecto Sucre Ciudad Universitaria</v>
      </c>
      <c r="E102" s="247" t="s">
        <v>1304</v>
      </c>
      <c r="F102" s="243">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3">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3">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3">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3">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3">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3">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3">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3">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3">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3">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3">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3">
        <f t="shared" ca="1" si="5"/>
        <v>0</v>
      </c>
      <c r="S102" s="243"/>
      <c r="T102" s="243">
        <f ca="1">+T103</f>
        <v>0</v>
      </c>
      <c r="U102" s="242">
        <f t="shared" si="6"/>
        <v>1</v>
      </c>
      <c r="V102" s="333" t="str">
        <f>+VLOOKUP(A102,bd_lista!$A$3:$E$590,5,FALSE)</f>
        <v>Instituciones Descentralizadas</v>
      </c>
      <c r="W102" s="391" t="str">
        <f>+V102</f>
        <v>Instituciones Descentralizadas</v>
      </c>
      <c r="X102" s="242">
        <f>+VLOOKUP(A102,[4]Sheet1!$A$13:$D$744,4,FALSE)</f>
        <v>16</v>
      </c>
      <c r="Y102" s="242" t="str">
        <f>+VLOOKUP(X102,bd_lista!$A$3:$C$590,3,FALSE)</f>
        <v>Ministerio de Educación</v>
      </c>
      <c r="Z102" s="294">
        <f>+X102</f>
        <v>16</v>
      </c>
      <c r="AA102" s="295" t="str">
        <f>+Y102</f>
        <v>Ministerio de Educación</v>
      </c>
    </row>
    <row r="103" spans="1:27" ht="15" hidden="1" customHeight="1">
      <c r="A103" s="32">
        <v>150</v>
      </c>
      <c r="B103" s="388"/>
      <c r="C103" s="333" t="str">
        <f>+VLOOKUP(A103,bd_lista!$A$3:$C$590,3,FALSE)</f>
        <v>Proyecto Sucre Ciudad Universitaria</v>
      </c>
      <c r="D103" s="390"/>
      <c r="E103" s="333" t="s">
        <v>1305</v>
      </c>
      <c r="F103" s="245">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5">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5">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5">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5">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5">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5">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5">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5">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5">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5">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5">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5">
        <f t="shared" ca="1" si="5"/>
        <v>0</v>
      </c>
      <c r="S103" s="245">
        <f ca="1">+R102+R103</f>
        <v>0</v>
      </c>
      <c r="T103" s="245">
        <f ca="1">+S103</f>
        <v>0</v>
      </c>
      <c r="U103" s="244">
        <f t="shared" si="6"/>
        <v>2</v>
      </c>
      <c r="V103" s="333" t="str">
        <f>+VLOOKUP(A103,bd_lista!$A$3:$E$590,5,FALSE)</f>
        <v>Instituciones Descentralizadas</v>
      </c>
      <c r="W103" s="392"/>
      <c r="X103" s="242">
        <f>+VLOOKUP(A103,[4]Sheet1!$A$13:$D$744,4,FALSE)</f>
        <v>16</v>
      </c>
      <c r="Y103" s="242" t="str">
        <f>+VLOOKUP(X103,bd_lista!$A$3:$C$590,3,FALSE)</f>
        <v>Ministerio de Educación</v>
      </c>
      <c r="Z103" s="292"/>
      <c r="AA103" s="293"/>
    </row>
    <row r="104" spans="1:27" ht="15" hidden="1" customHeight="1">
      <c r="A104" s="251">
        <v>152</v>
      </c>
      <c r="B104" s="387">
        <f>+A104</f>
        <v>152</v>
      </c>
      <c r="C104" s="247" t="str">
        <f>+VLOOKUP(A104,bd_lista!$A$3:$C$590,3,FALSE)</f>
        <v>Servicio Plurinacional de Defensa Pública</v>
      </c>
      <c r="D104" s="389" t="str">
        <f>+C104</f>
        <v>Servicio Plurinacional de Defensa Pública</v>
      </c>
      <c r="E104" s="247" t="s">
        <v>1304</v>
      </c>
      <c r="F104" s="243">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3">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3">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3">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3">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3">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3">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3">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3">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3">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3">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3">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3">
        <f t="shared" ca="1" si="5"/>
        <v>0</v>
      </c>
      <c r="S104" s="243"/>
      <c r="T104" s="243">
        <f ca="1">+T105</f>
        <v>0</v>
      </c>
      <c r="U104" s="242">
        <f t="shared" si="6"/>
        <v>1</v>
      </c>
      <c r="V104" s="333" t="str">
        <f>+VLOOKUP(A104,bd_lista!$A$3:$E$590,5,FALSE)</f>
        <v>Instituciones Descentralizadas</v>
      </c>
      <c r="W104" s="391" t="str">
        <f>+V104</f>
        <v>Instituciones Descentralizadas</v>
      </c>
      <c r="X104" s="242">
        <f>+VLOOKUP(A104,[4]Sheet1!$A$13:$D$744,4,FALSE)</f>
        <v>30</v>
      </c>
      <c r="Y104" s="242" t="str">
        <f>+VLOOKUP(X104,bd_lista!$A$3:$C$590,3,FALSE)</f>
        <v>Ministerio de Justicia y Transparencia Institucional</v>
      </c>
      <c r="Z104" s="294">
        <f>+X104</f>
        <v>30</v>
      </c>
      <c r="AA104" s="319" t="str">
        <f>+Y104</f>
        <v>Ministerio de Justicia y Transparencia Institucional</v>
      </c>
    </row>
    <row r="105" spans="1:27" ht="15" hidden="1" customHeight="1">
      <c r="A105" s="32">
        <v>152</v>
      </c>
      <c r="B105" s="388"/>
      <c r="C105" s="333" t="str">
        <f>+VLOOKUP(A105,bd_lista!$A$3:$C$590,3,FALSE)</f>
        <v>Servicio Plurinacional de Defensa Pública</v>
      </c>
      <c r="D105" s="390"/>
      <c r="E105" s="333" t="s">
        <v>1305</v>
      </c>
      <c r="F105" s="245">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5">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5">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5">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5">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5">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5">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5">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5">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5">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5">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5">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5">
        <f t="shared" ca="1" si="5"/>
        <v>0</v>
      </c>
      <c r="S105" s="245">
        <f ca="1">+R104+R105</f>
        <v>0</v>
      </c>
      <c r="T105" s="245">
        <f ca="1">+S105</f>
        <v>0</v>
      </c>
      <c r="U105" s="244">
        <f t="shared" si="6"/>
        <v>2</v>
      </c>
      <c r="V105" s="333" t="str">
        <f>+VLOOKUP(A105,bd_lista!$A$3:$E$590,5,FALSE)</f>
        <v>Instituciones Descentralizadas</v>
      </c>
      <c r="W105" s="392"/>
      <c r="X105" s="242">
        <f>+VLOOKUP(A105,[4]Sheet1!$A$13:$D$744,4,FALSE)</f>
        <v>30</v>
      </c>
      <c r="Y105" s="242" t="str">
        <f>+VLOOKUP(X105,bd_lista!$A$3:$C$590,3,FALSE)</f>
        <v>Ministerio de Justicia y Transparencia Institucional</v>
      </c>
      <c r="Z105" s="292"/>
      <c r="AA105" s="321"/>
    </row>
    <row r="106" spans="1:27" ht="15" hidden="1" customHeight="1">
      <c r="A106" s="251">
        <v>153</v>
      </c>
      <c r="B106" s="387">
        <f>+A106</f>
        <v>153</v>
      </c>
      <c r="C106" s="247" t="str">
        <f>+VLOOKUP(A106,bd_lista!$A$3:$C$590,3,FALSE)</f>
        <v>Observatorio Plurinacional de la Calidad  Educativa</v>
      </c>
      <c r="D106" s="389" t="str">
        <f>+C106</f>
        <v>Observatorio Plurinacional de la Calidad  Educativa</v>
      </c>
      <c r="E106" s="247" t="s">
        <v>1304</v>
      </c>
      <c r="F106" s="243">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3">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3">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3">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3">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3">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3">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3">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3">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3">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3">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3">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3">
        <f t="shared" ca="1" si="5"/>
        <v>0</v>
      </c>
      <c r="S106" s="243"/>
      <c r="T106" s="243">
        <f ca="1">+T107</f>
        <v>0</v>
      </c>
      <c r="U106" s="242">
        <f t="shared" si="6"/>
        <v>1</v>
      </c>
      <c r="V106" s="333" t="str">
        <f>+VLOOKUP(A106,bd_lista!$A$3:$E$590,5,FALSE)</f>
        <v>Instituciones Descentralizadas</v>
      </c>
      <c r="W106" s="391" t="str">
        <f>+V106</f>
        <v>Instituciones Descentralizadas</v>
      </c>
      <c r="X106" s="242">
        <f>+VLOOKUP(A106,[4]Sheet1!$A$13:$D$744,4,FALSE)</f>
        <v>16</v>
      </c>
      <c r="Y106" s="242" t="str">
        <f>+VLOOKUP(X106,bd_lista!$A$3:$C$590,3,FALSE)</f>
        <v>Ministerio de Educación</v>
      </c>
      <c r="Z106" s="294">
        <f>+X106</f>
        <v>16</v>
      </c>
      <c r="AA106" s="319" t="str">
        <f>+Y106</f>
        <v>Ministerio de Educación</v>
      </c>
    </row>
    <row r="107" spans="1:27" ht="15" hidden="1" customHeight="1">
      <c r="A107" s="32">
        <v>153</v>
      </c>
      <c r="B107" s="388"/>
      <c r="C107" s="333" t="str">
        <f>+VLOOKUP(A107,bd_lista!$A$3:$C$590,3,FALSE)</f>
        <v>Observatorio Plurinacional de la Calidad  Educativa</v>
      </c>
      <c r="D107" s="390"/>
      <c r="E107" s="333" t="s">
        <v>1305</v>
      </c>
      <c r="F107" s="245">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5">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5">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5">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5">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5">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5">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5">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5">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5">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5">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5">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5">
        <f t="shared" ca="1" si="5"/>
        <v>0</v>
      </c>
      <c r="S107" s="245">
        <f ca="1">+R106+R107</f>
        <v>0</v>
      </c>
      <c r="T107" s="245">
        <f ca="1">+S107</f>
        <v>0</v>
      </c>
      <c r="U107" s="244">
        <f t="shared" si="6"/>
        <v>2</v>
      </c>
      <c r="V107" s="333" t="str">
        <f>+VLOOKUP(A107,bd_lista!$A$3:$E$590,5,FALSE)</f>
        <v>Instituciones Descentralizadas</v>
      </c>
      <c r="W107" s="392"/>
      <c r="X107" s="242">
        <f>+VLOOKUP(A107,[4]Sheet1!$A$13:$D$744,4,FALSE)</f>
        <v>16</v>
      </c>
      <c r="Y107" s="242" t="str">
        <f>+VLOOKUP(X107,bd_lista!$A$3:$C$590,3,FALSE)</f>
        <v>Ministerio de Educación</v>
      </c>
      <c r="Z107" s="292"/>
      <c r="AA107" s="321"/>
    </row>
    <row r="108" spans="1:27" ht="15" hidden="1" customHeight="1">
      <c r="A108" s="251">
        <v>154</v>
      </c>
      <c r="B108" s="387">
        <f>+A108</f>
        <v>154</v>
      </c>
      <c r="C108" s="247" t="str">
        <f>+VLOOKUP(A108,bd_lista!$A$3:$C$590,3,FALSE)</f>
        <v>Museo Nacional de Historia Natural</v>
      </c>
      <c r="D108" s="389" t="str">
        <f>+C108</f>
        <v>Museo Nacional de Historia Natural</v>
      </c>
      <c r="E108" s="247" t="s">
        <v>1304</v>
      </c>
      <c r="F108" s="243">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3">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3">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3">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3">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3">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3">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3">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3">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3">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3">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3">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3">
        <f t="shared" ca="1" si="5"/>
        <v>0</v>
      </c>
      <c r="S108" s="243"/>
      <c r="T108" s="243">
        <f ca="1">+T109</f>
        <v>0</v>
      </c>
      <c r="U108" s="242">
        <f t="shared" si="6"/>
        <v>1</v>
      </c>
      <c r="V108" s="333" t="str">
        <f>+VLOOKUP(A108,bd_lista!$A$3:$E$590,5,FALSE)</f>
        <v>Instituciones Descentralizadas</v>
      </c>
      <c r="W108" s="391" t="str">
        <f>+V108</f>
        <v>Instituciones Descentralizadas</v>
      </c>
      <c r="X108" s="242">
        <f>+VLOOKUP(A108,[4]Sheet1!$A$13:$D$744,4,FALSE)</f>
        <v>86</v>
      </c>
      <c r="Y108" s="242" t="str">
        <f>+VLOOKUP(X108,bd_lista!$A$3:$C$590,3,FALSE)</f>
        <v>Ministerio de Medio Ambiente y Agua</v>
      </c>
      <c r="Z108" s="294">
        <f>+X108</f>
        <v>86</v>
      </c>
      <c r="AA108" s="295" t="str">
        <f>+Y108</f>
        <v>Ministerio de Medio Ambiente y Agua</v>
      </c>
    </row>
    <row r="109" spans="1:27" ht="15" hidden="1" customHeight="1">
      <c r="A109" s="32">
        <v>154</v>
      </c>
      <c r="B109" s="388"/>
      <c r="C109" s="333" t="str">
        <f>+VLOOKUP(A109,bd_lista!$A$3:$C$590,3,FALSE)</f>
        <v>Museo Nacional de Historia Natural</v>
      </c>
      <c r="D109" s="390"/>
      <c r="E109" s="333" t="s">
        <v>1305</v>
      </c>
      <c r="F109" s="245">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5">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5">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5">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5">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5">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5">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5">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5">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5">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5">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5">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5">
        <f t="shared" ca="1" si="5"/>
        <v>0</v>
      </c>
      <c r="S109" s="245">
        <f ca="1">+R108+R109</f>
        <v>0</v>
      </c>
      <c r="T109" s="245">
        <f ca="1">+S109</f>
        <v>0</v>
      </c>
      <c r="U109" s="244">
        <f t="shared" si="6"/>
        <v>2</v>
      </c>
      <c r="V109" s="333" t="str">
        <f>+VLOOKUP(A109,bd_lista!$A$3:$E$590,5,FALSE)</f>
        <v>Instituciones Descentralizadas</v>
      </c>
      <c r="W109" s="392"/>
      <c r="X109" s="242">
        <f>+VLOOKUP(A109,[4]Sheet1!$A$13:$D$744,4,FALSE)</f>
        <v>86</v>
      </c>
      <c r="Y109" s="242" t="str">
        <f>+VLOOKUP(X109,bd_lista!$A$3:$C$590,3,FALSE)</f>
        <v>Ministerio de Medio Ambiente y Agua</v>
      </c>
      <c r="Z109" s="292"/>
      <c r="AA109" s="293"/>
    </row>
    <row r="110" spans="1:27" ht="15" customHeight="1">
      <c r="A110" s="251">
        <v>155</v>
      </c>
      <c r="B110" s="387">
        <f>+A110</f>
        <v>155</v>
      </c>
      <c r="C110" s="247" t="str">
        <f>+VLOOKUP(A110,bd_lista!$A$3:$C$590,3,FALSE)</f>
        <v>Dirección del Notariado Plurinacional</v>
      </c>
      <c r="D110" s="389" t="str">
        <f>+C110</f>
        <v>Dirección del Notariado Plurinacional</v>
      </c>
      <c r="E110" s="247" t="s">
        <v>1304</v>
      </c>
      <c r="F110" s="243">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3">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3">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3">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3">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3">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3">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3">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3">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3">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3">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3">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3">
        <f t="shared" ca="1" si="5"/>
        <v>0</v>
      </c>
      <c r="S110" s="243"/>
      <c r="T110" s="243">
        <f ca="1">+T111</f>
        <v>11688.47</v>
      </c>
      <c r="U110" s="242">
        <f t="shared" si="6"/>
        <v>1</v>
      </c>
      <c r="V110" s="333" t="str">
        <f>+VLOOKUP(A110,bd_lista!$A$3:$E$590,5,FALSE)</f>
        <v>Instituciones Descentralizadas</v>
      </c>
      <c r="W110" s="391" t="str">
        <f>+V110</f>
        <v>Instituciones Descentralizadas</v>
      </c>
      <c r="X110" s="242">
        <f>+VLOOKUP(A110,[4]Sheet1!$A$13:$D$744,4,FALSE)</f>
        <v>30</v>
      </c>
      <c r="Y110" s="242" t="str">
        <f>+VLOOKUP(X110,bd_lista!$A$3:$C$590,3,FALSE)</f>
        <v>Ministerio de Justicia y Transparencia Institucional</v>
      </c>
      <c r="Z110" s="294">
        <f>+X110</f>
        <v>30</v>
      </c>
      <c r="AA110" s="319" t="str">
        <f>+Y110</f>
        <v>Ministerio de Justicia y Transparencia Institucional</v>
      </c>
    </row>
    <row r="111" spans="1:27" ht="15" customHeight="1">
      <c r="A111" s="32">
        <v>155</v>
      </c>
      <c r="B111" s="388"/>
      <c r="C111" s="333" t="str">
        <f>+VLOOKUP(A111,bd_lista!$A$3:$C$590,3,FALSE)</f>
        <v>Dirección del Notariado Plurinacional</v>
      </c>
      <c r="D111" s="390"/>
      <c r="E111" s="333" t="s">
        <v>1305</v>
      </c>
      <c r="F111" s="245">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501</v>
      </c>
      <c r="G111" s="245">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11187.47</v>
      </c>
      <c r="H111" s="245">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5">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5">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5">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5">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5">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5">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5">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5">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5">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5">
        <f t="shared" ca="1" si="5"/>
        <v>11688.47</v>
      </c>
      <c r="S111" s="245">
        <f ca="1">+R110+R111</f>
        <v>11688.47</v>
      </c>
      <c r="T111" s="245">
        <f ca="1">+S111</f>
        <v>11688.47</v>
      </c>
      <c r="U111" s="244">
        <f t="shared" si="6"/>
        <v>2</v>
      </c>
      <c r="V111" s="333" t="str">
        <f>+VLOOKUP(A111,bd_lista!$A$3:$E$590,5,FALSE)</f>
        <v>Instituciones Descentralizadas</v>
      </c>
      <c r="W111" s="392"/>
      <c r="X111" s="242">
        <f>+VLOOKUP(A111,[4]Sheet1!$A$13:$D$744,4,FALSE)</f>
        <v>30</v>
      </c>
      <c r="Y111" s="242" t="str">
        <f>+VLOOKUP(X111,bd_lista!$A$3:$C$590,3,FALSE)</f>
        <v>Ministerio de Justicia y Transparencia Institucional</v>
      </c>
      <c r="Z111" s="292"/>
      <c r="AA111" s="321"/>
    </row>
    <row r="112" spans="1:27" ht="15" hidden="1" customHeight="1">
      <c r="A112" s="251">
        <v>156</v>
      </c>
      <c r="B112" s="387">
        <f>+A112</f>
        <v>156</v>
      </c>
      <c r="C112" s="247" t="str">
        <f>+VLOOKUP(A112,bd_lista!$A$3:$C$590,3,FALSE)</f>
        <v>Servicio Plurinacional de Asistencia a la Víctima</v>
      </c>
      <c r="D112" s="389" t="str">
        <f>+C112</f>
        <v>Servicio Plurinacional de Asistencia a la Víctima</v>
      </c>
      <c r="E112" s="247" t="s">
        <v>1304</v>
      </c>
      <c r="F112" s="243">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3">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3">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3">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3">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3">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3">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3">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3">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3">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3">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3">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3">
        <f t="shared" ca="1" si="5"/>
        <v>0</v>
      </c>
      <c r="S112" s="243"/>
      <c r="T112" s="243">
        <f ca="1">+T113</f>
        <v>0</v>
      </c>
      <c r="U112" s="242">
        <f t="shared" si="6"/>
        <v>1</v>
      </c>
      <c r="V112" s="333" t="str">
        <f>+VLOOKUP(A112,bd_lista!$A$3:$E$590,5,FALSE)</f>
        <v>Instituciones Descentralizadas</v>
      </c>
      <c r="W112" s="391" t="str">
        <f>+V112</f>
        <v>Instituciones Descentralizadas</v>
      </c>
      <c r="X112" s="242">
        <f>+VLOOKUP(A112,[4]Sheet1!$A$13:$D$744,4,FALSE)</f>
        <v>30</v>
      </c>
      <c r="Y112" s="242" t="str">
        <f>+VLOOKUP(X112,bd_lista!$A$3:$C$590,3,FALSE)</f>
        <v>Ministerio de Justicia y Transparencia Institucional</v>
      </c>
      <c r="Z112" s="294">
        <f>+X112</f>
        <v>30</v>
      </c>
      <c r="AA112" s="319" t="str">
        <f>+Y112</f>
        <v>Ministerio de Justicia y Transparencia Institucional</v>
      </c>
    </row>
    <row r="113" spans="1:27" ht="15" hidden="1" customHeight="1">
      <c r="A113" s="32">
        <v>156</v>
      </c>
      <c r="B113" s="388"/>
      <c r="C113" s="333" t="str">
        <f>+VLOOKUP(A113,bd_lista!$A$3:$C$590,3,FALSE)</f>
        <v>Servicio Plurinacional de Asistencia a la Víctima</v>
      </c>
      <c r="D113" s="390"/>
      <c r="E113" s="333" t="s">
        <v>1305</v>
      </c>
      <c r="F113" s="245">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5">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5">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5">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5">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5">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5">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5">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5">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5">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5">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5">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5">
        <f t="shared" ca="1" si="5"/>
        <v>0</v>
      </c>
      <c r="S113" s="245">
        <f ca="1">+R112+R113</f>
        <v>0</v>
      </c>
      <c r="T113" s="245">
        <f ca="1">+S113</f>
        <v>0</v>
      </c>
      <c r="U113" s="244">
        <f t="shared" si="6"/>
        <v>2</v>
      </c>
      <c r="V113" s="333" t="str">
        <f>+VLOOKUP(A113,bd_lista!$A$3:$E$590,5,FALSE)</f>
        <v>Instituciones Descentralizadas</v>
      </c>
      <c r="W113" s="392"/>
      <c r="X113" s="242">
        <f>+VLOOKUP(A113,[4]Sheet1!$A$13:$D$744,4,FALSE)</f>
        <v>30</v>
      </c>
      <c r="Y113" s="242" t="str">
        <f>+VLOOKUP(X113,bd_lista!$A$3:$C$590,3,FALSE)</f>
        <v>Ministerio de Justicia y Transparencia Institucional</v>
      </c>
      <c r="Z113" s="292"/>
      <c r="AA113" s="321"/>
    </row>
    <row r="114" spans="1:27" ht="15" hidden="1" customHeight="1">
      <c r="A114" s="251">
        <v>157</v>
      </c>
      <c r="B114" s="387">
        <f>+A114</f>
        <v>157</v>
      </c>
      <c r="C114" s="247" t="str">
        <f>+VLOOKUP(A114,bd_lista!$A$3:$C$590,3,FALSE)</f>
        <v>Servicio para la Prevención de la Tortura</v>
      </c>
      <c r="D114" s="389" t="str">
        <f>+C114</f>
        <v>Servicio para la Prevención de la Tortura</v>
      </c>
      <c r="E114" s="247" t="s">
        <v>1304</v>
      </c>
      <c r="F114" s="243">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3">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3">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3">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3">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3">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3">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3">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3">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3">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3">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3">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3">
        <f t="shared" ca="1" si="5"/>
        <v>0</v>
      </c>
      <c r="S114" s="243"/>
      <c r="T114" s="243">
        <f ca="1">+T115</f>
        <v>0</v>
      </c>
      <c r="U114" s="242">
        <f t="shared" si="6"/>
        <v>1</v>
      </c>
      <c r="V114" s="333" t="str">
        <f>+VLOOKUP(A114,bd_lista!$A$3:$E$590,5,FALSE)</f>
        <v>Instituciones Descentralizadas</v>
      </c>
      <c r="W114" s="391" t="str">
        <f>+V114</f>
        <v>Instituciones Descentralizadas</v>
      </c>
      <c r="X114" s="242">
        <f>+VLOOKUP(A114,[4]Sheet1!$A$13:$D$744,4,FALSE)</f>
        <v>30</v>
      </c>
      <c r="Y114" s="242" t="str">
        <f>+VLOOKUP(X114,bd_lista!$A$3:$C$590,3,FALSE)</f>
        <v>Ministerio de Justicia y Transparencia Institucional</v>
      </c>
      <c r="Z114" s="294">
        <f>+X114</f>
        <v>30</v>
      </c>
      <c r="AA114" s="295" t="str">
        <f>+Y114</f>
        <v>Ministerio de Justicia y Transparencia Institucional</v>
      </c>
    </row>
    <row r="115" spans="1:27" ht="15" hidden="1" customHeight="1">
      <c r="A115" s="32">
        <v>157</v>
      </c>
      <c r="B115" s="388"/>
      <c r="C115" s="333" t="str">
        <f>+VLOOKUP(A115,bd_lista!$A$3:$C$590,3,FALSE)</f>
        <v>Servicio para la Prevención de la Tortura</v>
      </c>
      <c r="D115" s="390"/>
      <c r="E115" s="333" t="s">
        <v>1305</v>
      </c>
      <c r="F115" s="245">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5">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5">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5">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5">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5">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5">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5">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5">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5">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5">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5">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5">
        <f t="shared" ca="1" si="5"/>
        <v>0</v>
      </c>
      <c r="S115" s="245">
        <f ca="1">+R114+R115</f>
        <v>0</v>
      </c>
      <c r="T115" s="245">
        <f ca="1">+S115</f>
        <v>0</v>
      </c>
      <c r="U115" s="244">
        <f t="shared" si="6"/>
        <v>2</v>
      </c>
      <c r="V115" s="333" t="str">
        <f>+VLOOKUP(A115,bd_lista!$A$3:$E$590,5,FALSE)</f>
        <v>Instituciones Descentralizadas</v>
      </c>
      <c r="W115" s="392"/>
      <c r="X115" s="242">
        <f>+VLOOKUP(A115,[4]Sheet1!$A$13:$D$744,4,FALSE)</f>
        <v>30</v>
      </c>
      <c r="Y115" s="242" t="str">
        <f>+VLOOKUP(X115,bd_lista!$A$3:$C$590,3,FALSE)</f>
        <v>Ministerio de Justicia y Transparencia Institucional</v>
      </c>
      <c r="Z115" s="292"/>
      <c r="AA115" s="293"/>
    </row>
    <row r="116" spans="1:27" customFormat="1" ht="15" hidden="1" customHeight="1">
      <c r="A116" s="251">
        <v>159</v>
      </c>
      <c r="B116" s="387">
        <f>+A116</f>
        <v>159</v>
      </c>
      <c r="C116" s="247" t="str">
        <f>+VLOOKUP(A116,bd_lista!$A$3:$C$590,3,FALSE)</f>
        <v>OficinaTécnica para el Fortalecimiento de la Empresa Pública</v>
      </c>
      <c r="D116" s="389" t="str">
        <f>+C116</f>
        <v>OficinaTécnica para el Fortalecimiento de la Empresa Pública</v>
      </c>
      <c r="E116" s="247" t="s">
        <v>1304</v>
      </c>
      <c r="F116" s="243">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3">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3">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3">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3">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3">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3">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3">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3">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3">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3">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3">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3">
        <f t="shared" ca="1" si="5"/>
        <v>0</v>
      </c>
      <c r="S116" s="243"/>
      <c r="T116" s="243">
        <f ca="1">+T117</f>
        <v>0</v>
      </c>
      <c r="U116" s="242">
        <f t="shared" si="6"/>
        <v>1</v>
      </c>
      <c r="V116" s="333" t="str">
        <f>+VLOOKUP(A116,bd_lista!$A$3:$E$590,5,FALSE)</f>
        <v>Instituciones Descentralizadas</v>
      </c>
      <c r="W116" s="391" t="str">
        <f>+V116</f>
        <v>Instituciones Descentralizadas</v>
      </c>
      <c r="X116" s="242">
        <f>+VLOOKUP(A116,[4]Sheet1!$A$13:$D$744,4,FALSE)</f>
        <v>25</v>
      </c>
      <c r="Y116" s="242" t="str">
        <f>+VLOOKUP(X116,bd_lista!$A$3:$C$590,3,FALSE)</f>
        <v>Ministerio de la Presidencia</v>
      </c>
      <c r="Z116" s="294">
        <f>+X116</f>
        <v>25</v>
      </c>
      <c r="AA116" s="295" t="str">
        <f>+Y116</f>
        <v>Ministerio de la Presidencia</v>
      </c>
    </row>
    <row r="117" spans="1:27" customFormat="1" ht="15" hidden="1" customHeight="1">
      <c r="A117" s="32">
        <v>159</v>
      </c>
      <c r="B117" s="388"/>
      <c r="C117" s="333" t="str">
        <f>+VLOOKUP(A117,bd_lista!$A$3:$C$590,3,FALSE)</f>
        <v>OficinaTécnica para el Fortalecimiento de la Empresa Pública</v>
      </c>
      <c r="D117" s="390"/>
      <c r="E117" s="333" t="s">
        <v>1305</v>
      </c>
      <c r="F117" s="245">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5">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5">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5">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5">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5">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5">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5">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5">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5">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5">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5">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5">
        <f t="shared" ca="1" si="5"/>
        <v>0</v>
      </c>
      <c r="S117" s="245">
        <f ca="1">+R116+R117</f>
        <v>0</v>
      </c>
      <c r="T117" s="245">
        <f ca="1">+S117</f>
        <v>0</v>
      </c>
      <c r="U117" s="244">
        <f t="shared" si="6"/>
        <v>2</v>
      </c>
      <c r="V117" s="333" t="str">
        <f>+VLOOKUP(A117,bd_lista!$A$3:$E$590,5,FALSE)</f>
        <v>Instituciones Descentralizadas</v>
      </c>
      <c r="W117" s="392"/>
      <c r="X117" s="242">
        <f>+VLOOKUP(A117,[4]Sheet1!$A$13:$D$744,4,FALSE)</f>
        <v>25</v>
      </c>
      <c r="Y117" s="242" t="str">
        <f>+VLOOKUP(X117,bd_lista!$A$3:$C$590,3,FALSE)</f>
        <v>Ministerio de la Presidencia</v>
      </c>
      <c r="Z117" s="292"/>
      <c r="AA117" s="293"/>
    </row>
    <row r="118" spans="1:27" ht="15" customHeight="1">
      <c r="A118" s="32">
        <v>163</v>
      </c>
      <c r="B118" s="387">
        <f>+A118</f>
        <v>163</v>
      </c>
      <c r="C118" s="247" t="str">
        <f>+VLOOKUP(A118,bd_lista!$A$3:$C$590,3,FALSE)</f>
        <v>Agencia Nacional de Hidrocarburos</v>
      </c>
      <c r="D118" s="389" t="str">
        <f>+C118</f>
        <v>Agencia Nacional de Hidrocarburos</v>
      </c>
      <c r="E118" s="247" t="s">
        <v>1304</v>
      </c>
      <c r="F118" s="243">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3">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3">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3">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3">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3">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3">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3">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3">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3">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3">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3">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3">
        <f t="shared" ca="1" si="5"/>
        <v>0</v>
      </c>
      <c r="S118" s="243"/>
      <c r="T118" s="243">
        <f ca="1">+T119</f>
        <v>932311.76</v>
      </c>
      <c r="U118" s="242">
        <f t="shared" si="6"/>
        <v>1</v>
      </c>
      <c r="V118" s="333" t="str">
        <f>+VLOOKUP(A118,bd_lista!$A$3:$E$590,5,FALSE)</f>
        <v>Instituciones Descentralizadas</v>
      </c>
      <c r="W118" s="391" t="str">
        <f>+V118</f>
        <v>Instituciones Descentralizadas</v>
      </c>
      <c r="X118" s="242">
        <f>+VLOOKUP(A118,[4]Sheet1!$A$13:$D$744,4,FALSE)</f>
        <v>78</v>
      </c>
      <c r="Y118" s="242" t="str">
        <f>+VLOOKUP(X118,bd_lista!$A$3:$C$590,3,FALSE)</f>
        <v>Ministerio de Hidrocarburos y Energías</v>
      </c>
      <c r="Z118" s="294">
        <f>+X118</f>
        <v>78</v>
      </c>
      <c r="AA118" s="319" t="str">
        <f>+Y118</f>
        <v>Ministerio de Hidrocarburos y Energías</v>
      </c>
    </row>
    <row r="119" spans="1:27" ht="15" customHeight="1">
      <c r="A119" s="32">
        <v>163</v>
      </c>
      <c r="B119" s="388"/>
      <c r="C119" s="333" t="str">
        <f>+VLOOKUP(A119,bd_lista!$A$3:$C$590,3,FALSE)</f>
        <v>Agencia Nacional de Hidrocarburos</v>
      </c>
      <c r="D119" s="390"/>
      <c r="E119" s="333" t="s">
        <v>1305</v>
      </c>
      <c r="F119" s="245">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9030.0300000000007</v>
      </c>
      <c r="G119" s="245">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3178.5</v>
      </c>
      <c r="H119" s="245">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920103.23</v>
      </c>
      <c r="I119" s="245">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5">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5">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5">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5">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5">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5">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5">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5">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5">
        <f t="shared" ca="1" si="5"/>
        <v>932311.76</v>
      </c>
      <c r="S119" s="245">
        <f ca="1">+R118+R119</f>
        <v>932311.76</v>
      </c>
      <c r="T119" s="245">
        <f ca="1">+S119</f>
        <v>932311.76</v>
      </c>
      <c r="U119" s="244">
        <f t="shared" si="6"/>
        <v>2</v>
      </c>
      <c r="V119" s="333" t="str">
        <f>+VLOOKUP(A119,bd_lista!$A$3:$E$590,5,FALSE)</f>
        <v>Instituciones Descentralizadas</v>
      </c>
      <c r="W119" s="392"/>
      <c r="X119" s="242">
        <f>+VLOOKUP(A119,[4]Sheet1!$A$13:$D$744,4,FALSE)</f>
        <v>78</v>
      </c>
      <c r="Y119" s="242" t="str">
        <f>+VLOOKUP(X119,bd_lista!$A$3:$C$590,3,FALSE)</f>
        <v>Ministerio de Hidrocarburos y Energías</v>
      </c>
      <c r="Z119" s="292"/>
      <c r="AA119" s="321"/>
    </row>
    <row r="120" spans="1:27" ht="15" customHeight="1">
      <c r="A120" s="251">
        <v>169</v>
      </c>
      <c r="B120" s="387">
        <f>+A120</f>
        <v>169</v>
      </c>
      <c r="C120" s="247" t="str">
        <f>+VLOOKUP(A120,bd_lista!$A$3:$C$590,3,FALSE)</f>
        <v>Autoridad General de Impugnación Tributaria</v>
      </c>
      <c r="D120" s="389" t="str">
        <f>+C120</f>
        <v>Autoridad General de Impugnación Tributaria</v>
      </c>
      <c r="E120" s="247" t="s">
        <v>1304</v>
      </c>
      <c r="F120" s="243">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3">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3">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3">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3">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3">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3">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3">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3">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3">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3">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3">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3">
        <f t="shared" ca="1" si="5"/>
        <v>0</v>
      </c>
      <c r="S120" s="243"/>
      <c r="T120" s="243">
        <f ca="1">+T121</f>
        <v>844</v>
      </c>
      <c r="U120" s="242">
        <f t="shared" si="6"/>
        <v>1</v>
      </c>
      <c r="V120" s="333" t="str">
        <f>+VLOOKUP(A120,bd_lista!$A$3:$E$590,5,FALSE)</f>
        <v>Instituciones Descentralizadas</v>
      </c>
      <c r="W120" s="391" t="str">
        <f>+V120</f>
        <v>Instituciones Descentralizadas</v>
      </c>
      <c r="X120" s="242">
        <f>+VLOOKUP(A120,[4]Sheet1!$A$13:$D$744,4,FALSE)</f>
        <v>35</v>
      </c>
      <c r="Y120" s="242" t="str">
        <f>+VLOOKUP(X120,bd_lista!$A$3:$C$590,3,FALSE)</f>
        <v>Ministerio de Economía y Finanzas Públicas</v>
      </c>
      <c r="Z120" s="294">
        <f>+X120</f>
        <v>35</v>
      </c>
      <c r="AA120" s="319" t="str">
        <f>+Y120</f>
        <v>Ministerio de Economía y Finanzas Públicas</v>
      </c>
    </row>
    <row r="121" spans="1:27" ht="15" customHeight="1">
      <c r="A121" s="32">
        <v>169</v>
      </c>
      <c r="B121" s="388"/>
      <c r="C121" s="333" t="str">
        <f>+VLOOKUP(A121,bd_lista!$A$3:$C$590,3,FALSE)</f>
        <v>Autoridad General de Impugnación Tributaria</v>
      </c>
      <c r="D121" s="390"/>
      <c r="E121" s="333" t="s">
        <v>1305</v>
      </c>
      <c r="F121" s="245">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5">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844</v>
      </c>
      <c r="H121" s="245">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5">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5">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5">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5">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5">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5">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5">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5">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5">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5">
        <f t="shared" ca="1" si="5"/>
        <v>844</v>
      </c>
      <c r="S121" s="245">
        <f ca="1">+R120+R121</f>
        <v>844</v>
      </c>
      <c r="T121" s="245">
        <f ca="1">+S121</f>
        <v>844</v>
      </c>
      <c r="U121" s="244">
        <f t="shared" si="6"/>
        <v>2</v>
      </c>
      <c r="V121" s="333" t="str">
        <f>+VLOOKUP(A121,bd_lista!$A$3:$E$590,5,FALSE)</f>
        <v>Instituciones Descentralizadas</v>
      </c>
      <c r="W121" s="392"/>
      <c r="X121" s="242">
        <f>+VLOOKUP(A121,[4]Sheet1!$A$13:$D$744,4,FALSE)</f>
        <v>35</v>
      </c>
      <c r="Y121" s="242" t="str">
        <f>+VLOOKUP(X121,bd_lista!$A$3:$C$590,3,FALSE)</f>
        <v>Ministerio de Economía y Finanzas Públicas</v>
      </c>
      <c r="Z121" s="292"/>
      <c r="AA121" s="321"/>
    </row>
    <row r="122" spans="1:27" ht="15" customHeight="1">
      <c r="A122" s="251">
        <v>170</v>
      </c>
      <c r="B122" s="387">
        <f>+A122</f>
        <v>170</v>
      </c>
      <c r="C122" s="247" t="str">
        <f>+VLOOKUP(A122,bd_lista!$A$3:$C$590,3,FALSE)</f>
        <v>Escuela Militar de Ingeniería</v>
      </c>
      <c r="D122" s="389" t="str">
        <f>+C122</f>
        <v>Escuela Militar de Ingeniería</v>
      </c>
      <c r="E122" s="247" t="s">
        <v>1304</v>
      </c>
      <c r="F122" s="243">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3">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3">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3">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3">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3">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3">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3">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3">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3">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3">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3">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3">
        <f t="shared" ca="1" si="5"/>
        <v>0</v>
      </c>
      <c r="S122" s="243"/>
      <c r="T122" s="243">
        <f ca="1">+T123</f>
        <v>3152697.810000001</v>
      </c>
      <c r="U122" s="242">
        <f t="shared" si="6"/>
        <v>1</v>
      </c>
      <c r="V122" s="333" t="str">
        <f>+VLOOKUP(A122,bd_lista!$A$3:$E$590,5,FALSE)</f>
        <v>Instituciones Descentralizadas</v>
      </c>
      <c r="W122" s="391" t="str">
        <f>+V122</f>
        <v>Instituciones Descentralizadas</v>
      </c>
      <c r="X122" s="242">
        <f>+VLOOKUP(A122,[4]Sheet1!$A$13:$D$744,4,FALSE)</f>
        <v>20</v>
      </c>
      <c r="Y122" s="242" t="str">
        <f>+VLOOKUP(X122,bd_lista!$A$3:$C$590,3,FALSE)</f>
        <v>Ministerio de Defensa</v>
      </c>
      <c r="Z122" s="294">
        <f>+X122</f>
        <v>20</v>
      </c>
      <c r="AA122" s="295" t="str">
        <f>+Y122</f>
        <v>Ministerio de Defensa</v>
      </c>
    </row>
    <row r="123" spans="1:27" ht="15" customHeight="1">
      <c r="A123" s="32">
        <v>170</v>
      </c>
      <c r="B123" s="388"/>
      <c r="C123" s="333" t="str">
        <f>+VLOOKUP(A123,bd_lista!$A$3:$C$590,3,FALSE)</f>
        <v>Escuela Militar de Ingeniería</v>
      </c>
      <c r="D123" s="390"/>
      <c r="E123" s="333" t="s">
        <v>1305</v>
      </c>
      <c r="F123" s="245">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245">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5">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3152697.810000001</v>
      </c>
      <c r="I123" s="245">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5">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5">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5">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5">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5">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5">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5">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5">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5">
        <f t="shared" ca="1" si="5"/>
        <v>3152697.810000001</v>
      </c>
      <c r="S123" s="245">
        <f ca="1">+R122+R123</f>
        <v>3152697.810000001</v>
      </c>
      <c r="T123" s="245">
        <f ca="1">+S123</f>
        <v>3152697.810000001</v>
      </c>
      <c r="U123" s="244">
        <f t="shared" si="6"/>
        <v>2</v>
      </c>
      <c r="V123" s="333" t="str">
        <f>+VLOOKUP(A123,bd_lista!$A$3:$E$590,5,FALSE)</f>
        <v>Instituciones Descentralizadas</v>
      </c>
      <c r="W123" s="392"/>
      <c r="X123" s="242">
        <f>+VLOOKUP(A123,[4]Sheet1!$A$13:$D$744,4,FALSE)</f>
        <v>20</v>
      </c>
      <c r="Y123" s="242" t="str">
        <f>+VLOOKUP(X123,bd_lista!$A$3:$C$590,3,FALSE)</f>
        <v>Ministerio de Defensa</v>
      </c>
      <c r="Z123" s="292"/>
      <c r="AA123" s="293"/>
    </row>
    <row r="124" spans="1:27" customFormat="1" ht="15" hidden="1" customHeight="1">
      <c r="A124" s="251">
        <v>171</v>
      </c>
      <c r="B124" s="387">
        <f>+A124</f>
        <v>171</v>
      </c>
      <c r="C124" s="247" t="str">
        <f>+VLOOKUP(A124,bd_lista!$A$3:$C$590,3,FALSE)</f>
        <v>Centro de Investigación Agrícola Tropical</v>
      </c>
      <c r="D124" s="389" t="str">
        <f>+C124</f>
        <v>Centro de Investigación Agrícola Tropical</v>
      </c>
      <c r="E124" s="247" t="s">
        <v>1304</v>
      </c>
      <c r="F124" s="243">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3">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3">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3">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3">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3">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3">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3">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3">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3">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3">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3">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3">
        <f t="shared" ca="1" si="5"/>
        <v>0</v>
      </c>
      <c r="S124" s="243"/>
      <c r="T124" s="243">
        <f ca="1">+T125</f>
        <v>0</v>
      </c>
      <c r="U124" s="242">
        <f t="shared" si="6"/>
        <v>1</v>
      </c>
      <c r="V124" s="333" t="str">
        <f>+VLOOKUP(A124,bd_lista!$A$3:$E$590,5,FALSE)</f>
        <v>Instituciones Descentralizadas</v>
      </c>
      <c r="W124" s="391" t="str">
        <f>+V124</f>
        <v>Instituciones Descentralizadas</v>
      </c>
      <c r="X124" s="242">
        <f>+VLOOKUP(A124,[4]Sheet1!$A$13:$D$744,4,FALSE)</f>
        <v>0</v>
      </c>
      <c r="Y124" s="242" t="e">
        <f>+VLOOKUP(X124,bd_lista!$A$3:$C$590,3,FALSE)</f>
        <v>#N/A</v>
      </c>
      <c r="Z124" s="294">
        <f>+X124</f>
        <v>0</v>
      </c>
      <c r="AA124" s="295" t="e">
        <f>+Y124</f>
        <v>#N/A</v>
      </c>
    </row>
    <row r="125" spans="1:27" customFormat="1" ht="15" hidden="1" customHeight="1">
      <c r="A125" s="32">
        <v>171</v>
      </c>
      <c r="B125" s="388"/>
      <c r="C125" s="333" t="str">
        <f>+VLOOKUP(A125,bd_lista!$A$3:$C$590,3,FALSE)</f>
        <v>Centro de Investigación Agrícola Tropical</v>
      </c>
      <c r="D125" s="390"/>
      <c r="E125" s="333" t="s">
        <v>1305</v>
      </c>
      <c r="F125" s="245">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5">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5">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5">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5">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5">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5">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5">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5">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5">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5">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5">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5">
        <f t="shared" ca="1" si="5"/>
        <v>0</v>
      </c>
      <c r="S125" s="245">
        <f ca="1">+R124+R125</f>
        <v>0</v>
      </c>
      <c r="T125" s="245">
        <f ca="1">+S125</f>
        <v>0</v>
      </c>
      <c r="U125" s="244">
        <f t="shared" si="6"/>
        <v>2</v>
      </c>
      <c r="V125" s="333" t="str">
        <f>+VLOOKUP(A125,bd_lista!$A$3:$E$590,5,FALSE)</f>
        <v>Instituciones Descentralizadas</v>
      </c>
      <c r="W125" s="392"/>
      <c r="X125" s="242">
        <f>+VLOOKUP(A125,[4]Sheet1!$A$13:$D$744,4,FALSE)</f>
        <v>0</v>
      </c>
      <c r="Y125" s="242" t="e">
        <f>+VLOOKUP(X125,bd_lista!$A$3:$C$590,3,FALSE)</f>
        <v>#N/A</v>
      </c>
      <c r="Z125" s="292"/>
      <c r="AA125" s="293"/>
    </row>
    <row r="126" spans="1:27" ht="15" customHeight="1">
      <c r="A126" s="32">
        <v>190</v>
      </c>
      <c r="B126" s="387">
        <f>+A126</f>
        <v>190</v>
      </c>
      <c r="C126" s="247" t="str">
        <f>+VLOOKUP(A126,bd_lista!$A$3:$C$590,3,FALSE)</f>
        <v>Autoridad Jurisdiccional Administrativa Minera</v>
      </c>
      <c r="D126" s="389" t="str">
        <f>+C126</f>
        <v>Autoridad Jurisdiccional Administrativa Minera</v>
      </c>
      <c r="E126" s="247" t="s">
        <v>1304</v>
      </c>
      <c r="F126" s="243">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3">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3">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3">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3">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3">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3">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3">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3">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3">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3">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3">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3">
        <f t="shared" ca="1" si="5"/>
        <v>0</v>
      </c>
      <c r="S126" s="243"/>
      <c r="T126" s="243">
        <f ca="1">+T127</f>
        <v>9773.16</v>
      </c>
      <c r="U126" s="242">
        <f t="shared" si="6"/>
        <v>1</v>
      </c>
      <c r="V126" s="333" t="str">
        <f>+VLOOKUP(A126,bd_lista!$A$3:$E$590,5,FALSE)</f>
        <v>Instituciones Descentralizadas</v>
      </c>
      <c r="W126" s="391" t="str">
        <f>+V126</f>
        <v>Instituciones Descentralizadas</v>
      </c>
      <c r="X126" s="242">
        <f>+VLOOKUP(A126,[4]Sheet1!$A$13:$D$744,4,FALSE)</f>
        <v>76</v>
      </c>
      <c r="Y126" s="242" t="str">
        <f>+VLOOKUP(X126,bd_lista!$A$3:$C$590,3,FALSE)</f>
        <v>Ministerio de Minería y Metalurgia</v>
      </c>
      <c r="Z126" s="294">
        <f>+X126</f>
        <v>76</v>
      </c>
      <c r="AA126" s="319" t="str">
        <f>+Y126</f>
        <v>Ministerio de Minería y Metalurgia</v>
      </c>
    </row>
    <row r="127" spans="1:27" ht="15" customHeight="1">
      <c r="A127" s="32">
        <v>190</v>
      </c>
      <c r="B127" s="388"/>
      <c r="C127" s="333" t="str">
        <f>+VLOOKUP(A127,bd_lista!$A$3:$C$590,3,FALSE)</f>
        <v>Autoridad Jurisdiccional Administrativa Minera</v>
      </c>
      <c r="D127" s="390"/>
      <c r="E127" s="333" t="s">
        <v>1305</v>
      </c>
      <c r="F127" s="245">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5">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9773.16</v>
      </c>
      <c r="H127" s="245">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5">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5">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5">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5">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5">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5">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5">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5">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5">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5">
        <f t="shared" ca="1" si="5"/>
        <v>9773.16</v>
      </c>
      <c r="S127" s="245">
        <f ca="1">+R126+R127</f>
        <v>9773.16</v>
      </c>
      <c r="T127" s="245">
        <f ca="1">+S127</f>
        <v>9773.16</v>
      </c>
      <c r="U127" s="244">
        <f t="shared" si="6"/>
        <v>2</v>
      </c>
      <c r="V127" s="333" t="str">
        <f>+VLOOKUP(A127,bd_lista!$A$3:$E$590,5,FALSE)</f>
        <v>Instituciones Descentralizadas</v>
      </c>
      <c r="W127" s="392"/>
      <c r="X127" s="242">
        <f>+VLOOKUP(A127,[4]Sheet1!$A$13:$D$744,4,FALSE)</f>
        <v>76</v>
      </c>
      <c r="Y127" s="242" t="str">
        <f>+VLOOKUP(X127,bd_lista!$A$3:$C$590,3,FALSE)</f>
        <v>Ministerio de Minería y Metalurgia</v>
      </c>
      <c r="Z127" s="292"/>
      <c r="AA127" s="321"/>
    </row>
    <row r="128" spans="1:27" ht="15" customHeight="1">
      <c r="A128" s="251">
        <v>192</v>
      </c>
      <c r="B128" s="387">
        <f>+A128</f>
        <v>192</v>
      </c>
      <c r="C128" s="247" t="str">
        <f>+VLOOKUP(A128,bd_lista!$A$3:$C$590,3,FALSE)</f>
        <v>Servicio al Mejoramiento de la Navegación Amazónica</v>
      </c>
      <c r="D128" s="389" t="str">
        <f>+C128</f>
        <v>Servicio al Mejoramiento de la Navegación Amazónica</v>
      </c>
      <c r="E128" s="247" t="s">
        <v>1304</v>
      </c>
      <c r="F128" s="243">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3">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3">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3">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3">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3">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3">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3">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3">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3">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3">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3">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3">
        <f t="shared" ca="1" si="5"/>
        <v>0</v>
      </c>
      <c r="S128" s="243"/>
      <c r="T128" s="243">
        <f ca="1">+T129</f>
        <v>830087</v>
      </c>
      <c r="U128" s="242">
        <f t="shared" si="6"/>
        <v>1</v>
      </c>
      <c r="V128" s="333" t="str">
        <f>+VLOOKUP(A128,bd_lista!$A$3:$E$590,5,FALSE)</f>
        <v>Instituciones Descentralizadas</v>
      </c>
      <c r="W128" s="391" t="str">
        <f>+V128</f>
        <v>Instituciones Descentralizadas</v>
      </c>
      <c r="X128" s="242">
        <f>+VLOOKUP(A128,[4]Sheet1!$A$13:$D$744,4,FALSE)</f>
        <v>81</v>
      </c>
      <c r="Y128" s="242" t="str">
        <f>+VLOOKUP(X128,bd_lista!$A$3:$C$590,3,FALSE)</f>
        <v>Ministerio de Obras Públicas, Servicios y Vivienda</v>
      </c>
      <c r="Z128" s="294">
        <f>+X128</f>
        <v>81</v>
      </c>
      <c r="AA128" s="319" t="str">
        <f>+Y128</f>
        <v>Ministerio de Obras Públicas, Servicios y Vivienda</v>
      </c>
    </row>
    <row r="129" spans="1:27" ht="15" customHeight="1">
      <c r="A129" s="32">
        <v>192</v>
      </c>
      <c r="B129" s="388"/>
      <c r="C129" s="333" t="str">
        <f>+VLOOKUP(A129,bd_lista!$A$3:$C$590,3,FALSE)</f>
        <v>Servicio al Mejoramiento de la Navegación Amazónica</v>
      </c>
      <c r="D129" s="390"/>
      <c r="E129" s="333" t="s">
        <v>1305</v>
      </c>
      <c r="F129" s="245">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5">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5">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830087</v>
      </c>
      <c r="I129" s="245">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5">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5">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5">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5">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5">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5">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5">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5">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5">
        <f t="shared" ca="1" si="5"/>
        <v>830087</v>
      </c>
      <c r="S129" s="245">
        <f ca="1">+R128+R129</f>
        <v>830087</v>
      </c>
      <c r="T129" s="245">
        <f ca="1">+S129</f>
        <v>830087</v>
      </c>
      <c r="U129" s="244">
        <f t="shared" si="6"/>
        <v>2</v>
      </c>
      <c r="V129" s="333" t="str">
        <f>+VLOOKUP(A129,bd_lista!$A$3:$E$590,5,FALSE)</f>
        <v>Instituciones Descentralizadas</v>
      </c>
      <c r="W129" s="392"/>
      <c r="X129" s="242">
        <f>+VLOOKUP(A129,[4]Sheet1!$A$13:$D$744,4,FALSE)</f>
        <v>81</v>
      </c>
      <c r="Y129" s="242" t="str">
        <f>+VLOOKUP(X129,bd_lista!$A$3:$C$590,3,FALSE)</f>
        <v>Ministerio de Obras Públicas, Servicios y Vivienda</v>
      </c>
      <c r="Z129" s="292"/>
      <c r="AA129" s="321"/>
    </row>
    <row r="130" spans="1:27" ht="15" hidden="1" customHeight="1">
      <c r="A130" s="251">
        <v>197</v>
      </c>
      <c r="B130" s="387">
        <f>+A130</f>
        <v>197</v>
      </c>
      <c r="C130" s="247" t="str">
        <f>+VLOOKUP(A130,bd_lista!$A$3:$C$590,3,FALSE)</f>
        <v>DIRECCIÓN ESTRATÉGICA DE REIVINDICACION MARÍTIMA, SILALA Y RECURSOS HÍDRICOS INTERNACIONALES</v>
      </c>
      <c r="D130" s="389" t="str">
        <f>+C130</f>
        <v>DIRECCIÓN ESTRATÉGICA DE REIVINDICACION MARÍTIMA, SILALA Y RECURSOS HÍDRICOS INTERNACIONALES</v>
      </c>
      <c r="E130" s="247" t="s">
        <v>1304</v>
      </c>
      <c r="F130" s="243">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3">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3">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3">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3">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3">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3">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3">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3">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3">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3">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3">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3">
        <f t="shared" ca="1" si="5"/>
        <v>0</v>
      </c>
      <c r="S130" s="243"/>
      <c r="T130" s="243">
        <f ca="1">+T131</f>
        <v>0</v>
      </c>
      <c r="U130" s="242">
        <f t="shared" si="6"/>
        <v>1</v>
      </c>
      <c r="V130" s="333" t="str">
        <f>+VLOOKUP(A130,bd_lista!$A$3:$E$590,5,FALSE)</f>
        <v>Instituciones Descentralizadas</v>
      </c>
      <c r="W130" s="391" t="str">
        <f>+V130</f>
        <v>Instituciones Descentralizadas</v>
      </c>
      <c r="X130" s="242">
        <f>+VLOOKUP(A130,[4]Sheet1!$A$13:$D$744,4,FALSE)</f>
        <v>10</v>
      </c>
      <c r="Y130" s="242" t="str">
        <f>+VLOOKUP(X130,bd_lista!$A$3:$C$590,3,FALSE)</f>
        <v>Ministerio de Relaciones Exteriores</v>
      </c>
      <c r="Z130" s="294">
        <f>+X130</f>
        <v>10</v>
      </c>
      <c r="AA130" s="319" t="str">
        <f>+Y130</f>
        <v>Ministerio de Relaciones Exteriores</v>
      </c>
    </row>
    <row r="131" spans="1:27" ht="15" hidden="1" customHeight="1">
      <c r="A131" s="32">
        <v>197</v>
      </c>
      <c r="B131" s="388"/>
      <c r="C131" s="333" t="str">
        <f>+VLOOKUP(A131,bd_lista!$A$3:$C$590,3,FALSE)</f>
        <v>DIRECCIÓN ESTRATÉGICA DE REIVINDICACION MARÍTIMA, SILALA Y RECURSOS HÍDRICOS INTERNACIONALES</v>
      </c>
      <c r="D131" s="390"/>
      <c r="E131" s="333" t="s">
        <v>1305</v>
      </c>
      <c r="F131" s="245">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5">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5">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45">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5">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5">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5">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5">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5">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5">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5">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5">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5">
        <f t="shared" ca="1" si="5"/>
        <v>0</v>
      </c>
      <c r="S131" s="245">
        <f ca="1">+R130+R131</f>
        <v>0</v>
      </c>
      <c r="T131" s="245">
        <f ca="1">+S131</f>
        <v>0</v>
      </c>
      <c r="U131" s="244">
        <f t="shared" si="6"/>
        <v>2</v>
      </c>
      <c r="V131" s="333" t="str">
        <f>+VLOOKUP(A131,bd_lista!$A$3:$E$590,5,FALSE)</f>
        <v>Instituciones Descentralizadas</v>
      </c>
      <c r="W131" s="392"/>
      <c r="X131" s="242">
        <f>+VLOOKUP(A131,[4]Sheet1!$A$13:$D$744,4,FALSE)</f>
        <v>10</v>
      </c>
      <c r="Y131" s="242" t="str">
        <f>+VLOOKUP(X131,bd_lista!$A$3:$C$590,3,FALSE)</f>
        <v>Ministerio de Relaciones Exteriores</v>
      </c>
      <c r="Z131" s="292"/>
      <c r="AA131" s="321"/>
    </row>
    <row r="132" spans="1:27" ht="15" hidden="1" customHeight="1">
      <c r="A132" s="251">
        <v>200</v>
      </c>
      <c r="B132" s="387">
        <f>+A132</f>
        <v>200</v>
      </c>
      <c r="C132" s="247" t="str">
        <f>+VLOOKUP(A132,bd_lista!$A$3:$C$590,3,FALSE)</f>
        <v>Registro Único para la Administración Tributaria Municipal</v>
      </c>
      <c r="D132" s="389" t="str">
        <f>+C132</f>
        <v>Registro Único para la Administración Tributaria Municipal</v>
      </c>
      <c r="E132" s="247" t="s">
        <v>1304</v>
      </c>
      <c r="F132" s="243">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3">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3">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3">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3">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3">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3">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3">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3">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3">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3">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3">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3">
        <f t="shared" ca="1" si="5"/>
        <v>0</v>
      </c>
      <c r="S132" s="243"/>
      <c r="T132" s="243">
        <f ca="1">+T133</f>
        <v>0</v>
      </c>
      <c r="U132" s="242">
        <f t="shared" si="6"/>
        <v>1</v>
      </c>
      <c r="V132" s="333" t="str">
        <f>+VLOOKUP(A132,bd_lista!$A$3:$E$590,5,FALSE)</f>
        <v>Instituciones Descentralizadas</v>
      </c>
      <c r="W132" s="391" t="str">
        <f>+V132</f>
        <v>Instituciones Descentralizadas</v>
      </c>
      <c r="X132" s="242">
        <f>+VLOOKUP(A132,[4]Sheet1!$A$13:$D$744,4,FALSE)</f>
        <v>35</v>
      </c>
      <c r="Y132" s="242" t="str">
        <f>+VLOOKUP(X132,bd_lista!$A$3:$C$590,3,FALSE)</f>
        <v>Ministerio de Economía y Finanzas Públicas</v>
      </c>
      <c r="Z132" s="294">
        <f>+X132</f>
        <v>35</v>
      </c>
      <c r="AA132" s="319" t="str">
        <f>+Y132</f>
        <v>Ministerio de Economía y Finanzas Públicas</v>
      </c>
    </row>
    <row r="133" spans="1:27" ht="15" hidden="1" customHeight="1">
      <c r="A133" s="32">
        <v>200</v>
      </c>
      <c r="B133" s="388"/>
      <c r="C133" s="333" t="str">
        <f>+VLOOKUP(A133,bd_lista!$A$3:$C$590,3,FALSE)</f>
        <v>Registro Único para la Administración Tributaria Municipal</v>
      </c>
      <c r="D133" s="390"/>
      <c r="E133" s="333" t="s">
        <v>1305</v>
      </c>
      <c r="F133" s="245">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5">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45">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5">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5">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5">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5">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5">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5">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5">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5">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5">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5">
        <f t="shared" ca="1" si="5"/>
        <v>0</v>
      </c>
      <c r="S133" s="245">
        <f ca="1">+R132+R133</f>
        <v>0</v>
      </c>
      <c r="T133" s="245">
        <f ca="1">+S133</f>
        <v>0</v>
      </c>
      <c r="U133" s="244">
        <f t="shared" si="6"/>
        <v>2</v>
      </c>
      <c r="V133" s="333" t="str">
        <f>+VLOOKUP(A133,bd_lista!$A$3:$E$590,5,FALSE)</f>
        <v>Instituciones Descentralizadas</v>
      </c>
      <c r="W133" s="392"/>
      <c r="X133" s="242">
        <f>+VLOOKUP(A133,[4]Sheet1!$A$13:$D$744,4,FALSE)</f>
        <v>35</v>
      </c>
      <c r="Y133" s="242" t="str">
        <f>+VLOOKUP(X133,bd_lista!$A$3:$C$590,3,FALSE)</f>
        <v>Ministerio de Economía y Finanzas Públicas</v>
      </c>
      <c r="Z133" s="292"/>
      <c r="AA133" s="321"/>
    </row>
    <row r="134" spans="1:27" ht="15" hidden="1" customHeight="1">
      <c r="A134" s="251">
        <v>201</v>
      </c>
      <c r="B134" s="387">
        <f>+A134</f>
        <v>201</v>
      </c>
      <c r="C134" s="247" t="str">
        <f>+VLOOKUP(A134,bd_lista!$A$3:$C$590,3,FALSE)</f>
        <v>Agencia para el Des. de las Macroreg. y Zonas Fronterizas</v>
      </c>
      <c r="D134" s="389" t="str">
        <f>+C134</f>
        <v>Agencia para el Des. de las Macroreg. y Zonas Fronterizas</v>
      </c>
      <c r="E134" s="247" t="s">
        <v>1304</v>
      </c>
      <c r="F134" s="243">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3">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3">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3">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3">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3">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3">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3">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3">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3">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3">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3">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3">
        <f t="shared" ref="R134:R197" ca="1" si="7">+SUM(F134:Q134)</f>
        <v>0</v>
      </c>
      <c r="S134" s="243"/>
      <c r="T134" s="243">
        <f ca="1">+T135</f>
        <v>0</v>
      </c>
      <c r="U134" s="242">
        <f t="shared" ref="U134:U197" si="8">+IF(E134="Débitos",1,2)</f>
        <v>1</v>
      </c>
      <c r="V134" s="333" t="str">
        <f>+VLOOKUP(A134,bd_lista!$A$3:$E$590,5,FALSE)</f>
        <v>Instituciones Descentralizadas</v>
      </c>
      <c r="W134" s="391" t="str">
        <f>+V134</f>
        <v>Instituciones Descentralizadas</v>
      </c>
      <c r="X134" s="242">
        <f>+VLOOKUP(A134,[4]Sheet1!$A$13:$D$744,4,FALSE)</f>
        <v>66</v>
      </c>
      <c r="Y134" s="242" t="str">
        <f>+VLOOKUP(X134,bd_lista!$A$3:$C$590,3,FALSE)</f>
        <v>Ministerio de Planificación del Desarrollo</v>
      </c>
      <c r="Z134" s="294">
        <f>+X134</f>
        <v>66</v>
      </c>
      <c r="AA134" s="319" t="str">
        <f>+Y134</f>
        <v>Ministerio de Planificación del Desarrollo</v>
      </c>
    </row>
    <row r="135" spans="1:27" ht="15" hidden="1" customHeight="1">
      <c r="A135" s="32">
        <v>201</v>
      </c>
      <c r="B135" s="388"/>
      <c r="C135" s="333" t="str">
        <f>+VLOOKUP(A135,bd_lista!$A$3:$C$590,3,FALSE)</f>
        <v>Agencia para el Des. de las Macroreg. y Zonas Fronterizas</v>
      </c>
      <c r="D135" s="390"/>
      <c r="E135" s="333" t="s">
        <v>1305</v>
      </c>
      <c r="F135" s="245">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5">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5">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5">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5">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5">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5">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5">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5">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5">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5">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5">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5">
        <f t="shared" ca="1" si="7"/>
        <v>0</v>
      </c>
      <c r="S135" s="245">
        <f ca="1">+R134+R135</f>
        <v>0</v>
      </c>
      <c r="T135" s="245">
        <f ca="1">+S135</f>
        <v>0</v>
      </c>
      <c r="U135" s="244">
        <f t="shared" si="8"/>
        <v>2</v>
      </c>
      <c r="V135" s="333" t="str">
        <f>+VLOOKUP(A135,bd_lista!$A$3:$E$590,5,FALSE)</f>
        <v>Instituciones Descentralizadas</v>
      </c>
      <c r="W135" s="392"/>
      <c r="X135" s="242">
        <f>+VLOOKUP(A135,[4]Sheet1!$A$13:$D$744,4,FALSE)</f>
        <v>66</v>
      </c>
      <c r="Y135" s="242" t="str">
        <f>+VLOOKUP(X135,bd_lista!$A$3:$C$590,3,FALSE)</f>
        <v>Ministerio de Planificación del Desarrollo</v>
      </c>
      <c r="Z135" s="292"/>
      <c r="AA135" s="321"/>
    </row>
    <row r="136" spans="1:27" ht="15" customHeight="1">
      <c r="A136" s="251">
        <v>203</v>
      </c>
      <c r="B136" s="387">
        <f>+A136</f>
        <v>203</v>
      </c>
      <c r="C136" s="247" t="str">
        <f>+VLOOKUP(A136,bd_lista!$A$3:$C$590,3,FALSE)</f>
        <v>Autoridad de Supervisión del Sistema Financiero</v>
      </c>
      <c r="D136" s="389" t="str">
        <f>+C136</f>
        <v>Autoridad de Supervisión del Sistema Financiero</v>
      </c>
      <c r="E136" s="247" t="s">
        <v>1304</v>
      </c>
      <c r="F136" s="243">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3">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3">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3">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3">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3">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3">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3">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3">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3">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3">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3">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3">
        <f t="shared" ca="1" si="7"/>
        <v>0</v>
      </c>
      <c r="S136" s="243"/>
      <c r="T136" s="243">
        <f ca="1">+T137</f>
        <v>804065.1</v>
      </c>
      <c r="U136" s="242">
        <f t="shared" si="8"/>
        <v>1</v>
      </c>
      <c r="V136" s="333" t="str">
        <f>+VLOOKUP(A136,bd_lista!$A$3:$E$590,5,FALSE)</f>
        <v>Instituciones Descentralizadas</v>
      </c>
      <c r="W136" s="391" t="str">
        <f>+V136</f>
        <v>Instituciones Descentralizadas</v>
      </c>
      <c r="X136" s="242">
        <f>+VLOOKUP(A136,[4]Sheet1!$A$13:$D$744,4,FALSE)</f>
        <v>35</v>
      </c>
      <c r="Y136" s="242" t="str">
        <f>+VLOOKUP(X136,bd_lista!$A$3:$C$590,3,FALSE)</f>
        <v>Ministerio de Economía y Finanzas Públicas</v>
      </c>
      <c r="Z136" s="294">
        <f>+X136</f>
        <v>35</v>
      </c>
      <c r="AA136" s="319" t="str">
        <f>+Y136</f>
        <v>Ministerio de Economía y Finanzas Públicas</v>
      </c>
    </row>
    <row r="137" spans="1:27" ht="15" customHeight="1">
      <c r="A137" s="32">
        <v>203</v>
      </c>
      <c r="B137" s="388"/>
      <c r="C137" s="333" t="str">
        <f>+VLOOKUP(A137,bd_lista!$A$3:$C$590,3,FALSE)</f>
        <v>Autoridad de Supervisión del Sistema Financiero</v>
      </c>
      <c r="D137" s="390"/>
      <c r="E137" s="333" t="s">
        <v>1305</v>
      </c>
      <c r="F137" s="245">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66.599999999999994</v>
      </c>
      <c r="G137" s="245">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3480.5</v>
      </c>
      <c r="H137" s="245">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800518</v>
      </c>
      <c r="I137" s="245">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5">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5">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5">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5">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5">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5">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5">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5">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5">
        <f t="shared" ca="1" si="7"/>
        <v>804065.1</v>
      </c>
      <c r="S137" s="245">
        <f ca="1">+R136+R137</f>
        <v>804065.1</v>
      </c>
      <c r="T137" s="245">
        <f ca="1">+S137</f>
        <v>804065.1</v>
      </c>
      <c r="U137" s="244">
        <f t="shared" si="8"/>
        <v>2</v>
      </c>
      <c r="V137" s="333" t="str">
        <f>+VLOOKUP(A137,bd_lista!$A$3:$E$590,5,FALSE)</f>
        <v>Instituciones Descentralizadas</v>
      </c>
      <c r="W137" s="392"/>
      <c r="X137" s="242">
        <f>+VLOOKUP(A137,[4]Sheet1!$A$13:$D$744,4,FALSE)</f>
        <v>35</v>
      </c>
      <c r="Y137" s="242" t="str">
        <f>+VLOOKUP(X137,bd_lista!$A$3:$C$590,3,FALSE)</f>
        <v>Ministerio de Economía y Finanzas Públicas</v>
      </c>
      <c r="Z137" s="292"/>
      <c r="AA137" s="321"/>
    </row>
    <row r="138" spans="1:27" ht="15" customHeight="1">
      <c r="A138" s="251">
        <v>206</v>
      </c>
      <c r="B138" s="387">
        <f>+A138</f>
        <v>206</v>
      </c>
      <c r="C138" s="247" t="str">
        <f>+VLOOKUP(A138,bd_lista!$A$3:$C$590,3,FALSE)</f>
        <v>Instituto Nacional de Estadística</v>
      </c>
      <c r="D138" s="389" t="str">
        <f>+C138</f>
        <v>Instituto Nacional de Estadística</v>
      </c>
      <c r="E138" s="247" t="s">
        <v>1304</v>
      </c>
      <c r="F138" s="243">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3">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17150000</v>
      </c>
      <c r="H138" s="243">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3">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3">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3">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3">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3">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3">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3">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3">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3">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3">
        <f t="shared" ca="1" si="7"/>
        <v>17150000</v>
      </c>
      <c r="S138" s="243"/>
      <c r="T138" s="243">
        <f ca="1">+T139</f>
        <v>34314362.5</v>
      </c>
      <c r="U138" s="242">
        <f t="shared" si="8"/>
        <v>1</v>
      </c>
      <c r="V138" s="333" t="str">
        <f>+VLOOKUP(A138,bd_lista!$A$3:$E$590,5,FALSE)</f>
        <v>Instituciones Descentralizadas</v>
      </c>
      <c r="W138" s="391" t="str">
        <f>+V138</f>
        <v>Instituciones Descentralizadas</v>
      </c>
      <c r="X138" s="242">
        <f>+VLOOKUP(A138,[4]Sheet1!$A$13:$D$744,4,FALSE)</f>
        <v>66</v>
      </c>
      <c r="Y138" s="242" t="str">
        <f>+VLOOKUP(X138,bd_lista!$A$3:$C$590,3,FALSE)</f>
        <v>Ministerio de Planificación del Desarrollo</v>
      </c>
      <c r="Z138" s="294">
        <f>+X138</f>
        <v>66</v>
      </c>
      <c r="AA138" s="319" t="str">
        <f>+Y138</f>
        <v>Ministerio de Planificación del Desarrollo</v>
      </c>
    </row>
    <row r="139" spans="1:27" ht="15" customHeight="1">
      <c r="A139" s="32">
        <v>206</v>
      </c>
      <c r="B139" s="388"/>
      <c r="C139" s="333" t="str">
        <f>+VLOOKUP(A139,bd_lista!$A$3:$C$590,3,FALSE)</f>
        <v>Instituto Nacional de Estadística</v>
      </c>
      <c r="D139" s="390"/>
      <c r="E139" s="333" t="s">
        <v>1305</v>
      </c>
      <c r="F139" s="245">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14184.65</v>
      </c>
      <c r="G139" s="245">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17150177.850000001</v>
      </c>
      <c r="H139" s="245">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5">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5">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5">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5">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5">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5">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5">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5">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5">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5">
        <f t="shared" ca="1" si="7"/>
        <v>17164362.5</v>
      </c>
      <c r="S139" s="245">
        <f ca="1">+R138+R139</f>
        <v>34314362.5</v>
      </c>
      <c r="T139" s="245">
        <f ca="1">+S139</f>
        <v>34314362.5</v>
      </c>
      <c r="U139" s="244">
        <f t="shared" si="8"/>
        <v>2</v>
      </c>
      <c r="V139" s="333" t="str">
        <f>+VLOOKUP(A139,bd_lista!$A$3:$E$590,5,FALSE)</f>
        <v>Instituciones Descentralizadas</v>
      </c>
      <c r="W139" s="392"/>
      <c r="X139" s="242">
        <f>+VLOOKUP(A139,[4]Sheet1!$A$13:$D$744,4,FALSE)</f>
        <v>66</v>
      </c>
      <c r="Y139" s="242" t="str">
        <f>+VLOOKUP(X139,bd_lista!$A$3:$C$590,3,FALSE)</f>
        <v>Ministerio de Planificación del Desarrollo</v>
      </c>
      <c r="Z139" s="292"/>
      <c r="AA139" s="321"/>
    </row>
    <row r="140" spans="1:27" ht="15" hidden="1" customHeight="1">
      <c r="A140" s="251">
        <v>210</v>
      </c>
      <c r="B140" s="387">
        <f>+A140</f>
        <v>210</v>
      </c>
      <c r="C140" s="247" t="str">
        <f>+VLOOKUP(A140,bd_lista!$A$3:$C$590,3,FALSE)</f>
        <v>Unidad de Análisis de Políticas Sociales y Económicas</v>
      </c>
      <c r="D140" s="389" t="str">
        <f>+C140</f>
        <v>Unidad de Análisis de Políticas Sociales y Económicas</v>
      </c>
      <c r="E140" s="247" t="s">
        <v>1304</v>
      </c>
      <c r="F140" s="243">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3">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3">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3">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3">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3">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3">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3">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3">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3">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3">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3">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3">
        <f t="shared" ca="1" si="7"/>
        <v>0</v>
      </c>
      <c r="S140" s="243"/>
      <c r="T140" s="243">
        <f ca="1">+T141</f>
        <v>0</v>
      </c>
      <c r="U140" s="242">
        <f t="shared" si="8"/>
        <v>1</v>
      </c>
      <c r="V140" s="333" t="str">
        <f>+VLOOKUP(A140,bd_lista!$A$3:$E$590,5,FALSE)</f>
        <v>Instituciones Descentralizadas</v>
      </c>
      <c r="W140" s="391" t="str">
        <f>+V140</f>
        <v>Instituciones Descentralizadas</v>
      </c>
      <c r="X140" s="242">
        <f>+VLOOKUP(A140,[4]Sheet1!$A$13:$D$744,4,FALSE)</f>
        <v>66</v>
      </c>
      <c r="Y140" s="242" t="str">
        <f>+VLOOKUP(X140,bd_lista!$A$3:$C$590,3,FALSE)</f>
        <v>Ministerio de Planificación del Desarrollo</v>
      </c>
      <c r="Z140" s="294">
        <f>+X140</f>
        <v>66</v>
      </c>
      <c r="AA140" s="319" t="str">
        <f>+Y140</f>
        <v>Ministerio de Planificación del Desarrollo</v>
      </c>
    </row>
    <row r="141" spans="1:27" ht="15" hidden="1" customHeight="1">
      <c r="A141" s="32">
        <v>210</v>
      </c>
      <c r="B141" s="388"/>
      <c r="C141" s="333" t="str">
        <f>+VLOOKUP(A141,bd_lista!$A$3:$C$590,3,FALSE)</f>
        <v>Unidad de Análisis de Políticas Sociales y Económicas</v>
      </c>
      <c r="D141" s="390"/>
      <c r="E141" s="333" t="s">
        <v>1305</v>
      </c>
      <c r="F141" s="245">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5">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5">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5">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5">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5">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5">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5">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5">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5">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5">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5">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5">
        <f t="shared" ca="1" si="7"/>
        <v>0</v>
      </c>
      <c r="S141" s="245">
        <f ca="1">+R140+R141</f>
        <v>0</v>
      </c>
      <c r="T141" s="245">
        <f ca="1">+S141</f>
        <v>0</v>
      </c>
      <c r="U141" s="244">
        <f t="shared" si="8"/>
        <v>2</v>
      </c>
      <c r="V141" s="333" t="str">
        <f>+VLOOKUP(A141,bd_lista!$A$3:$E$590,5,FALSE)</f>
        <v>Instituciones Descentralizadas</v>
      </c>
      <c r="W141" s="392"/>
      <c r="X141" s="242">
        <f>+VLOOKUP(A141,[4]Sheet1!$A$13:$D$744,4,FALSE)</f>
        <v>66</v>
      </c>
      <c r="Y141" s="242" t="str">
        <f>+VLOOKUP(X141,bd_lista!$A$3:$C$590,3,FALSE)</f>
        <v>Ministerio de Planificación del Desarrollo</v>
      </c>
      <c r="Z141" s="292"/>
      <c r="AA141" s="321"/>
    </row>
    <row r="142" spans="1:27" ht="15" customHeight="1">
      <c r="A142" s="251">
        <v>212</v>
      </c>
      <c r="B142" s="387">
        <f>+A142</f>
        <v>212</v>
      </c>
      <c r="C142" s="247" t="str">
        <f>+VLOOKUP(A142,bd_lista!$A$3:$C$590,3,FALSE)</f>
        <v>Instituto Nacional de Reforma Agraria</v>
      </c>
      <c r="D142" s="389" t="str">
        <f>+C142</f>
        <v>Instituto Nacional de Reforma Agraria</v>
      </c>
      <c r="E142" s="247" t="s">
        <v>1304</v>
      </c>
      <c r="F142" s="243">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3">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3">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3">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3">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3">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3">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3">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3">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3">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3">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3">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3">
        <f t="shared" ca="1" si="7"/>
        <v>0</v>
      </c>
      <c r="S142" s="243"/>
      <c r="T142" s="243">
        <f ca="1">+T143</f>
        <v>703252.23</v>
      </c>
      <c r="U142" s="242">
        <f t="shared" si="8"/>
        <v>1</v>
      </c>
      <c r="V142" s="333" t="str">
        <f>+VLOOKUP(A142,bd_lista!$A$3:$E$590,5,FALSE)</f>
        <v>Instituciones Descentralizadas</v>
      </c>
      <c r="W142" s="391" t="str">
        <f>+V142</f>
        <v>Instituciones Descentralizadas</v>
      </c>
      <c r="X142" s="242">
        <f>+VLOOKUP(A142,[4]Sheet1!$A$13:$D$744,4,FALSE)</f>
        <v>47</v>
      </c>
      <c r="Y142" s="242" t="str">
        <f>+VLOOKUP(X142,bd_lista!$A$3:$C$590,3,FALSE)</f>
        <v>Ministerio de Desarrollo Rural y Tierras</v>
      </c>
      <c r="Z142" s="294">
        <f>+X142</f>
        <v>47</v>
      </c>
      <c r="AA142" s="295" t="str">
        <f>+Y142</f>
        <v>Ministerio de Desarrollo Rural y Tierras</v>
      </c>
    </row>
    <row r="143" spans="1:27" ht="15" customHeight="1">
      <c r="A143" s="32">
        <v>212</v>
      </c>
      <c r="B143" s="388"/>
      <c r="C143" s="333" t="str">
        <f>+VLOOKUP(A143,bd_lista!$A$3:$C$590,3,FALSE)</f>
        <v>Instituto Nacional de Reforma Agraria</v>
      </c>
      <c r="D143" s="390"/>
      <c r="E143" s="333" t="s">
        <v>1305</v>
      </c>
      <c r="F143" s="245">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664911.87</v>
      </c>
      <c r="G143" s="245">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38340.36</v>
      </c>
      <c r="H143" s="245">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5">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5">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5">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5">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5">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5">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5">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5">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5">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5">
        <f t="shared" ca="1" si="7"/>
        <v>703252.23</v>
      </c>
      <c r="S143" s="245">
        <f ca="1">+R142+R143</f>
        <v>703252.23</v>
      </c>
      <c r="T143" s="245">
        <f ca="1">+S143</f>
        <v>703252.23</v>
      </c>
      <c r="U143" s="244">
        <f t="shared" si="8"/>
        <v>2</v>
      </c>
      <c r="V143" s="333" t="str">
        <f>+VLOOKUP(A143,bd_lista!$A$3:$E$590,5,FALSE)</f>
        <v>Instituciones Descentralizadas</v>
      </c>
      <c r="W143" s="392"/>
      <c r="X143" s="242">
        <f>+VLOOKUP(A143,[4]Sheet1!$A$13:$D$744,4,FALSE)</f>
        <v>47</v>
      </c>
      <c r="Y143" s="242" t="str">
        <f>+VLOOKUP(X143,bd_lista!$A$3:$C$590,3,FALSE)</f>
        <v>Ministerio de Desarrollo Rural y Tierras</v>
      </c>
      <c r="Z143" s="292"/>
      <c r="AA143" s="293"/>
    </row>
    <row r="144" spans="1:27" ht="15" customHeight="1">
      <c r="A144" s="251">
        <v>213</v>
      </c>
      <c r="B144" s="387">
        <f>+A144</f>
        <v>213</v>
      </c>
      <c r="C144" s="247" t="str">
        <f>+VLOOKUP(A144,bd_lista!$A$3:$C$590,3,FALSE)</f>
        <v>Servicio Nacional de Meteorología e Hidrología</v>
      </c>
      <c r="D144" s="389" t="str">
        <f>+C144</f>
        <v>Servicio Nacional de Meteorología e Hidrología</v>
      </c>
      <c r="E144" s="247" t="s">
        <v>1304</v>
      </c>
      <c r="F144" s="243">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3">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3">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3">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3">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3">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3">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3">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3">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3">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3">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3">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3">
        <f t="shared" ca="1" si="7"/>
        <v>0</v>
      </c>
      <c r="S144" s="243"/>
      <c r="T144" s="243">
        <f ca="1">+T145</f>
        <v>1100</v>
      </c>
      <c r="U144" s="242">
        <f t="shared" si="8"/>
        <v>1</v>
      </c>
      <c r="V144" s="333" t="str">
        <f>+VLOOKUP(A144,bd_lista!$A$3:$E$590,5,FALSE)</f>
        <v>Instituciones Descentralizadas</v>
      </c>
      <c r="W144" s="391" t="str">
        <f>+V144</f>
        <v>Instituciones Descentralizadas</v>
      </c>
      <c r="X144" s="242">
        <f>+VLOOKUP(A144,[4]Sheet1!$A$13:$D$744,4,FALSE)</f>
        <v>86</v>
      </c>
      <c r="Y144" s="242" t="str">
        <f>+VLOOKUP(X144,bd_lista!$A$3:$C$590,3,FALSE)</f>
        <v>Ministerio de Medio Ambiente y Agua</v>
      </c>
      <c r="Z144" s="294">
        <f>+X144</f>
        <v>86</v>
      </c>
      <c r="AA144" s="319" t="str">
        <f>+Y144</f>
        <v>Ministerio de Medio Ambiente y Agua</v>
      </c>
    </row>
    <row r="145" spans="1:27" ht="15" customHeight="1">
      <c r="A145" s="32">
        <v>213</v>
      </c>
      <c r="B145" s="388"/>
      <c r="C145" s="333" t="str">
        <f>+VLOOKUP(A145,bd_lista!$A$3:$C$590,3,FALSE)</f>
        <v>Servicio Nacional de Meteorología e Hidrología</v>
      </c>
      <c r="D145" s="390"/>
      <c r="E145" s="333" t="s">
        <v>1305</v>
      </c>
      <c r="F145" s="245">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5">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1100</v>
      </c>
      <c r="H145" s="245">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5">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5">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5">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5">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5">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5">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5">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5">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5">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5">
        <f t="shared" ca="1" si="7"/>
        <v>1100</v>
      </c>
      <c r="S145" s="245">
        <f ca="1">+R144+R145</f>
        <v>1100</v>
      </c>
      <c r="T145" s="245">
        <f ca="1">+S145</f>
        <v>1100</v>
      </c>
      <c r="U145" s="244">
        <f t="shared" si="8"/>
        <v>2</v>
      </c>
      <c r="V145" s="333" t="str">
        <f>+VLOOKUP(A145,bd_lista!$A$3:$E$590,5,FALSE)</f>
        <v>Instituciones Descentralizadas</v>
      </c>
      <c r="W145" s="392"/>
      <c r="X145" s="242">
        <f>+VLOOKUP(A145,[4]Sheet1!$A$13:$D$744,4,FALSE)</f>
        <v>86</v>
      </c>
      <c r="Y145" s="242" t="str">
        <f>+VLOOKUP(X145,bd_lista!$A$3:$C$590,3,FALSE)</f>
        <v>Ministerio de Medio Ambiente y Agua</v>
      </c>
      <c r="Z145" s="292"/>
      <c r="AA145" s="321"/>
    </row>
    <row r="146" spans="1:27" ht="15" customHeight="1">
      <c r="A146" s="251">
        <v>221</v>
      </c>
      <c r="B146" s="387">
        <f>+A146</f>
        <v>221</v>
      </c>
      <c r="C146" s="247" t="str">
        <f>+VLOOKUP(A146,bd_lista!$A$3:$C$590,3,FALSE)</f>
        <v>Serv. Nal. de Reg. y Control de la Comer. de Minerales y Metales</v>
      </c>
      <c r="D146" s="389" t="str">
        <f>+C146</f>
        <v>Serv. Nal. de Reg. y Control de la Comer. de Minerales y Metales</v>
      </c>
      <c r="E146" s="247" t="s">
        <v>1304</v>
      </c>
      <c r="F146" s="243">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3">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3">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3">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3">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3">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3">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3">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3">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3">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3">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3">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3">
        <f t="shared" ca="1" si="7"/>
        <v>0</v>
      </c>
      <c r="S146" s="243"/>
      <c r="T146" s="243">
        <f ca="1">+T147</f>
        <v>40599.199999999997</v>
      </c>
      <c r="U146" s="242">
        <f t="shared" si="8"/>
        <v>1</v>
      </c>
      <c r="V146" s="333" t="str">
        <f>+VLOOKUP(A146,bd_lista!$A$3:$E$590,5,FALSE)</f>
        <v>Instituciones Descentralizadas</v>
      </c>
      <c r="W146" s="391" t="str">
        <f>+V146</f>
        <v>Instituciones Descentralizadas</v>
      </c>
      <c r="X146" s="242">
        <f>+VLOOKUP(A146,[4]Sheet1!$A$13:$D$744,4,FALSE)</f>
        <v>76</v>
      </c>
      <c r="Y146" s="242" t="str">
        <f>+VLOOKUP(X146,bd_lista!$A$3:$C$590,3,FALSE)</f>
        <v>Ministerio de Minería y Metalurgia</v>
      </c>
      <c r="Z146" s="294">
        <f>+X146</f>
        <v>76</v>
      </c>
      <c r="AA146" s="319" t="str">
        <f>+Y146</f>
        <v>Ministerio de Minería y Metalurgia</v>
      </c>
    </row>
    <row r="147" spans="1:27" ht="15" customHeight="1">
      <c r="A147" s="32">
        <v>221</v>
      </c>
      <c r="B147" s="388"/>
      <c r="C147" s="333" t="str">
        <f>+VLOOKUP(A147,bd_lista!$A$3:$C$590,3,FALSE)</f>
        <v>Serv. Nal. de Reg. y Control de la Comer. de Minerales y Metales</v>
      </c>
      <c r="D147" s="390"/>
      <c r="E147" s="333" t="s">
        <v>1305</v>
      </c>
      <c r="F147" s="245">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38799.199999999997</v>
      </c>
      <c r="G147" s="245">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1800</v>
      </c>
      <c r="H147" s="245">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5">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5">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5">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5">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5">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5">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5">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5">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5">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5">
        <f t="shared" ca="1" si="7"/>
        <v>40599.199999999997</v>
      </c>
      <c r="S147" s="245">
        <f ca="1">+R146+R147</f>
        <v>40599.199999999997</v>
      </c>
      <c r="T147" s="245">
        <f ca="1">+S147</f>
        <v>40599.199999999997</v>
      </c>
      <c r="U147" s="244">
        <f t="shared" si="8"/>
        <v>2</v>
      </c>
      <c r="V147" s="333" t="str">
        <f>+VLOOKUP(A147,bd_lista!$A$3:$E$590,5,FALSE)</f>
        <v>Instituciones Descentralizadas</v>
      </c>
      <c r="W147" s="392"/>
      <c r="X147" s="242">
        <f>+VLOOKUP(A147,[4]Sheet1!$A$13:$D$744,4,FALSE)</f>
        <v>76</v>
      </c>
      <c r="Y147" s="242" t="str">
        <f>+VLOOKUP(X147,bd_lista!$A$3:$C$590,3,FALSE)</f>
        <v>Ministerio de Minería y Metalurgia</v>
      </c>
      <c r="Z147" s="292"/>
      <c r="AA147" s="321"/>
    </row>
    <row r="148" spans="1:27" ht="15" customHeight="1">
      <c r="A148" s="251">
        <v>222</v>
      </c>
      <c r="B148" s="387">
        <f>+A148</f>
        <v>222</v>
      </c>
      <c r="C148" s="247" t="str">
        <f>+VLOOKUP(A148,bd_lista!$A$3:$C$590,3,FALSE)</f>
        <v>Instituto Nacional de Innovación Agropecuaria y Forestal</v>
      </c>
      <c r="D148" s="389" t="str">
        <f>+C148</f>
        <v>Instituto Nacional de Innovación Agropecuaria y Forestal</v>
      </c>
      <c r="E148" s="247" t="s">
        <v>1304</v>
      </c>
      <c r="F148" s="243">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3">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120</v>
      </c>
      <c r="H148" s="243">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3">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3">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3">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3">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3">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3">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3">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3">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3">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3">
        <f t="shared" ca="1" si="7"/>
        <v>120</v>
      </c>
      <c r="S148" s="243"/>
      <c r="T148" s="243">
        <f ca="1">+T149</f>
        <v>1072830.0900000001</v>
      </c>
      <c r="U148" s="242">
        <f t="shared" si="8"/>
        <v>1</v>
      </c>
      <c r="V148" s="333" t="str">
        <f>+VLOOKUP(A148,bd_lista!$A$3:$E$590,5,FALSE)</f>
        <v>Instituciones Descentralizadas</v>
      </c>
      <c r="W148" s="391" t="str">
        <f>+V148</f>
        <v>Instituciones Descentralizadas</v>
      </c>
      <c r="X148" s="242">
        <f>+VLOOKUP(A148,[4]Sheet1!$A$13:$D$744,4,FALSE)</f>
        <v>47</v>
      </c>
      <c r="Y148" s="242" t="str">
        <f>+VLOOKUP(X148,bd_lista!$A$3:$C$590,3,FALSE)</f>
        <v>Ministerio de Desarrollo Rural y Tierras</v>
      </c>
      <c r="Z148" s="294">
        <f>+X148</f>
        <v>47</v>
      </c>
      <c r="AA148" s="319" t="str">
        <f>+Y148</f>
        <v>Ministerio de Desarrollo Rural y Tierras</v>
      </c>
    </row>
    <row r="149" spans="1:27" ht="15" customHeight="1">
      <c r="A149" s="32">
        <v>222</v>
      </c>
      <c r="B149" s="388"/>
      <c r="C149" s="333" t="str">
        <f>+VLOOKUP(A149,bd_lista!$A$3:$C$590,3,FALSE)</f>
        <v>Instituto Nacional de Innovación Agropecuaria y Forestal</v>
      </c>
      <c r="D149" s="390"/>
      <c r="E149" s="333" t="s">
        <v>1305</v>
      </c>
      <c r="F149" s="245">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14432.97</v>
      </c>
      <c r="G149" s="245">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206400</v>
      </c>
      <c r="H149" s="245">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851877.12</v>
      </c>
      <c r="I149" s="245">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5">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5">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5">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5">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5">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5">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5">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5">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5">
        <f t="shared" ca="1" si="7"/>
        <v>1072710.0900000001</v>
      </c>
      <c r="S149" s="245">
        <f ca="1">+R148+R149</f>
        <v>1072830.0900000001</v>
      </c>
      <c r="T149" s="245">
        <f ca="1">+S149</f>
        <v>1072830.0900000001</v>
      </c>
      <c r="U149" s="244">
        <f t="shared" si="8"/>
        <v>2</v>
      </c>
      <c r="V149" s="333" t="str">
        <f>+VLOOKUP(A149,bd_lista!$A$3:$E$590,5,FALSE)</f>
        <v>Instituciones Descentralizadas</v>
      </c>
      <c r="W149" s="392"/>
      <c r="X149" s="242">
        <f>+VLOOKUP(A149,[4]Sheet1!$A$13:$D$744,4,FALSE)</f>
        <v>47</v>
      </c>
      <c r="Y149" s="242" t="str">
        <f>+VLOOKUP(X149,bd_lista!$A$3:$C$590,3,FALSE)</f>
        <v>Ministerio de Desarrollo Rural y Tierras</v>
      </c>
      <c r="Z149" s="292"/>
      <c r="AA149" s="321"/>
    </row>
    <row r="150" spans="1:27" ht="15" customHeight="1">
      <c r="A150" s="251">
        <v>223</v>
      </c>
      <c r="B150" s="387">
        <f>+A150</f>
        <v>223</v>
      </c>
      <c r="C150" s="247" t="str">
        <f>+VLOOKUP(A150,bd_lista!$A$3:$C$590,3,FALSE)</f>
        <v>Fondo Nacional de Desarrollo Forestal</v>
      </c>
      <c r="D150" s="389" t="str">
        <f>+C150</f>
        <v>Fondo Nacional de Desarrollo Forestal</v>
      </c>
      <c r="E150" s="247" t="s">
        <v>1304</v>
      </c>
      <c r="F150" s="243">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3">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3">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3">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3">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3">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3">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3">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3">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3">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3">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3">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3">
        <f t="shared" ca="1" si="7"/>
        <v>0</v>
      </c>
      <c r="S150" s="243"/>
      <c r="T150" s="243">
        <f ca="1">+T151</f>
        <v>3023661.15</v>
      </c>
      <c r="U150" s="242">
        <f t="shared" si="8"/>
        <v>1</v>
      </c>
      <c r="V150" s="333" t="str">
        <f>+VLOOKUP(A150,bd_lista!$A$3:$E$590,5,FALSE)</f>
        <v>Instituciones Descentralizadas</v>
      </c>
      <c r="W150" s="391" t="str">
        <f>+V150</f>
        <v>Instituciones Descentralizadas</v>
      </c>
      <c r="X150" s="242">
        <f>+VLOOKUP(A150,[4]Sheet1!$A$13:$D$744,4,FALSE)</f>
        <v>86</v>
      </c>
      <c r="Y150" s="242" t="str">
        <f>+VLOOKUP(X150,bd_lista!$A$3:$C$590,3,FALSE)</f>
        <v>Ministerio de Medio Ambiente y Agua</v>
      </c>
      <c r="Z150" s="294">
        <f>+X150</f>
        <v>86</v>
      </c>
      <c r="AA150" s="295" t="str">
        <f>+Y150</f>
        <v>Ministerio de Medio Ambiente y Agua</v>
      </c>
    </row>
    <row r="151" spans="1:27" ht="15" customHeight="1">
      <c r="A151" s="32">
        <v>223</v>
      </c>
      <c r="B151" s="388"/>
      <c r="C151" s="333" t="str">
        <f>+VLOOKUP(A151,bd_lista!$A$3:$C$590,3,FALSE)</f>
        <v>Fondo Nacional de Desarrollo Forestal</v>
      </c>
      <c r="D151" s="390"/>
      <c r="E151" s="333" t="s">
        <v>1305</v>
      </c>
      <c r="F151" s="245">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3023661.15</v>
      </c>
      <c r="G151" s="245">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5">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5">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5">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5">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5">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5">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5">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5">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5">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5">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5">
        <f t="shared" ca="1" si="7"/>
        <v>3023661.15</v>
      </c>
      <c r="S151" s="245">
        <f ca="1">+R150+R151</f>
        <v>3023661.15</v>
      </c>
      <c r="T151" s="245">
        <f ca="1">+S151</f>
        <v>3023661.15</v>
      </c>
      <c r="U151" s="244">
        <f t="shared" si="8"/>
        <v>2</v>
      </c>
      <c r="V151" s="333" t="str">
        <f>+VLOOKUP(A151,bd_lista!$A$3:$E$590,5,FALSE)</f>
        <v>Instituciones Descentralizadas</v>
      </c>
      <c r="W151" s="392"/>
      <c r="X151" s="242">
        <f>+VLOOKUP(A151,[4]Sheet1!$A$13:$D$744,4,FALSE)</f>
        <v>86</v>
      </c>
      <c r="Y151" s="242" t="str">
        <f>+VLOOKUP(X151,bd_lista!$A$3:$C$590,3,FALSE)</f>
        <v>Ministerio de Medio Ambiente y Agua</v>
      </c>
      <c r="Z151" s="292"/>
      <c r="AA151" s="293"/>
    </row>
    <row r="152" spans="1:27" ht="15" customHeight="1">
      <c r="A152" s="251">
        <v>224</v>
      </c>
      <c r="B152" s="387">
        <f>+A152</f>
        <v>224</v>
      </c>
      <c r="C152" s="247" t="str">
        <f>+VLOOKUP(A152,bd_lista!$A$3:$C$590,3,FALSE)</f>
        <v>Insumos Bolivia</v>
      </c>
      <c r="D152" s="389" t="str">
        <f>+C152</f>
        <v>Insumos Bolivia</v>
      </c>
      <c r="E152" s="247" t="s">
        <v>1304</v>
      </c>
      <c r="F152" s="243">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3">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3">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3">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3">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3">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3">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3">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3">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3">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3">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3">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3">
        <f t="shared" ca="1" si="7"/>
        <v>0</v>
      </c>
      <c r="S152" s="243"/>
      <c r="T152" s="243">
        <f ca="1">+T153</f>
        <v>95</v>
      </c>
      <c r="U152" s="242">
        <f t="shared" si="8"/>
        <v>1</v>
      </c>
      <c r="V152" s="333" t="str">
        <f>+VLOOKUP(A152,bd_lista!$A$3:$E$590,5,FALSE)</f>
        <v>Instituciones Descentralizadas</v>
      </c>
      <c r="W152" s="391" t="str">
        <f>+V152</f>
        <v>Instituciones Descentralizadas</v>
      </c>
      <c r="X152" s="242">
        <f>+VLOOKUP(A152,[4]Sheet1!$A$13:$D$744,4,FALSE)</f>
        <v>41</v>
      </c>
      <c r="Y152" s="242" t="str">
        <f>+VLOOKUP(X152,bd_lista!$A$3:$C$590,3,FALSE)</f>
        <v>Ministerio de Desarrollo Productivo y Economía Plural</v>
      </c>
      <c r="Z152" s="294">
        <f>+X152</f>
        <v>41</v>
      </c>
      <c r="AA152" s="319" t="str">
        <f>+Y152</f>
        <v>Ministerio de Desarrollo Productivo y Economía Plural</v>
      </c>
    </row>
    <row r="153" spans="1:27" ht="15" customHeight="1">
      <c r="A153" s="32">
        <v>224</v>
      </c>
      <c r="B153" s="388"/>
      <c r="C153" s="333" t="str">
        <f>+VLOOKUP(A153,bd_lista!$A$3:$C$590,3,FALSE)</f>
        <v>Insumos Bolivia</v>
      </c>
      <c r="D153" s="390"/>
      <c r="E153" s="333" t="s">
        <v>1305</v>
      </c>
      <c r="F153" s="245">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5">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95</v>
      </c>
      <c r="H153" s="245">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5">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5">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5">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5">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5">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5">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5">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5">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5">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5">
        <f t="shared" ca="1" si="7"/>
        <v>95</v>
      </c>
      <c r="S153" s="245">
        <f ca="1">+R152+R153</f>
        <v>95</v>
      </c>
      <c r="T153" s="245">
        <f ca="1">+S153</f>
        <v>95</v>
      </c>
      <c r="U153" s="244">
        <f t="shared" si="8"/>
        <v>2</v>
      </c>
      <c r="V153" s="333" t="str">
        <f>+VLOOKUP(A153,bd_lista!$A$3:$E$590,5,FALSE)</f>
        <v>Instituciones Descentralizadas</v>
      </c>
      <c r="W153" s="392"/>
      <c r="X153" s="242">
        <f>+VLOOKUP(A153,[4]Sheet1!$A$13:$D$744,4,FALSE)</f>
        <v>41</v>
      </c>
      <c r="Y153" s="242" t="str">
        <f>+VLOOKUP(X153,bd_lista!$A$3:$C$590,3,FALSE)</f>
        <v>Ministerio de Desarrollo Productivo y Economía Plural</v>
      </c>
      <c r="Z153" s="292"/>
      <c r="AA153" s="321"/>
    </row>
    <row r="154" spans="1:27" ht="15" hidden="1" customHeight="1">
      <c r="A154" s="251">
        <v>225</v>
      </c>
      <c r="B154" s="387">
        <f>+A154</f>
        <v>225</v>
      </c>
      <c r="C154" s="247" t="str">
        <f>+VLOOKUP(A154,bd_lista!$A$3:$C$590,3,FALSE)</f>
        <v>Serv. Nal. para la Sostenibilidad en Saneamiento Básico</v>
      </c>
      <c r="D154" s="389" t="str">
        <f>+C154</f>
        <v>Serv. Nal. para la Sostenibilidad en Saneamiento Básico</v>
      </c>
      <c r="E154" s="247" t="s">
        <v>1304</v>
      </c>
      <c r="F154" s="243">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3">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3">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3">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3">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3">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3">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3">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3">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3">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3">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3">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3">
        <f t="shared" ca="1" si="7"/>
        <v>0</v>
      </c>
      <c r="S154" s="243"/>
      <c r="T154" s="243">
        <f ca="1">+T155</f>
        <v>0</v>
      </c>
      <c r="U154" s="242">
        <f t="shared" si="8"/>
        <v>1</v>
      </c>
      <c r="V154" s="333" t="str">
        <f>+VLOOKUP(A154,bd_lista!$A$3:$E$590,5,FALSE)</f>
        <v>Instituciones Descentralizadas</v>
      </c>
      <c r="W154" s="391" t="str">
        <f>+V154</f>
        <v>Instituciones Descentralizadas</v>
      </c>
      <c r="X154" s="242">
        <f>+VLOOKUP(A154,[4]Sheet1!$A$13:$D$744,4,FALSE)</f>
        <v>86</v>
      </c>
      <c r="Y154" s="242" t="str">
        <f>+VLOOKUP(X154,bd_lista!$A$3:$C$590,3,FALSE)</f>
        <v>Ministerio de Medio Ambiente y Agua</v>
      </c>
      <c r="Z154" s="294">
        <f>+X154</f>
        <v>86</v>
      </c>
      <c r="AA154" s="319" t="str">
        <f>+Y154</f>
        <v>Ministerio de Medio Ambiente y Agua</v>
      </c>
    </row>
    <row r="155" spans="1:27" ht="15" hidden="1" customHeight="1">
      <c r="A155" s="32">
        <v>225</v>
      </c>
      <c r="B155" s="388"/>
      <c r="C155" s="333" t="str">
        <f>+VLOOKUP(A155,bd_lista!$A$3:$C$590,3,FALSE)</f>
        <v>Serv. Nal. para la Sostenibilidad en Saneamiento Básico</v>
      </c>
      <c r="D155" s="390"/>
      <c r="E155" s="333" t="s">
        <v>1305</v>
      </c>
      <c r="F155" s="245">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5">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5">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5">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5">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5">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5">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5">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5">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5">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5">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5">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5">
        <f t="shared" ca="1" si="7"/>
        <v>0</v>
      </c>
      <c r="S155" s="245">
        <f ca="1">+R154+R155</f>
        <v>0</v>
      </c>
      <c r="T155" s="245">
        <f ca="1">+S155</f>
        <v>0</v>
      </c>
      <c r="U155" s="244">
        <f t="shared" si="8"/>
        <v>2</v>
      </c>
      <c r="V155" s="333" t="str">
        <f>+VLOOKUP(A155,bd_lista!$A$3:$E$590,5,FALSE)</f>
        <v>Instituciones Descentralizadas</v>
      </c>
      <c r="W155" s="392"/>
      <c r="X155" s="242">
        <f>+VLOOKUP(A155,[4]Sheet1!$A$13:$D$744,4,FALSE)</f>
        <v>86</v>
      </c>
      <c r="Y155" s="242" t="str">
        <f>+VLOOKUP(X155,bd_lista!$A$3:$C$590,3,FALSE)</f>
        <v>Ministerio de Medio Ambiente y Agua</v>
      </c>
      <c r="Z155" s="292"/>
      <c r="AA155" s="321"/>
    </row>
    <row r="156" spans="1:27" ht="15" hidden="1" customHeight="1">
      <c r="A156" s="251">
        <v>226</v>
      </c>
      <c r="B156" s="387">
        <f>+A156</f>
        <v>226</v>
      </c>
      <c r="C156" s="247" t="str">
        <f>+VLOOKUP(A156,bd_lista!$A$3:$C$590,3,FALSE)</f>
        <v>Servicio Estatal de Autonomías</v>
      </c>
      <c r="D156" s="389" t="str">
        <f>+C156</f>
        <v>Servicio Estatal de Autonomías</v>
      </c>
      <c r="E156" s="247" t="s">
        <v>1304</v>
      </c>
      <c r="F156" s="243">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3">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3">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3">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3">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3">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3">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3">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3">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3">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3">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3">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3">
        <f t="shared" ca="1" si="7"/>
        <v>0</v>
      </c>
      <c r="S156" s="243"/>
      <c r="T156" s="243">
        <f ca="1">+T157</f>
        <v>0</v>
      </c>
      <c r="U156" s="242">
        <f t="shared" si="8"/>
        <v>1</v>
      </c>
      <c r="V156" s="333" t="str">
        <f>+VLOOKUP(A156,bd_lista!$A$3:$E$590,5,FALSE)</f>
        <v>Instituciones Descentralizadas</v>
      </c>
      <c r="W156" s="391" t="str">
        <f>+V156</f>
        <v>Instituciones Descentralizadas</v>
      </c>
      <c r="X156" s="242">
        <f>+VLOOKUP(A156,[4]Sheet1!$A$13:$D$744,4,FALSE)</f>
        <v>25</v>
      </c>
      <c r="Y156" s="242" t="str">
        <f>+VLOOKUP(X156,bd_lista!$A$3:$C$590,3,FALSE)</f>
        <v>Ministerio de la Presidencia</v>
      </c>
      <c r="Z156" s="294">
        <f>+X156</f>
        <v>25</v>
      </c>
      <c r="AA156" s="319" t="str">
        <f>+Y156</f>
        <v>Ministerio de la Presidencia</v>
      </c>
    </row>
    <row r="157" spans="1:27" ht="15" hidden="1" customHeight="1">
      <c r="A157" s="32">
        <v>226</v>
      </c>
      <c r="B157" s="388"/>
      <c r="C157" s="333" t="str">
        <f>+VLOOKUP(A157,bd_lista!$A$3:$C$590,3,FALSE)</f>
        <v>Servicio Estatal de Autonomías</v>
      </c>
      <c r="D157" s="390"/>
      <c r="E157" s="333" t="s">
        <v>1305</v>
      </c>
      <c r="F157" s="245">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5">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5">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5">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5">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5">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5">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5">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5">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5">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5">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5">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5">
        <f t="shared" ca="1" si="7"/>
        <v>0</v>
      </c>
      <c r="S157" s="245">
        <f ca="1">+R156+R157</f>
        <v>0</v>
      </c>
      <c r="T157" s="245">
        <f ca="1">+S157</f>
        <v>0</v>
      </c>
      <c r="U157" s="244">
        <f t="shared" si="8"/>
        <v>2</v>
      </c>
      <c r="V157" s="333" t="str">
        <f>+VLOOKUP(A157,bd_lista!$A$3:$E$590,5,FALSE)</f>
        <v>Instituciones Descentralizadas</v>
      </c>
      <c r="W157" s="392"/>
      <c r="X157" s="242">
        <f>+VLOOKUP(A157,[4]Sheet1!$A$13:$D$744,4,FALSE)</f>
        <v>25</v>
      </c>
      <c r="Y157" s="242" t="str">
        <f>+VLOOKUP(X157,bd_lista!$A$3:$C$590,3,FALSE)</f>
        <v>Ministerio de la Presidencia</v>
      </c>
      <c r="Z157" s="292"/>
      <c r="AA157" s="321"/>
    </row>
    <row r="158" spans="1:27" ht="15" hidden="1" customHeight="1">
      <c r="A158" s="251">
        <v>227</v>
      </c>
      <c r="B158" s="387">
        <f>+A158</f>
        <v>227</v>
      </c>
      <c r="C158" s="247" t="str">
        <f>+VLOOKUP(A158,bd_lista!$A$3:$C$590,3,FALSE)</f>
        <v>Zona Franca Comercial e Industrial de Cobija</v>
      </c>
      <c r="D158" s="389" t="str">
        <f>+C158</f>
        <v>Zona Franca Comercial e Industrial de Cobija</v>
      </c>
      <c r="E158" s="247" t="s">
        <v>1304</v>
      </c>
      <c r="F158" s="243">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3">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3">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3">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3">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3">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3">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3">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3">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3">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3">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3">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3">
        <f t="shared" ca="1" si="7"/>
        <v>0</v>
      </c>
      <c r="S158" s="243"/>
      <c r="T158" s="243">
        <f ca="1">+T159</f>
        <v>0</v>
      </c>
      <c r="U158" s="242">
        <f t="shared" si="8"/>
        <v>1</v>
      </c>
      <c r="V158" s="333" t="str">
        <f>+VLOOKUP(A158,bd_lista!$A$3:$E$590,5,FALSE)</f>
        <v>Instituciones Descentralizadas</v>
      </c>
      <c r="W158" s="391" t="str">
        <f>+V158</f>
        <v>Instituciones Descentralizadas</v>
      </c>
      <c r="X158" s="242">
        <f>+VLOOKUP(A158,[4]Sheet1!$A$13:$D$744,4,FALSE)</f>
        <v>41</v>
      </c>
      <c r="Y158" s="242" t="str">
        <f>+VLOOKUP(X158,bd_lista!$A$3:$C$590,3,FALSE)</f>
        <v>Ministerio de Desarrollo Productivo y Economía Plural</v>
      </c>
      <c r="Z158" s="294">
        <f>+X158</f>
        <v>41</v>
      </c>
      <c r="AA158" s="319" t="str">
        <f>+Y158</f>
        <v>Ministerio de Desarrollo Productivo y Economía Plural</v>
      </c>
    </row>
    <row r="159" spans="1:27" ht="15" hidden="1" customHeight="1">
      <c r="A159" s="32">
        <v>227</v>
      </c>
      <c r="B159" s="388"/>
      <c r="C159" s="333" t="str">
        <f>+VLOOKUP(A159,bd_lista!$A$3:$C$590,3,FALSE)</f>
        <v>Zona Franca Comercial e Industrial de Cobija</v>
      </c>
      <c r="D159" s="390"/>
      <c r="E159" s="333" t="s">
        <v>1305</v>
      </c>
      <c r="F159" s="245">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5">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5">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5">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5">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5">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5">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5">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5">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5">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5">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5">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5">
        <f t="shared" ca="1" si="7"/>
        <v>0</v>
      </c>
      <c r="S159" s="245">
        <f ca="1">+R158+R159</f>
        <v>0</v>
      </c>
      <c r="T159" s="245">
        <f ca="1">+S159</f>
        <v>0</v>
      </c>
      <c r="U159" s="244">
        <f t="shared" si="8"/>
        <v>2</v>
      </c>
      <c r="V159" s="333" t="str">
        <f>+VLOOKUP(A159,bd_lista!$A$3:$E$590,5,FALSE)</f>
        <v>Instituciones Descentralizadas</v>
      </c>
      <c r="W159" s="392"/>
      <c r="X159" s="242">
        <f>+VLOOKUP(A159,[4]Sheet1!$A$13:$D$744,4,FALSE)</f>
        <v>41</v>
      </c>
      <c r="Y159" s="242" t="str">
        <f>+VLOOKUP(X159,bd_lista!$A$3:$C$590,3,FALSE)</f>
        <v>Ministerio de Desarrollo Productivo y Economía Plural</v>
      </c>
      <c r="Z159" s="292"/>
      <c r="AA159" s="321"/>
    </row>
    <row r="160" spans="1:27" customFormat="1" ht="15" customHeight="1">
      <c r="A160" s="251">
        <v>234</v>
      </c>
      <c r="B160" s="387">
        <f>+A160</f>
        <v>234</v>
      </c>
      <c r="C160" s="247" t="str">
        <f>+VLOOKUP(A160,bd_lista!$A$3:$C$590,3,FALSE)</f>
        <v xml:space="preserve">Servicio Geológico Minero </v>
      </c>
      <c r="D160" s="389" t="str">
        <f>+C160</f>
        <v xml:space="preserve">Servicio Geológico Minero </v>
      </c>
      <c r="E160" s="247" t="s">
        <v>1304</v>
      </c>
      <c r="F160" s="243">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3">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3">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3">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3">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3">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3">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3">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3">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3">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3">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3">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3">
        <f t="shared" ca="1" si="7"/>
        <v>0</v>
      </c>
      <c r="S160" s="243"/>
      <c r="T160" s="243">
        <f ca="1">+T161</f>
        <v>117427.64000000001</v>
      </c>
      <c r="U160" s="242">
        <f t="shared" si="8"/>
        <v>1</v>
      </c>
      <c r="V160" s="333" t="str">
        <f>+VLOOKUP(A160,bd_lista!$A$3:$E$590,5,FALSE)</f>
        <v>Instituciones Descentralizadas</v>
      </c>
      <c r="W160" s="391" t="str">
        <f>+V160</f>
        <v>Instituciones Descentralizadas</v>
      </c>
      <c r="X160" s="242">
        <f>+VLOOKUP(A160,[4]Sheet1!$A$13:$D$744,4,FALSE)</f>
        <v>76</v>
      </c>
      <c r="Y160" s="242" t="str">
        <f>+VLOOKUP(X160,bd_lista!$A$3:$C$590,3,FALSE)</f>
        <v>Ministerio de Minería y Metalurgia</v>
      </c>
      <c r="Z160" s="294">
        <f>+X160</f>
        <v>76</v>
      </c>
      <c r="AA160" s="319" t="str">
        <f>+Y160</f>
        <v>Ministerio de Minería y Metalurgia</v>
      </c>
    </row>
    <row r="161" spans="1:27" customFormat="1" ht="15" customHeight="1">
      <c r="A161" s="32">
        <v>234</v>
      </c>
      <c r="B161" s="388"/>
      <c r="C161" s="333" t="str">
        <f>+VLOOKUP(A161,bd_lista!$A$3:$C$590,3,FALSE)</f>
        <v xml:space="preserve">Servicio Geológico Minero </v>
      </c>
      <c r="D161" s="390"/>
      <c r="E161" s="333" t="s">
        <v>1305</v>
      </c>
      <c r="F161" s="245">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5">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8548.7999999999993</v>
      </c>
      <c r="H161" s="245">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108878.84000000001</v>
      </c>
      <c r="I161" s="245">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5">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5">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5">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5">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5">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5">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5">
        <f t="shared" ca="1" si="7"/>
        <v>117427.64000000001</v>
      </c>
      <c r="S161" s="245">
        <f ca="1">+R160+R161</f>
        <v>117427.64000000001</v>
      </c>
      <c r="T161" s="245">
        <f ca="1">+S161</f>
        <v>117427.64000000001</v>
      </c>
      <c r="U161" s="244">
        <f t="shared" si="8"/>
        <v>2</v>
      </c>
      <c r="V161" s="333" t="str">
        <f>+VLOOKUP(A161,bd_lista!$A$3:$E$590,5,FALSE)</f>
        <v>Instituciones Descentralizadas</v>
      </c>
      <c r="W161" s="392"/>
      <c r="X161" s="242">
        <f>+VLOOKUP(A161,[4]Sheet1!$A$13:$D$744,4,FALSE)</f>
        <v>76</v>
      </c>
      <c r="Y161" s="242" t="str">
        <f>+VLOOKUP(X161,bd_lista!$A$3:$C$590,3,FALSE)</f>
        <v>Ministerio de Minería y Metalurgia</v>
      </c>
      <c r="Z161" s="292"/>
      <c r="AA161" s="321"/>
    </row>
    <row r="162" spans="1:27" ht="15" hidden="1" customHeight="1">
      <c r="A162" s="32">
        <v>243</v>
      </c>
      <c r="B162" s="387">
        <f>+A162</f>
        <v>243</v>
      </c>
      <c r="C162" s="247" t="str">
        <f>+VLOOKUP(A162,bd_lista!$A$3:$C$590,3,FALSE)</f>
        <v>Servicio Nacional de Hidrografía Naval</v>
      </c>
      <c r="D162" s="389" t="str">
        <f>+C162</f>
        <v>Servicio Nacional de Hidrografía Naval</v>
      </c>
      <c r="E162" s="247" t="s">
        <v>1304</v>
      </c>
      <c r="F162" s="243">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3">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3">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3">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3">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3">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3">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3">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3">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3">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3">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3">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3">
        <f t="shared" ca="1" si="7"/>
        <v>0</v>
      </c>
      <c r="S162" s="243"/>
      <c r="T162" s="243">
        <f ca="1">+T163</f>
        <v>0</v>
      </c>
      <c r="U162" s="242">
        <f t="shared" si="8"/>
        <v>1</v>
      </c>
      <c r="V162" s="333" t="str">
        <f>+VLOOKUP(A162,bd_lista!$A$3:$E$590,5,FALSE)</f>
        <v>Instituciones Descentralizadas</v>
      </c>
      <c r="W162" s="391" t="str">
        <f>+V162</f>
        <v>Instituciones Descentralizadas</v>
      </c>
      <c r="X162" s="242">
        <f>+VLOOKUP(A162,[4]Sheet1!$A$13:$D$744,4,FALSE)</f>
        <v>20</v>
      </c>
      <c r="Y162" s="242" t="str">
        <f>+VLOOKUP(X162,bd_lista!$A$3:$C$590,3,FALSE)</f>
        <v>Ministerio de Defensa</v>
      </c>
      <c r="Z162" s="294">
        <f>+X162</f>
        <v>20</v>
      </c>
      <c r="AA162" s="295" t="str">
        <f>+Y162</f>
        <v>Ministerio de Defensa</v>
      </c>
    </row>
    <row r="163" spans="1:27" ht="15" hidden="1" customHeight="1">
      <c r="A163" s="32">
        <v>243</v>
      </c>
      <c r="B163" s="388"/>
      <c r="C163" s="333" t="str">
        <f>+VLOOKUP(A163,bd_lista!$A$3:$C$590,3,FALSE)</f>
        <v>Servicio Nacional de Hidrografía Naval</v>
      </c>
      <c r="D163" s="390"/>
      <c r="E163" s="333" t="s">
        <v>1305</v>
      </c>
      <c r="F163" s="245">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5">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5">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5">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5">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5">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5">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5">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5">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5">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5">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5">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5">
        <f t="shared" ca="1" si="7"/>
        <v>0</v>
      </c>
      <c r="S163" s="245">
        <f ca="1">+R162+R163</f>
        <v>0</v>
      </c>
      <c r="T163" s="245">
        <f ca="1">+S163</f>
        <v>0</v>
      </c>
      <c r="U163" s="244">
        <f t="shared" si="8"/>
        <v>2</v>
      </c>
      <c r="V163" s="333" t="str">
        <f>+VLOOKUP(A163,bd_lista!$A$3:$E$590,5,FALSE)</f>
        <v>Instituciones Descentralizadas</v>
      </c>
      <c r="W163" s="392"/>
      <c r="X163" s="242">
        <f>+VLOOKUP(A163,[4]Sheet1!$A$13:$D$744,4,FALSE)</f>
        <v>20</v>
      </c>
      <c r="Y163" s="242" t="str">
        <f>+VLOOKUP(X163,bd_lista!$A$3:$C$590,3,FALSE)</f>
        <v>Ministerio de Defensa</v>
      </c>
      <c r="Z163" s="292"/>
      <c r="AA163" s="293"/>
    </row>
    <row r="164" spans="1:27" ht="15" customHeight="1">
      <c r="A164" s="251">
        <v>244</v>
      </c>
      <c r="B164" s="387">
        <f>+A164</f>
        <v>244</v>
      </c>
      <c r="C164" s="247" t="str">
        <f>+VLOOKUP(A164,bd_lista!$A$3:$C$590,3,FALSE)</f>
        <v>Servicio Nacional de Aerofotogrametría</v>
      </c>
      <c r="D164" s="389" t="str">
        <f>+C164</f>
        <v>Servicio Nacional de Aerofotogrametría</v>
      </c>
      <c r="E164" s="247" t="s">
        <v>1304</v>
      </c>
      <c r="F164" s="243">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3">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3">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3">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3">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3">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3">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3">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3">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3">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3">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3">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3">
        <f t="shared" ca="1" si="7"/>
        <v>0</v>
      </c>
      <c r="S164" s="243"/>
      <c r="T164" s="243">
        <f ca="1">+T165</f>
        <v>216657.84</v>
      </c>
      <c r="U164" s="242">
        <f t="shared" si="8"/>
        <v>1</v>
      </c>
      <c r="V164" s="333" t="str">
        <f>+VLOOKUP(A164,bd_lista!$A$3:$E$590,5,FALSE)</f>
        <v>Instituciones Descentralizadas</v>
      </c>
      <c r="W164" s="391" t="str">
        <f>+V164</f>
        <v>Instituciones Descentralizadas</v>
      </c>
      <c r="X164" s="242">
        <f>+VLOOKUP(A164,[4]Sheet1!$A$13:$D$744,4,FALSE)</f>
        <v>20</v>
      </c>
      <c r="Y164" s="242" t="str">
        <f>+VLOOKUP(X164,bd_lista!$A$3:$C$590,3,FALSE)</f>
        <v>Ministerio de Defensa</v>
      </c>
      <c r="Z164" s="294">
        <f>+X164</f>
        <v>20</v>
      </c>
      <c r="AA164" s="319" t="str">
        <f>+Y164</f>
        <v>Ministerio de Defensa</v>
      </c>
    </row>
    <row r="165" spans="1:27" ht="15" customHeight="1">
      <c r="A165" s="32">
        <v>244</v>
      </c>
      <c r="B165" s="388"/>
      <c r="C165" s="333" t="str">
        <f>+VLOOKUP(A165,bd_lista!$A$3:$C$590,3,FALSE)</f>
        <v>Servicio Nacional de Aerofotogrametría</v>
      </c>
      <c r="D165" s="390"/>
      <c r="E165" s="333" t="s">
        <v>1305</v>
      </c>
      <c r="F165" s="245">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5">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216657.84</v>
      </c>
      <c r="H165" s="245">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5">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5">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5">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5">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5">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5">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5">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5">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5">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5">
        <f t="shared" ca="1" si="7"/>
        <v>216657.84</v>
      </c>
      <c r="S165" s="245">
        <f ca="1">+R164+R165</f>
        <v>216657.84</v>
      </c>
      <c r="T165" s="245">
        <f ca="1">+S165</f>
        <v>216657.84</v>
      </c>
      <c r="U165" s="244">
        <f t="shared" si="8"/>
        <v>2</v>
      </c>
      <c r="V165" s="333" t="str">
        <f>+VLOOKUP(A165,bd_lista!$A$3:$E$590,5,FALSE)</f>
        <v>Instituciones Descentralizadas</v>
      </c>
      <c r="W165" s="392"/>
      <c r="X165" s="242">
        <f>+VLOOKUP(A165,[4]Sheet1!$A$13:$D$744,4,FALSE)</f>
        <v>20</v>
      </c>
      <c r="Y165" s="242" t="str">
        <f>+VLOOKUP(X165,bd_lista!$A$3:$C$590,3,FALSE)</f>
        <v>Ministerio de Defensa</v>
      </c>
      <c r="Z165" s="292"/>
      <c r="AA165" s="321"/>
    </row>
    <row r="166" spans="1:27" ht="15" hidden="1" customHeight="1">
      <c r="A166" s="251">
        <v>245</v>
      </c>
      <c r="B166" s="387">
        <f>+A166</f>
        <v>245</v>
      </c>
      <c r="C166" s="247" t="str">
        <f>+VLOOKUP(A166,bd_lista!$A$3:$C$590,3,FALSE)</f>
        <v>Servicio Geodésico de Mapas</v>
      </c>
      <c r="D166" s="389" t="str">
        <f>+C166</f>
        <v>Servicio Geodésico de Mapas</v>
      </c>
      <c r="E166" s="247" t="s">
        <v>1304</v>
      </c>
      <c r="F166" s="243">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3">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3">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3">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3">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3">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3">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3">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3">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3">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3">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3">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3">
        <f t="shared" ca="1" si="7"/>
        <v>0</v>
      </c>
      <c r="S166" s="243"/>
      <c r="T166" s="243">
        <f ca="1">+T167</f>
        <v>0</v>
      </c>
      <c r="U166" s="242">
        <f t="shared" si="8"/>
        <v>1</v>
      </c>
      <c r="V166" s="333" t="str">
        <f>+VLOOKUP(A166,bd_lista!$A$3:$E$590,5,FALSE)</f>
        <v>Instituciones Descentralizadas</v>
      </c>
      <c r="W166" s="391" t="str">
        <f>+V166</f>
        <v>Instituciones Descentralizadas</v>
      </c>
      <c r="X166" s="242">
        <f>+VLOOKUP(A166,[4]Sheet1!$A$13:$D$744,4,FALSE)</f>
        <v>20</v>
      </c>
      <c r="Y166" s="242" t="str">
        <f>+VLOOKUP(X166,bd_lista!$A$3:$C$590,3,FALSE)</f>
        <v>Ministerio de Defensa</v>
      </c>
      <c r="Z166" s="294">
        <f>+X166</f>
        <v>20</v>
      </c>
      <c r="AA166" s="295" t="str">
        <f>+Y166</f>
        <v>Ministerio de Defensa</v>
      </c>
    </row>
    <row r="167" spans="1:27" ht="15" hidden="1" customHeight="1">
      <c r="A167" s="32">
        <v>245</v>
      </c>
      <c r="B167" s="388"/>
      <c r="C167" s="333" t="str">
        <f>+VLOOKUP(A167,bd_lista!$A$3:$C$590,3,FALSE)</f>
        <v>Servicio Geodésico de Mapas</v>
      </c>
      <c r="D167" s="390"/>
      <c r="E167" s="333" t="s">
        <v>1305</v>
      </c>
      <c r="F167" s="245">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5">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5">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5">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5">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5">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5">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5">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5">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5">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5">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5">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5">
        <f t="shared" ca="1" si="7"/>
        <v>0</v>
      </c>
      <c r="S167" s="245">
        <f ca="1">+R166+R167</f>
        <v>0</v>
      </c>
      <c r="T167" s="245">
        <f ca="1">+S167</f>
        <v>0</v>
      </c>
      <c r="U167" s="244">
        <f t="shared" si="8"/>
        <v>2</v>
      </c>
      <c r="V167" s="333" t="str">
        <f>+VLOOKUP(A167,bd_lista!$A$3:$E$590,5,FALSE)</f>
        <v>Instituciones Descentralizadas</v>
      </c>
      <c r="W167" s="392"/>
      <c r="X167" s="242">
        <f>+VLOOKUP(A167,[4]Sheet1!$A$13:$D$744,4,FALSE)</f>
        <v>20</v>
      </c>
      <c r="Y167" s="242" t="str">
        <f>+VLOOKUP(X167,bd_lista!$A$3:$C$590,3,FALSE)</f>
        <v>Ministerio de Defensa</v>
      </c>
      <c r="Z167" s="292"/>
      <c r="AA167" s="293"/>
    </row>
    <row r="168" spans="1:27" ht="15" customHeight="1">
      <c r="A168" s="251">
        <v>249</v>
      </c>
      <c r="B168" s="387">
        <f>+A168</f>
        <v>249</v>
      </c>
      <c r="C168" s="247" t="str">
        <f>+VLOOKUP(A168,bd_lista!$A$3:$C$590,3,FALSE)</f>
        <v>Central de Abastecimiento y Suministros de Salud</v>
      </c>
      <c r="D168" s="389" t="str">
        <f>+C168</f>
        <v>Central de Abastecimiento y Suministros de Salud</v>
      </c>
      <c r="E168" s="247" t="s">
        <v>1304</v>
      </c>
      <c r="F168" s="243">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3">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3">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3">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3">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3">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3">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3">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3">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3">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3">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3">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3">
        <f t="shared" ca="1" si="7"/>
        <v>0</v>
      </c>
      <c r="S168" s="243"/>
      <c r="T168" s="243">
        <f ca="1">+T169</f>
        <v>12.139999999999999</v>
      </c>
      <c r="U168" s="242">
        <f t="shared" si="8"/>
        <v>1</v>
      </c>
      <c r="V168" s="333" t="str">
        <f>+VLOOKUP(A168,bd_lista!$A$3:$E$590,5,FALSE)</f>
        <v>Instituciones Descentralizadas</v>
      </c>
      <c r="W168" s="391" t="str">
        <f>+V168</f>
        <v>Instituciones Descentralizadas</v>
      </c>
      <c r="X168" s="242">
        <f>+VLOOKUP(A168,[4]Sheet1!$A$13:$D$744,4,FALSE)</f>
        <v>46</v>
      </c>
      <c r="Y168" s="242" t="str">
        <f>+VLOOKUP(X168,bd_lista!$A$3:$C$590,3,FALSE)</f>
        <v>Ministerio de Salud y Deportes</v>
      </c>
      <c r="Z168" s="294">
        <f>+X168</f>
        <v>46</v>
      </c>
      <c r="AA168" s="295" t="str">
        <f>+Y168</f>
        <v>Ministerio de Salud y Deportes</v>
      </c>
    </row>
    <row r="169" spans="1:27" ht="15" customHeight="1">
      <c r="A169" s="32">
        <v>249</v>
      </c>
      <c r="B169" s="388"/>
      <c r="C169" s="333" t="str">
        <f>+VLOOKUP(A169,bd_lista!$A$3:$C$590,3,FALSE)</f>
        <v>Central de Abastecimiento y Suministros de Salud</v>
      </c>
      <c r="D169" s="390"/>
      <c r="E169" s="333" t="s">
        <v>1305</v>
      </c>
      <c r="F169" s="245">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12.139999999999999</v>
      </c>
      <c r="G169" s="245">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5">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5">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5">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5">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5">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5">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5">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5">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5">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5">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5">
        <f t="shared" ca="1" si="7"/>
        <v>12.139999999999999</v>
      </c>
      <c r="S169" s="245">
        <f ca="1">+R168+R169</f>
        <v>12.139999999999999</v>
      </c>
      <c r="T169" s="245">
        <f ca="1">+S169</f>
        <v>12.139999999999999</v>
      </c>
      <c r="U169" s="244">
        <f t="shared" si="8"/>
        <v>2</v>
      </c>
      <c r="V169" s="333" t="str">
        <f>+VLOOKUP(A169,bd_lista!$A$3:$E$590,5,FALSE)</f>
        <v>Instituciones Descentralizadas</v>
      </c>
      <c r="W169" s="392"/>
      <c r="X169" s="242">
        <f>+VLOOKUP(A169,[4]Sheet1!$A$13:$D$744,4,FALSE)</f>
        <v>46</v>
      </c>
      <c r="Y169" s="242" t="str">
        <f>+VLOOKUP(X169,bd_lista!$A$3:$C$590,3,FALSE)</f>
        <v>Ministerio de Salud y Deportes</v>
      </c>
      <c r="Z169" s="292"/>
      <c r="AA169" s="293"/>
    </row>
    <row r="170" spans="1:27" ht="15" hidden="1" customHeight="1">
      <c r="A170" s="251">
        <v>251</v>
      </c>
      <c r="B170" s="387">
        <f>+A170</f>
        <v>251</v>
      </c>
      <c r="C170" s="247" t="str">
        <f>+VLOOKUP(A170,bd_lista!$A$3:$C$590,3,FALSE)</f>
        <v>Instituto Nacional de Salud Ocupacional</v>
      </c>
      <c r="D170" s="389" t="str">
        <f>+C170</f>
        <v>Instituto Nacional de Salud Ocupacional</v>
      </c>
      <c r="E170" s="247" t="s">
        <v>1304</v>
      </c>
      <c r="F170" s="243">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3">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3">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3">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3">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3">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3">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3">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3">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3">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3">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3">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3">
        <f t="shared" ca="1" si="7"/>
        <v>0</v>
      </c>
      <c r="S170" s="243"/>
      <c r="T170" s="243">
        <f ca="1">+T171</f>
        <v>0</v>
      </c>
      <c r="U170" s="242">
        <f t="shared" si="8"/>
        <v>1</v>
      </c>
      <c r="V170" s="333" t="str">
        <f>+VLOOKUP(A170,bd_lista!$A$3:$E$590,5,FALSE)</f>
        <v>Instituciones Descentralizadas</v>
      </c>
      <c r="W170" s="391" t="str">
        <f>+V170</f>
        <v>Instituciones Descentralizadas</v>
      </c>
      <c r="X170" s="242">
        <f>+VLOOKUP(A170,[4]Sheet1!$A$13:$D$744,4,FALSE)</f>
        <v>46</v>
      </c>
      <c r="Y170" s="242" t="str">
        <f>+VLOOKUP(X170,bd_lista!$A$3:$C$590,3,FALSE)</f>
        <v>Ministerio de Salud y Deportes</v>
      </c>
      <c r="Z170" s="294">
        <f>+X170</f>
        <v>46</v>
      </c>
      <c r="AA170" s="319" t="str">
        <f>+Y170</f>
        <v>Ministerio de Salud y Deportes</v>
      </c>
    </row>
    <row r="171" spans="1:27" ht="15" hidden="1" customHeight="1">
      <c r="A171" s="32">
        <v>251</v>
      </c>
      <c r="B171" s="388"/>
      <c r="C171" s="333" t="str">
        <f>+VLOOKUP(A171,bd_lista!$A$3:$C$590,3,FALSE)</f>
        <v>Instituto Nacional de Salud Ocupacional</v>
      </c>
      <c r="D171" s="390"/>
      <c r="E171" s="333" t="s">
        <v>1305</v>
      </c>
      <c r="F171" s="245">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5">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5">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5">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5">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5">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5">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5">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5">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5">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5">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5">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5">
        <f t="shared" ca="1" si="7"/>
        <v>0</v>
      </c>
      <c r="S171" s="245">
        <f ca="1">+R170+R171</f>
        <v>0</v>
      </c>
      <c r="T171" s="245">
        <f ca="1">+S171</f>
        <v>0</v>
      </c>
      <c r="U171" s="244">
        <f t="shared" si="8"/>
        <v>2</v>
      </c>
      <c r="V171" s="333" t="str">
        <f>+VLOOKUP(A171,bd_lista!$A$3:$E$590,5,FALSE)</f>
        <v>Instituciones Descentralizadas</v>
      </c>
      <c r="W171" s="392"/>
      <c r="X171" s="242">
        <f>+VLOOKUP(A171,[4]Sheet1!$A$13:$D$744,4,FALSE)</f>
        <v>46</v>
      </c>
      <c r="Y171" s="242" t="str">
        <f>+VLOOKUP(X171,bd_lista!$A$3:$C$590,3,FALSE)</f>
        <v>Ministerio de Salud y Deportes</v>
      </c>
      <c r="Z171" s="292"/>
      <c r="AA171" s="321"/>
    </row>
    <row r="172" spans="1:27" customFormat="1" ht="15" customHeight="1">
      <c r="A172" s="251">
        <v>253</v>
      </c>
      <c r="B172" s="387">
        <f>+A172</f>
        <v>253</v>
      </c>
      <c r="C172" s="247" t="str">
        <f>+VLOOKUP(A172,bd_lista!$A$3:$C$590,3,FALSE)</f>
        <v>Entidad Ejecutora de Medio Ambiente y Agua</v>
      </c>
      <c r="D172" s="389" t="str">
        <f>+C172</f>
        <v>Entidad Ejecutora de Medio Ambiente y Agua</v>
      </c>
      <c r="E172" s="247" t="s">
        <v>1304</v>
      </c>
      <c r="F172" s="243">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3">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66186.720000000001</v>
      </c>
      <c r="H172" s="243">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3">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3">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3">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3">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3">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3">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3">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3">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3">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3">
        <f t="shared" ca="1" si="7"/>
        <v>66186.720000000001</v>
      </c>
      <c r="S172" s="243"/>
      <c r="T172" s="243">
        <f ca="1">+T173</f>
        <v>9357382.7000000011</v>
      </c>
      <c r="U172" s="242">
        <f t="shared" si="8"/>
        <v>1</v>
      </c>
      <c r="V172" s="333" t="str">
        <f>+VLOOKUP(A172,bd_lista!$A$3:$E$590,5,FALSE)</f>
        <v>Instituciones Descentralizadas</v>
      </c>
      <c r="W172" s="391" t="str">
        <f>+V172</f>
        <v>Instituciones Descentralizadas</v>
      </c>
      <c r="X172" s="242">
        <f>+VLOOKUP(A172,[4]Sheet1!$A$13:$D$744,4,FALSE)</f>
        <v>86</v>
      </c>
      <c r="Y172" s="242" t="str">
        <f>+VLOOKUP(X172,bd_lista!$A$3:$C$590,3,FALSE)</f>
        <v>Ministerio de Medio Ambiente y Agua</v>
      </c>
      <c r="Z172" s="294">
        <f>+X172</f>
        <v>86</v>
      </c>
      <c r="AA172" s="295" t="str">
        <f>+Y172</f>
        <v>Ministerio de Medio Ambiente y Agua</v>
      </c>
    </row>
    <row r="173" spans="1:27" customFormat="1" ht="15" customHeight="1">
      <c r="A173" s="32">
        <v>253</v>
      </c>
      <c r="B173" s="388"/>
      <c r="C173" s="333" t="str">
        <f>+VLOOKUP(A173,bd_lista!$A$3:$C$590,3,FALSE)</f>
        <v>Entidad Ejecutora de Medio Ambiente y Agua</v>
      </c>
      <c r="D173" s="390"/>
      <c r="E173" s="333" t="s">
        <v>1305</v>
      </c>
      <c r="F173" s="245">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5">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9291195.9800000004</v>
      </c>
      <c r="H173" s="245">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5">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5">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5">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5">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5">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5">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5">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5">
        <f t="shared" ca="1" si="7"/>
        <v>9291195.9800000004</v>
      </c>
      <c r="S173" s="245">
        <f ca="1">+R172+R173</f>
        <v>9357382.7000000011</v>
      </c>
      <c r="T173" s="245">
        <f ca="1">+S173</f>
        <v>9357382.7000000011</v>
      </c>
      <c r="U173" s="244">
        <f t="shared" si="8"/>
        <v>2</v>
      </c>
      <c r="V173" s="333" t="str">
        <f>+VLOOKUP(A173,bd_lista!$A$3:$E$590,5,FALSE)</f>
        <v>Instituciones Descentralizadas</v>
      </c>
      <c r="W173" s="392"/>
      <c r="X173" s="242">
        <f>+VLOOKUP(A173,[4]Sheet1!$A$13:$D$744,4,FALSE)</f>
        <v>86</v>
      </c>
      <c r="Y173" s="242" t="str">
        <f>+VLOOKUP(X173,bd_lista!$A$3:$C$590,3,FALSE)</f>
        <v>Ministerio de Medio Ambiente y Agua</v>
      </c>
      <c r="Z173" s="292"/>
      <c r="AA173" s="293"/>
    </row>
    <row r="174" spans="1:27" ht="15" customHeight="1">
      <c r="A174" s="32">
        <v>254</v>
      </c>
      <c r="B174" s="387">
        <f>+A174</f>
        <v>254</v>
      </c>
      <c r="C174" s="247" t="str">
        <f>+VLOOKUP(A174,bd_lista!$A$3:$C$590,3,FALSE)</f>
        <v>Instituto del Seguro Agrario</v>
      </c>
      <c r="D174" s="389" t="str">
        <f>+C174</f>
        <v>Instituto del Seguro Agrario</v>
      </c>
      <c r="E174" s="247" t="s">
        <v>1304</v>
      </c>
      <c r="F174" s="243">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3">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3">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3">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3">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3">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3">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3">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3">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3">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3">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3">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3">
        <f t="shared" ca="1" si="7"/>
        <v>0</v>
      </c>
      <c r="S174" s="243"/>
      <c r="T174" s="243">
        <f ca="1">+T175</f>
        <v>950</v>
      </c>
      <c r="U174" s="242">
        <f t="shared" si="8"/>
        <v>1</v>
      </c>
      <c r="V174" s="333" t="str">
        <f>+VLOOKUP(A174,bd_lista!$A$3:$E$590,5,FALSE)</f>
        <v>Instituciones Descentralizadas</v>
      </c>
      <c r="W174" s="391" t="str">
        <f>+V174</f>
        <v>Instituciones Descentralizadas</v>
      </c>
      <c r="X174" s="242">
        <f>+VLOOKUP(A174,[4]Sheet1!$A$13:$D$744,4,FALSE)</f>
        <v>47</v>
      </c>
      <c r="Y174" s="242" t="str">
        <f>+VLOOKUP(X174,bd_lista!$A$3:$C$590,3,FALSE)</f>
        <v>Ministerio de Desarrollo Rural y Tierras</v>
      </c>
      <c r="Z174" s="294">
        <f>+X174</f>
        <v>47</v>
      </c>
      <c r="AA174" s="319" t="str">
        <f>+Y174</f>
        <v>Ministerio de Desarrollo Rural y Tierras</v>
      </c>
    </row>
    <row r="175" spans="1:27" ht="15" customHeight="1">
      <c r="A175" s="32">
        <v>254</v>
      </c>
      <c r="B175" s="388"/>
      <c r="C175" s="333" t="str">
        <f>+VLOOKUP(A175,bd_lista!$A$3:$C$590,3,FALSE)</f>
        <v>Instituto del Seguro Agrario</v>
      </c>
      <c r="D175" s="390"/>
      <c r="E175" s="333" t="s">
        <v>1305</v>
      </c>
      <c r="F175" s="245">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950</v>
      </c>
      <c r="G175" s="245">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5">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5">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5">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5">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5">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5">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5">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5">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5">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5">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5">
        <f t="shared" ca="1" si="7"/>
        <v>950</v>
      </c>
      <c r="S175" s="245">
        <f ca="1">+R174+R175</f>
        <v>950</v>
      </c>
      <c r="T175" s="245">
        <f ca="1">+S175</f>
        <v>950</v>
      </c>
      <c r="U175" s="244">
        <f t="shared" si="8"/>
        <v>2</v>
      </c>
      <c r="V175" s="333" t="str">
        <f>+VLOOKUP(A175,bd_lista!$A$3:$E$590,5,FALSE)</f>
        <v>Instituciones Descentralizadas</v>
      </c>
      <c r="W175" s="392"/>
      <c r="X175" s="242">
        <f>+VLOOKUP(A175,[4]Sheet1!$A$13:$D$744,4,FALSE)</f>
        <v>47</v>
      </c>
      <c r="Y175" s="242" t="str">
        <f>+VLOOKUP(X175,bd_lista!$A$3:$C$590,3,FALSE)</f>
        <v>Ministerio de Desarrollo Rural y Tierras</v>
      </c>
      <c r="Z175" s="292"/>
      <c r="AA175" s="321"/>
    </row>
    <row r="176" spans="1:27" ht="15" customHeight="1">
      <c r="A176" s="251">
        <v>265</v>
      </c>
      <c r="B176" s="387">
        <f>+A176</f>
        <v>265</v>
      </c>
      <c r="C176" s="247" t="str">
        <f>+VLOOKUP(A176,bd_lista!$A$3:$C$590,3,FALSE)</f>
        <v>Direc. Dptal. de Educación  Chuquisaca</v>
      </c>
      <c r="D176" s="389" t="str">
        <f>+C176</f>
        <v>Direc. Dptal. de Educación  Chuquisaca</v>
      </c>
      <c r="E176" s="247" t="s">
        <v>1304</v>
      </c>
      <c r="F176" s="243">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3">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3">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3">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3">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3">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3">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3">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3">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3">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3">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3">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3">
        <f t="shared" ca="1" si="7"/>
        <v>0</v>
      </c>
      <c r="S176" s="243"/>
      <c r="T176" s="243">
        <f ca="1">+T177</f>
        <v>3097.91</v>
      </c>
      <c r="U176" s="242">
        <f t="shared" si="8"/>
        <v>1</v>
      </c>
      <c r="V176" s="333" t="str">
        <f>+VLOOKUP(A176,bd_lista!$A$3:$E$590,5,FALSE)</f>
        <v>Instituciones Descentralizadas</v>
      </c>
      <c r="W176" s="391" t="str">
        <f>+V176</f>
        <v>Instituciones Descentralizadas</v>
      </c>
      <c r="X176" s="242">
        <f>+VLOOKUP(A176,[4]Sheet1!$A$13:$D$744,4,FALSE)</f>
        <v>16</v>
      </c>
      <c r="Y176" s="242" t="str">
        <f>+VLOOKUP(X176,bd_lista!$A$3:$C$590,3,FALSE)</f>
        <v>Ministerio de Educación</v>
      </c>
      <c r="Z176" s="294">
        <f>+X176</f>
        <v>16</v>
      </c>
      <c r="AA176" s="319" t="str">
        <f>+Y176</f>
        <v>Ministerio de Educación</v>
      </c>
    </row>
    <row r="177" spans="1:27" ht="15" customHeight="1">
      <c r="A177" s="32">
        <v>265</v>
      </c>
      <c r="B177" s="388"/>
      <c r="C177" s="333" t="str">
        <f>+VLOOKUP(A177,bd_lista!$A$3:$C$590,3,FALSE)</f>
        <v>Direc. Dptal. de Educación  Chuquisaca</v>
      </c>
      <c r="D177" s="390"/>
      <c r="E177" s="333" t="s">
        <v>1305</v>
      </c>
      <c r="F177" s="245">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3097.91</v>
      </c>
      <c r="G177" s="245">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5">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5">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5">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5">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5">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5">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5">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5">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5">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5">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5">
        <f t="shared" ca="1" si="7"/>
        <v>3097.91</v>
      </c>
      <c r="S177" s="245">
        <f ca="1">+R176+R177</f>
        <v>3097.91</v>
      </c>
      <c r="T177" s="245">
        <f ca="1">+S177</f>
        <v>3097.91</v>
      </c>
      <c r="U177" s="244">
        <f t="shared" si="8"/>
        <v>2</v>
      </c>
      <c r="V177" s="333" t="str">
        <f>+VLOOKUP(A177,bd_lista!$A$3:$E$590,5,FALSE)</f>
        <v>Instituciones Descentralizadas</v>
      </c>
      <c r="W177" s="392"/>
      <c r="X177" s="242">
        <f>+VLOOKUP(A177,[4]Sheet1!$A$13:$D$744,4,FALSE)</f>
        <v>16</v>
      </c>
      <c r="Y177" s="242" t="str">
        <f>+VLOOKUP(X177,bd_lista!$A$3:$C$590,3,FALSE)</f>
        <v>Ministerio de Educación</v>
      </c>
      <c r="Z177" s="292"/>
      <c r="AA177" s="321"/>
    </row>
    <row r="178" spans="1:27" ht="15" hidden="1" customHeight="1">
      <c r="A178" s="251">
        <v>266</v>
      </c>
      <c r="B178" s="387">
        <f>+A178</f>
        <v>266</v>
      </c>
      <c r="C178" s="247" t="str">
        <f>+VLOOKUP(A178,bd_lista!$A$3:$C$590,3,FALSE)</f>
        <v>Direc. Dptal. de Educación La Paz</v>
      </c>
      <c r="D178" s="389" t="str">
        <f>+C178</f>
        <v>Direc. Dptal. de Educación La Paz</v>
      </c>
      <c r="E178" s="247" t="s">
        <v>1304</v>
      </c>
      <c r="F178" s="243">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3">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3">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3">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3">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3">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3">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3">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3">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3">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3">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3">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3">
        <f t="shared" ca="1" si="7"/>
        <v>0</v>
      </c>
      <c r="S178" s="243"/>
      <c r="T178" s="243">
        <f ca="1">+T179</f>
        <v>0</v>
      </c>
      <c r="U178" s="242">
        <f t="shared" si="8"/>
        <v>1</v>
      </c>
      <c r="V178" s="333" t="str">
        <f>+VLOOKUP(A178,bd_lista!$A$3:$E$590,5,FALSE)</f>
        <v>Instituciones Descentralizadas</v>
      </c>
      <c r="W178" s="391" t="str">
        <f>+V178</f>
        <v>Instituciones Descentralizadas</v>
      </c>
      <c r="X178" s="242">
        <f>+VLOOKUP(A178,[4]Sheet1!$A$13:$D$744,4,FALSE)</f>
        <v>16</v>
      </c>
      <c r="Y178" s="242" t="str">
        <f>+VLOOKUP(X178,bd_lista!$A$3:$C$590,3,FALSE)</f>
        <v>Ministerio de Educación</v>
      </c>
      <c r="Z178" s="294">
        <f>+X178</f>
        <v>16</v>
      </c>
      <c r="AA178" s="319" t="str">
        <f>+Y178</f>
        <v>Ministerio de Educación</v>
      </c>
    </row>
    <row r="179" spans="1:27" ht="15" hidden="1" customHeight="1">
      <c r="A179" s="32">
        <v>266</v>
      </c>
      <c r="B179" s="388"/>
      <c r="C179" s="333" t="str">
        <f>+VLOOKUP(A179,bd_lista!$A$3:$C$590,3,FALSE)</f>
        <v>Direc. Dptal. de Educación La Paz</v>
      </c>
      <c r="D179" s="390"/>
      <c r="E179" s="333" t="s">
        <v>1305</v>
      </c>
      <c r="F179" s="245">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5">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5">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5">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5">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5">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5">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5">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5">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5">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5">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364">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5">
        <f t="shared" ca="1" si="7"/>
        <v>0</v>
      </c>
      <c r="S179" s="245">
        <f ca="1">+R178+R179</f>
        <v>0</v>
      </c>
      <c r="T179" s="245">
        <f ca="1">+S179</f>
        <v>0</v>
      </c>
      <c r="U179" s="244">
        <f t="shared" si="8"/>
        <v>2</v>
      </c>
      <c r="V179" s="333" t="str">
        <f>+VLOOKUP(A179,bd_lista!$A$3:$E$590,5,FALSE)</f>
        <v>Instituciones Descentralizadas</v>
      </c>
      <c r="W179" s="392"/>
      <c r="X179" s="242">
        <f>+VLOOKUP(A179,[4]Sheet1!$A$13:$D$744,4,FALSE)</f>
        <v>16</v>
      </c>
      <c r="Y179" s="242" t="str">
        <f>+VLOOKUP(X179,bd_lista!$A$3:$C$590,3,FALSE)</f>
        <v>Ministerio de Educación</v>
      </c>
      <c r="Z179" s="292"/>
      <c r="AA179" s="321"/>
    </row>
    <row r="180" spans="1:27" ht="15" customHeight="1">
      <c r="A180" s="251">
        <v>267</v>
      </c>
      <c r="B180" s="387">
        <f>+A180</f>
        <v>267</v>
      </c>
      <c r="C180" s="247" t="str">
        <f>+VLOOKUP(A180,bd_lista!$A$3:$C$590,3,FALSE)</f>
        <v>Direc. Dptal. de Educación Cochabamba</v>
      </c>
      <c r="D180" s="389" t="str">
        <f>+C180</f>
        <v>Direc. Dptal. de Educación Cochabamba</v>
      </c>
      <c r="E180" s="247" t="s">
        <v>1304</v>
      </c>
      <c r="F180" s="243">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3">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3">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3">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3">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3">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3">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3">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3">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3">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3">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3">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3">
        <f t="shared" ca="1" si="7"/>
        <v>0</v>
      </c>
      <c r="S180" s="243"/>
      <c r="T180" s="243">
        <f ca="1">+T181</f>
        <v>973627.66</v>
      </c>
      <c r="U180" s="242">
        <f t="shared" si="8"/>
        <v>1</v>
      </c>
      <c r="V180" s="333" t="str">
        <f>+VLOOKUP(A180,bd_lista!$A$3:$E$590,5,FALSE)</f>
        <v>Instituciones Descentralizadas</v>
      </c>
      <c r="W180" s="391" t="str">
        <f>+V180</f>
        <v>Instituciones Descentralizadas</v>
      </c>
      <c r="X180" s="242">
        <f>+VLOOKUP(A180,[4]Sheet1!$A$13:$D$744,4,FALSE)</f>
        <v>16</v>
      </c>
      <c r="Y180" s="242" t="str">
        <f>+VLOOKUP(X180,bd_lista!$A$3:$C$590,3,FALSE)</f>
        <v>Ministerio de Educación</v>
      </c>
      <c r="Z180" s="294">
        <f>+X180</f>
        <v>16</v>
      </c>
      <c r="AA180" s="295" t="str">
        <f>+Y180</f>
        <v>Ministerio de Educación</v>
      </c>
    </row>
    <row r="181" spans="1:27" ht="15" customHeight="1">
      <c r="A181" s="32">
        <v>267</v>
      </c>
      <c r="B181" s="388"/>
      <c r="C181" s="333" t="str">
        <f>+VLOOKUP(A181,bd_lista!$A$3:$C$590,3,FALSE)</f>
        <v>Direc. Dptal. de Educación Cochabamba</v>
      </c>
      <c r="D181" s="390"/>
      <c r="E181" s="333" t="s">
        <v>1305</v>
      </c>
      <c r="F181" s="245">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973627.66</v>
      </c>
      <c r="G181" s="245">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5">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5">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5">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5">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5">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5">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5">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5">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5">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5">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5">
        <f t="shared" ca="1" si="7"/>
        <v>973627.66</v>
      </c>
      <c r="S181" s="245">
        <f ca="1">+R180+R181</f>
        <v>973627.66</v>
      </c>
      <c r="T181" s="245">
        <f ca="1">+S181</f>
        <v>973627.66</v>
      </c>
      <c r="U181" s="244">
        <f t="shared" si="8"/>
        <v>2</v>
      </c>
      <c r="V181" s="333" t="str">
        <f>+VLOOKUP(A181,bd_lista!$A$3:$E$590,5,FALSE)</f>
        <v>Instituciones Descentralizadas</v>
      </c>
      <c r="W181" s="392"/>
      <c r="X181" s="242">
        <f>+VLOOKUP(A181,[4]Sheet1!$A$13:$D$744,4,FALSE)</f>
        <v>16</v>
      </c>
      <c r="Y181" s="242" t="str">
        <f>+VLOOKUP(X181,bd_lista!$A$3:$C$590,3,FALSE)</f>
        <v>Ministerio de Educación</v>
      </c>
      <c r="Z181" s="292"/>
      <c r="AA181" s="293"/>
    </row>
    <row r="182" spans="1:27" ht="15" hidden="1" customHeight="1">
      <c r="A182" s="251">
        <v>268</v>
      </c>
      <c r="B182" s="387">
        <f>+A182</f>
        <v>268</v>
      </c>
      <c r="C182" s="247" t="str">
        <f>+VLOOKUP(A182,bd_lista!$A$3:$C$590,3,FALSE)</f>
        <v>Direc. Dptal. de Educación Oruro</v>
      </c>
      <c r="D182" s="389" t="str">
        <f>+C182</f>
        <v>Direc. Dptal. de Educación Oruro</v>
      </c>
      <c r="E182" s="247" t="s">
        <v>1304</v>
      </c>
      <c r="F182" s="243">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3">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3">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3">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3">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3">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3">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3">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3">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3">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3">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3">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3">
        <f t="shared" ca="1" si="7"/>
        <v>0</v>
      </c>
      <c r="S182" s="243"/>
      <c r="T182" s="243">
        <f ca="1">+T183</f>
        <v>0</v>
      </c>
      <c r="U182" s="242">
        <f t="shared" si="8"/>
        <v>1</v>
      </c>
      <c r="V182" s="333" t="str">
        <f>+VLOOKUP(A182,bd_lista!$A$3:$E$590,5,FALSE)</f>
        <v>Instituciones Descentralizadas</v>
      </c>
      <c r="W182" s="391" t="str">
        <f>+V182</f>
        <v>Instituciones Descentralizadas</v>
      </c>
      <c r="X182" s="242">
        <f>+VLOOKUP(A182,[4]Sheet1!$A$13:$D$744,4,FALSE)</f>
        <v>16</v>
      </c>
      <c r="Y182" s="242" t="str">
        <f>+VLOOKUP(X182,bd_lista!$A$3:$C$590,3,FALSE)</f>
        <v>Ministerio de Educación</v>
      </c>
      <c r="Z182" s="294">
        <f>+X182</f>
        <v>16</v>
      </c>
      <c r="AA182" s="319" t="str">
        <f>+Y182</f>
        <v>Ministerio de Educación</v>
      </c>
    </row>
    <row r="183" spans="1:27" ht="15" hidden="1" customHeight="1">
      <c r="A183" s="32">
        <v>268</v>
      </c>
      <c r="B183" s="388"/>
      <c r="C183" s="333" t="str">
        <f>+VLOOKUP(A183,bd_lista!$A$3:$C$590,3,FALSE)</f>
        <v>Direc. Dptal. de Educación Oruro</v>
      </c>
      <c r="D183" s="390"/>
      <c r="E183" s="333" t="s">
        <v>1305</v>
      </c>
      <c r="F183" s="245">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5">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5">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5">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5">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5">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5">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5">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5">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5">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5">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5">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5">
        <f t="shared" ca="1" si="7"/>
        <v>0</v>
      </c>
      <c r="S183" s="245">
        <f ca="1">+R182+R183</f>
        <v>0</v>
      </c>
      <c r="T183" s="245">
        <f ca="1">+S183</f>
        <v>0</v>
      </c>
      <c r="U183" s="244">
        <f t="shared" si="8"/>
        <v>2</v>
      </c>
      <c r="V183" s="333" t="str">
        <f>+VLOOKUP(A183,bd_lista!$A$3:$E$590,5,FALSE)</f>
        <v>Instituciones Descentralizadas</v>
      </c>
      <c r="W183" s="392"/>
      <c r="X183" s="242">
        <f>+VLOOKUP(A183,[4]Sheet1!$A$13:$D$744,4,FALSE)</f>
        <v>16</v>
      </c>
      <c r="Y183" s="242" t="str">
        <f>+VLOOKUP(X183,bd_lista!$A$3:$C$590,3,FALSE)</f>
        <v>Ministerio de Educación</v>
      </c>
      <c r="Z183" s="292"/>
      <c r="AA183" s="321"/>
    </row>
    <row r="184" spans="1:27" ht="15" customHeight="1">
      <c r="A184" s="251">
        <v>269</v>
      </c>
      <c r="B184" s="387">
        <f>+A184</f>
        <v>269</v>
      </c>
      <c r="C184" s="247" t="str">
        <f>+VLOOKUP(A184,bd_lista!$A$3:$C$590,3,FALSE)</f>
        <v>Direc. Dptal. de Educación Potosí</v>
      </c>
      <c r="D184" s="389" t="str">
        <f>+C184</f>
        <v>Direc. Dptal. de Educación Potosí</v>
      </c>
      <c r="E184" s="247" t="s">
        <v>1304</v>
      </c>
      <c r="F184" s="243">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3">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3">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3">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3">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3">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3">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3">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3">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3">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3">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3">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3">
        <f t="shared" ca="1" si="7"/>
        <v>0</v>
      </c>
      <c r="S184" s="243"/>
      <c r="T184" s="243">
        <f ca="1">+T185</f>
        <v>371811.38</v>
      </c>
      <c r="U184" s="242">
        <f t="shared" si="8"/>
        <v>1</v>
      </c>
      <c r="V184" s="333" t="str">
        <f>+VLOOKUP(A184,bd_lista!$A$3:$E$590,5,FALSE)</f>
        <v>Instituciones Descentralizadas</v>
      </c>
      <c r="W184" s="391" t="str">
        <f>+V184</f>
        <v>Instituciones Descentralizadas</v>
      </c>
      <c r="X184" s="242">
        <f>+VLOOKUP(A184,[4]Sheet1!$A$13:$D$744,4,FALSE)</f>
        <v>16</v>
      </c>
      <c r="Y184" s="242" t="str">
        <f>+VLOOKUP(X184,bd_lista!$A$3:$C$590,3,FALSE)</f>
        <v>Ministerio de Educación</v>
      </c>
      <c r="Z184" s="294">
        <f>+X184</f>
        <v>16</v>
      </c>
      <c r="AA184" s="319" t="str">
        <f>+Y184</f>
        <v>Ministerio de Educación</v>
      </c>
    </row>
    <row r="185" spans="1:27" ht="15" customHeight="1">
      <c r="A185" s="32">
        <v>269</v>
      </c>
      <c r="B185" s="388"/>
      <c r="C185" s="333" t="str">
        <f>+VLOOKUP(A185,bd_lista!$A$3:$C$590,3,FALSE)</f>
        <v>Direc. Dptal. de Educación Potosí</v>
      </c>
      <c r="D185" s="390"/>
      <c r="E185" s="333" t="s">
        <v>1305</v>
      </c>
      <c r="F185" s="245">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154763.38000000003</v>
      </c>
      <c r="G185" s="245">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5">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217048</v>
      </c>
      <c r="I185" s="245">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5">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5">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5">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5">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5">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5">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5">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5">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5">
        <f t="shared" ca="1" si="7"/>
        <v>371811.38</v>
      </c>
      <c r="S185" s="245">
        <f ca="1">+R184+R185</f>
        <v>371811.38</v>
      </c>
      <c r="T185" s="245">
        <f ca="1">+S185</f>
        <v>371811.38</v>
      </c>
      <c r="U185" s="244">
        <f t="shared" si="8"/>
        <v>2</v>
      </c>
      <c r="V185" s="333" t="str">
        <f>+VLOOKUP(A185,bd_lista!$A$3:$E$590,5,FALSE)</f>
        <v>Instituciones Descentralizadas</v>
      </c>
      <c r="W185" s="392"/>
      <c r="X185" s="242">
        <f>+VLOOKUP(A185,[4]Sheet1!$A$13:$D$744,4,FALSE)</f>
        <v>16</v>
      </c>
      <c r="Y185" s="242" t="str">
        <f>+VLOOKUP(X185,bd_lista!$A$3:$C$590,3,FALSE)</f>
        <v>Ministerio de Educación</v>
      </c>
      <c r="Z185" s="292"/>
      <c r="AA185" s="321"/>
    </row>
    <row r="186" spans="1:27" customFormat="1" ht="15" hidden="1" customHeight="1">
      <c r="A186" s="251">
        <v>270</v>
      </c>
      <c r="B186" s="387">
        <f>+A186</f>
        <v>270</v>
      </c>
      <c r="C186" s="247" t="str">
        <f>+VLOOKUP(A186,bd_lista!$A$3:$C$590,3,FALSE)</f>
        <v>Direc. Dptal. de Educación Tarija</v>
      </c>
      <c r="D186" s="389" t="str">
        <f>+C186</f>
        <v>Direc. Dptal. de Educación Tarija</v>
      </c>
      <c r="E186" s="247" t="s">
        <v>1304</v>
      </c>
      <c r="F186" s="243">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3">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3">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3">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3">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3">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3">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3">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3">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3">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3">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3">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3">
        <f t="shared" ca="1" si="7"/>
        <v>0</v>
      </c>
      <c r="S186" s="243"/>
      <c r="T186" s="243">
        <f ca="1">+T187</f>
        <v>0</v>
      </c>
      <c r="U186" s="242">
        <f t="shared" si="8"/>
        <v>1</v>
      </c>
      <c r="V186" s="333" t="str">
        <f>+VLOOKUP(A186,bd_lista!$A$3:$E$590,5,FALSE)</f>
        <v>Instituciones Descentralizadas</v>
      </c>
      <c r="W186" s="391" t="str">
        <f>+V186</f>
        <v>Instituciones Descentralizadas</v>
      </c>
      <c r="X186" s="242">
        <f>+VLOOKUP(A186,[4]Sheet1!$A$13:$D$744,4,FALSE)</f>
        <v>16</v>
      </c>
      <c r="Y186" s="242" t="str">
        <f>+VLOOKUP(X186,bd_lista!$A$3:$C$590,3,FALSE)</f>
        <v>Ministerio de Educación</v>
      </c>
      <c r="Z186" s="294">
        <f>+X186</f>
        <v>16</v>
      </c>
      <c r="AA186" s="319" t="str">
        <f>+Y186</f>
        <v>Ministerio de Educación</v>
      </c>
    </row>
    <row r="187" spans="1:27" customFormat="1" ht="15" hidden="1" customHeight="1">
      <c r="A187" s="32">
        <v>270</v>
      </c>
      <c r="B187" s="388"/>
      <c r="C187" s="333" t="str">
        <f>+VLOOKUP(A187,bd_lista!$A$3:$C$590,3,FALSE)</f>
        <v>Direc. Dptal. de Educación Tarija</v>
      </c>
      <c r="D187" s="390"/>
      <c r="E187" s="333" t="s">
        <v>1305</v>
      </c>
      <c r="F187" s="245">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5">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5">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5">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5">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5">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5">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5">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5">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5">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5">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5">
        <f t="shared" ca="1" si="7"/>
        <v>0</v>
      </c>
      <c r="S187" s="245">
        <f ca="1">+R186+R187</f>
        <v>0</v>
      </c>
      <c r="T187" s="245">
        <f ca="1">+S187</f>
        <v>0</v>
      </c>
      <c r="U187" s="244">
        <f t="shared" si="8"/>
        <v>2</v>
      </c>
      <c r="V187" s="333" t="str">
        <f>+VLOOKUP(A187,bd_lista!$A$3:$E$590,5,FALSE)</f>
        <v>Instituciones Descentralizadas</v>
      </c>
      <c r="W187" s="392"/>
      <c r="X187" s="242">
        <f>+VLOOKUP(A187,[4]Sheet1!$A$13:$D$744,4,FALSE)</f>
        <v>16</v>
      </c>
      <c r="Y187" s="242" t="str">
        <f>+VLOOKUP(X187,bd_lista!$A$3:$C$590,3,FALSE)</f>
        <v>Ministerio de Educación</v>
      </c>
      <c r="Z187" s="292"/>
      <c r="AA187" s="321"/>
    </row>
    <row r="188" spans="1:27" customFormat="1" ht="15" hidden="1" customHeight="1">
      <c r="A188" s="32">
        <v>271</v>
      </c>
      <c r="B188" s="387">
        <f>+A188</f>
        <v>271</v>
      </c>
      <c r="C188" s="247" t="str">
        <f>+VLOOKUP(A188,bd_lista!$A$3:$C$590,3,FALSE)</f>
        <v>Direc. Dptal. de Educación Santa Cruz</v>
      </c>
      <c r="D188" s="389" t="str">
        <f>+C188</f>
        <v>Direc. Dptal. de Educación Santa Cruz</v>
      </c>
      <c r="E188" s="247" t="s">
        <v>1304</v>
      </c>
      <c r="F188" s="243">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3">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3">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3">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3">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3">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3">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3">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3">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3">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3">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3">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3">
        <f t="shared" ca="1" si="7"/>
        <v>0</v>
      </c>
      <c r="S188" s="243"/>
      <c r="T188" s="243">
        <f ca="1">+T189</f>
        <v>0</v>
      </c>
      <c r="U188" s="242">
        <f t="shared" si="8"/>
        <v>1</v>
      </c>
      <c r="V188" s="333" t="str">
        <f>+VLOOKUP(A188,bd_lista!$A$3:$E$590,5,FALSE)</f>
        <v>Instituciones Descentralizadas</v>
      </c>
      <c r="W188" s="391" t="str">
        <f>+V188</f>
        <v>Instituciones Descentralizadas</v>
      </c>
      <c r="X188" s="242">
        <f>+VLOOKUP(A188,[4]Sheet1!$A$13:$D$744,4,FALSE)</f>
        <v>16</v>
      </c>
      <c r="Y188" s="242" t="str">
        <f>+VLOOKUP(X188,bd_lista!$A$3:$C$590,3,FALSE)</f>
        <v>Ministerio de Educación</v>
      </c>
      <c r="Z188" s="294">
        <f>+X188</f>
        <v>16</v>
      </c>
      <c r="AA188" s="319" t="str">
        <f>+Y188</f>
        <v>Ministerio de Educación</v>
      </c>
    </row>
    <row r="189" spans="1:27" customFormat="1" ht="15" hidden="1" customHeight="1">
      <c r="A189" s="32">
        <v>271</v>
      </c>
      <c r="B189" s="388"/>
      <c r="C189" s="333" t="str">
        <f>+VLOOKUP(A189,bd_lista!$A$3:$C$590,3,FALSE)</f>
        <v>Direc. Dptal. de Educación Santa Cruz</v>
      </c>
      <c r="D189" s="390"/>
      <c r="E189" s="333" t="s">
        <v>1305</v>
      </c>
      <c r="F189" s="245">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5">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5">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5">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5">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5">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5">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5">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5">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5">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5">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5">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5">
        <f t="shared" ca="1" si="7"/>
        <v>0</v>
      </c>
      <c r="S189" s="245">
        <f ca="1">+R188+R189</f>
        <v>0</v>
      </c>
      <c r="T189" s="245">
        <f ca="1">+S189</f>
        <v>0</v>
      </c>
      <c r="U189" s="244">
        <f t="shared" si="8"/>
        <v>2</v>
      </c>
      <c r="V189" s="333" t="str">
        <f>+VLOOKUP(A189,bd_lista!$A$3:$E$590,5,FALSE)</f>
        <v>Instituciones Descentralizadas</v>
      </c>
      <c r="W189" s="392"/>
      <c r="X189" s="242">
        <f>+VLOOKUP(A189,[4]Sheet1!$A$13:$D$744,4,FALSE)</f>
        <v>16</v>
      </c>
      <c r="Y189" s="242" t="str">
        <f>+VLOOKUP(X189,bd_lista!$A$3:$C$590,3,FALSE)</f>
        <v>Ministerio de Educación</v>
      </c>
      <c r="Z189" s="292"/>
      <c r="AA189" s="321"/>
    </row>
    <row r="190" spans="1:27" customFormat="1" ht="15" hidden="1" customHeight="1">
      <c r="A190" s="32">
        <v>272</v>
      </c>
      <c r="B190" s="387">
        <f>+A190</f>
        <v>272</v>
      </c>
      <c r="C190" s="247" t="str">
        <f>+VLOOKUP(A190,bd_lista!$A$3:$C$590,3,FALSE)</f>
        <v>Direc. Dptal. de Educación Beni</v>
      </c>
      <c r="D190" s="389" t="str">
        <f>+C190</f>
        <v>Direc. Dptal. de Educación Beni</v>
      </c>
      <c r="E190" s="247" t="s">
        <v>1304</v>
      </c>
      <c r="F190" s="243">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3">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3">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3">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3">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3">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3">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3">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3">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3">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3">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68">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3">
        <f t="shared" ca="1" si="7"/>
        <v>0</v>
      </c>
      <c r="S190" s="243"/>
      <c r="T190" s="243">
        <f ca="1">+T191</f>
        <v>0</v>
      </c>
      <c r="U190" s="242">
        <f t="shared" si="8"/>
        <v>1</v>
      </c>
      <c r="V190" s="333" t="str">
        <f>+VLOOKUP(A190,bd_lista!$A$3:$E$590,5,FALSE)</f>
        <v>Instituciones Descentralizadas</v>
      </c>
      <c r="W190" s="391" t="str">
        <f>+V190</f>
        <v>Instituciones Descentralizadas</v>
      </c>
      <c r="X190" s="242">
        <f>+VLOOKUP(A190,[4]Sheet1!$A$13:$D$744,4,FALSE)</f>
        <v>16</v>
      </c>
      <c r="Y190" s="242" t="str">
        <f>+VLOOKUP(X190,bd_lista!$A$3:$C$590,3,FALSE)</f>
        <v>Ministerio de Educación</v>
      </c>
      <c r="Z190" s="294">
        <f>+X190</f>
        <v>16</v>
      </c>
      <c r="AA190" s="319" t="str">
        <f>+Y190</f>
        <v>Ministerio de Educación</v>
      </c>
    </row>
    <row r="191" spans="1:27" customFormat="1" ht="15" hidden="1" customHeight="1">
      <c r="A191" s="32">
        <v>272</v>
      </c>
      <c r="B191" s="388"/>
      <c r="C191" s="333" t="str">
        <f>+VLOOKUP(A191,bd_lista!$A$3:$C$590,3,FALSE)</f>
        <v>Direc. Dptal. de Educación Beni</v>
      </c>
      <c r="D191" s="390"/>
      <c r="E191" s="333" t="s">
        <v>1305</v>
      </c>
      <c r="F191" s="245">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5">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5">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5">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5">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5">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5">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5">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5">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5">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5">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5">
        <f t="shared" ca="1" si="7"/>
        <v>0</v>
      </c>
      <c r="S191" s="245">
        <f ca="1">+R190+R191</f>
        <v>0</v>
      </c>
      <c r="T191" s="245">
        <f ca="1">+S191</f>
        <v>0</v>
      </c>
      <c r="U191" s="244">
        <f t="shared" si="8"/>
        <v>2</v>
      </c>
      <c r="V191" s="333" t="str">
        <f>+VLOOKUP(A191,bd_lista!$A$3:$E$590,5,FALSE)</f>
        <v>Instituciones Descentralizadas</v>
      </c>
      <c r="W191" s="392"/>
      <c r="X191" s="242">
        <f>+VLOOKUP(A191,[4]Sheet1!$A$13:$D$744,4,FALSE)</f>
        <v>16</v>
      </c>
      <c r="Y191" s="242" t="str">
        <f>+VLOOKUP(X191,bd_lista!$A$3:$C$590,3,FALSE)</f>
        <v>Ministerio de Educación</v>
      </c>
      <c r="Z191" s="292"/>
      <c r="AA191" s="321"/>
    </row>
    <row r="192" spans="1:27" ht="15" hidden="1" customHeight="1">
      <c r="A192" s="32">
        <v>273</v>
      </c>
      <c r="B192" s="387">
        <f>+A192</f>
        <v>273</v>
      </c>
      <c r="C192" s="247" t="str">
        <f>+VLOOKUP(A192,bd_lista!$A$3:$C$590,3,FALSE)</f>
        <v>Direc. Dptal. de Educación Pando</v>
      </c>
      <c r="D192" s="389" t="str">
        <f>+C192</f>
        <v>Direc. Dptal. de Educación Pando</v>
      </c>
      <c r="E192" s="247" t="s">
        <v>1304</v>
      </c>
      <c r="F192" s="243">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3">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3">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3">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3">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3">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3">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3">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3">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3">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3">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68">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3">
        <f t="shared" ca="1" si="7"/>
        <v>0</v>
      </c>
      <c r="S192" s="243"/>
      <c r="T192" s="243">
        <f ca="1">+T193</f>
        <v>0</v>
      </c>
      <c r="U192" s="242">
        <f t="shared" si="8"/>
        <v>1</v>
      </c>
      <c r="V192" s="333" t="str">
        <f>+VLOOKUP(A192,bd_lista!$A$3:$E$590,5,FALSE)</f>
        <v>Instituciones Descentralizadas</v>
      </c>
      <c r="W192" s="391" t="str">
        <f>+V192</f>
        <v>Instituciones Descentralizadas</v>
      </c>
      <c r="X192" s="242">
        <f>+VLOOKUP(A192,[4]Sheet1!$A$13:$D$744,4,FALSE)</f>
        <v>16</v>
      </c>
      <c r="Y192" s="242" t="str">
        <f>+VLOOKUP(X192,bd_lista!$A$3:$C$590,3,FALSE)</f>
        <v>Ministerio de Educación</v>
      </c>
      <c r="Z192" s="294">
        <f>+X192</f>
        <v>16</v>
      </c>
      <c r="AA192" s="319" t="str">
        <f>+Y192</f>
        <v>Ministerio de Educación</v>
      </c>
    </row>
    <row r="193" spans="1:27" ht="15" hidden="1" customHeight="1">
      <c r="A193" s="32">
        <v>273</v>
      </c>
      <c r="B193" s="388"/>
      <c r="C193" s="333" t="str">
        <f>+VLOOKUP(A193,bd_lista!$A$3:$C$590,3,FALSE)</f>
        <v>Direc. Dptal. de Educación Pando</v>
      </c>
      <c r="D193" s="390"/>
      <c r="E193" s="333" t="s">
        <v>1305</v>
      </c>
      <c r="F193" s="245">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5">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5">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5">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5">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5">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5">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5">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5">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5">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5">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5">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5">
        <f t="shared" ca="1" si="7"/>
        <v>0</v>
      </c>
      <c r="S193" s="245">
        <f ca="1">+R192+R193</f>
        <v>0</v>
      </c>
      <c r="T193" s="245">
        <f ca="1">+S193</f>
        <v>0</v>
      </c>
      <c r="U193" s="244">
        <f t="shared" si="8"/>
        <v>2</v>
      </c>
      <c r="V193" s="333" t="str">
        <f>+VLOOKUP(A193,bd_lista!$A$3:$E$590,5,FALSE)</f>
        <v>Instituciones Descentralizadas</v>
      </c>
      <c r="W193" s="392"/>
      <c r="X193" s="242">
        <f>+VLOOKUP(A193,[4]Sheet1!$A$13:$D$744,4,FALSE)</f>
        <v>16</v>
      </c>
      <c r="Y193" s="242" t="str">
        <f>+VLOOKUP(X193,bd_lista!$A$3:$C$590,3,FALSE)</f>
        <v>Ministerio de Educación</v>
      </c>
      <c r="Z193" s="292"/>
      <c r="AA193" s="321"/>
    </row>
    <row r="194" spans="1:27" ht="15" hidden="1" customHeight="1">
      <c r="A194" s="251">
        <v>281</v>
      </c>
      <c r="B194" s="387">
        <f>+A194</f>
        <v>281</v>
      </c>
      <c r="C194" s="247" t="str">
        <f>+VLOOKUP(A194,bd_lista!$A$3:$C$590,3,FALSE)</f>
        <v>Oficina Técnica Nacional de los Ríos Pilcomayo y Bermejo</v>
      </c>
      <c r="D194" s="389" t="str">
        <f>+C194</f>
        <v>Oficina Técnica Nacional de los Ríos Pilcomayo y Bermejo</v>
      </c>
      <c r="E194" s="247" t="s">
        <v>1304</v>
      </c>
      <c r="F194" s="243">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3">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3">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3">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3">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3">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3">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3">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3">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3">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3">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3">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3">
        <f t="shared" ca="1" si="7"/>
        <v>0</v>
      </c>
      <c r="S194" s="243"/>
      <c r="T194" s="243">
        <f ca="1">+T195</f>
        <v>0</v>
      </c>
      <c r="U194" s="242">
        <f t="shared" si="8"/>
        <v>1</v>
      </c>
      <c r="V194" s="333" t="str">
        <f>+VLOOKUP(A194,bd_lista!$A$3:$E$590,5,FALSE)</f>
        <v>Instituciones Descentralizadas</v>
      </c>
      <c r="W194" s="391" t="str">
        <f>+V194</f>
        <v>Instituciones Descentralizadas</v>
      </c>
      <c r="X194" s="242">
        <f>+VLOOKUP(A194,[4]Sheet1!$A$13:$D$744,4,FALSE)</f>
        <v>86</v>
      </c>
      <c r="Y194" s="242" t="str">
        <f>+VLOOKUP(X194,bd_lista!$A$3:$C$590,3,FALSE)</f>
        <v>Ministerio de Medio Ambiente y Agua</v>
      </c>
      <c r="Z194" s="294">
        <f>+X194</f>
        <v>86</v>
      </c>
      <c r="AA194" s="319" t="str">
        <f>+Y194</f>
        <v>Ministerio de Medio Ambiente y Agua</v>
      </c>
    </row>
    <row r="195" spans="1:27" ht="15" hidden="1" customHeight="1">
      <c r="A195" s="32">
        <v>281</v>
      </c>
      <c r="B195" s="388"/>
      <c r="C195" s="333" t="str">
        <f>+VLOOKUP(A195,bd_lista!$A$3:$C$590,3,FALSE)</f>
        <v>Oficina Técnica Nacional de los Ríos Pilcomayo y Bermejo</v>
      </c>
      <c r="D195" s="390"/>
      <c r="E195" s="333" t="s">
        <v>1305</v>
      </c>
      <c r="F195" s="245">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5">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5">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5">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5">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5">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5">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5">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5">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5">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5">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5">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5">
        <f t="shared" ca="1" si="7"/>
        <v>0</v>
      </c>
      <c r="S195" s="245">
        <f ca="1">+R194+R195</f>
        <v>0</v>
      </c>
      <c r="T195" s="245">
        <f ca="1">+S195</f>
        <v>0</v>
      </c>
      <c r="U195" s="244">
        <f t="shared" si="8"/>
        <v>2</v>
      </c>
      <c r="V195" s="333" t="str">
        <f>+VLOOKUP(A195,bd_lista!$A$3:$E$590,5,FALSE)</f>
        <v>Instituciones Descentralizadas</v>
      </c>
      <c r="W195" s="392"/>
      <c r="X195" s="242">
        <f>+VLOOKUP(A195,[4]Sheet1!$A$13:$D$744,4,FALSE)</f>
        <v>86</v>
      </c>
      <c r="Y195" s="242" t="str">
        <f>+VLOOKUP(X195,bd_lista!$A$3:$C$590,3,FALSE)</f>
        <v>Ministerio de Medio Ambiente y Agua</v>
      </c>
      <c r="Z195" s="292"/>
      <c r="AA195" s="321"/>
    </row>
    <row r="196" spans="1:27" ht="15" customHeight="1">
      <c r="A196" s="251">
        <v>283</v>
      </c>
      <c r="B196" s="387">
        <f>+A196</f>
        <v>283</v>
      </c>
      <c r="C196" s="247" t="str">
        <f>+VLOOKUP(A196,bd_lista!$A$3:$C$590,3,FALSE)</f>
        <v>Aduana Nacional</v>
      </c>
      <c r="D196" s="389" t="str">
        <f>+C196</f>
        <v>Aduana Nacional</v>
      </c>
      <c r="E196" s="247" t="s">
        <v>1304</v>
      </c>
      <c r="F196" s="243">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3">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3">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3">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3">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3">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3">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3">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3">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3">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3">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3">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3">
        <f t="shared" ca="1" si="7"/>
        <v>0</v>
      </c>
      <c r="S196" s="243"/>
      <c r="T196" s="243">
        <f ca="1">+T197</f>
        <v>20251454.449999999</v>
      </c>
      <c r="U196" s="242">
        <f t="shared" si="8"/>
        <v>1</v>
      </c>
      <c r="V196" s="333" t="str">
        <f>+VLOOKUP(A196,bd_lista!$A$3:$E$590,5,FALSE)</f>
        <v>Instituciones Descentralizadas</v>
      </c>
      <c r="W196" s="391" t="str">
        <f>+V196</f>
        <v>Instituciones Descentralizadas</v>
      </c>
      <c r="X196" s="242">
        <f>+VLOOKUP(A196,[4]Sheet1!$A$13:$D$744,4,FALSE)</f>
        <v>35</v>
      </c>
      <c r="Y196" s="242" t="str">
        <f>+VLOOKUP(X196,bd_lista!$A$3:$C$590,3,FALSE)</f>
        <v>Ministerio de Economía y Finanzas Públicas</v>
      </c>
      <c r="Z196" s="294">
        <f>+X196</f>
        <v>35</v>
      </c>
      <c r="AA196" s="319" t="str">
        <f>+Y196</f>
        <v>Ministerio de Economía y Finanzas Públicas</v>
      </c>
    </row>
    <row r="197" spans="1:27" ht="15" customHeight="1">
      <c r="A197" s="32">
        <v>283</v>
      </c>
      <c r="B197" s="388"/>
      <c r="C197" s="333" t="str">
        <f>+VLOOKUP(A197,bd_lista!$A$3:$C$590,3,FALSE)</f>
        <v>Aduana Nacional</v>
      </c>
      <c r="D197" s="390"/>
      <c r="E197" s="333" t="s">
        <v>1305</v>
      </c>
      <c r="F197" s="245">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1610.7</v>
      </c>
      <c r="G197" s="245">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2909118.87</v>
      </c>
      <c r="H197" s="245">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17340724.879999999</v>
      </c>
      <c r="I197" s="245">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5">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5">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5">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5">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5">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5">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5">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5">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5">
        <f t="shared" ca="1" si="7"/>
        <v>20251454.449999999</v>
      </c>
      <c r="S197" s="245">
        <f ca="1">+R196+R197</f>
        <v>20251454.449999999</v>
      </c>
      <c r="T197" s="245">
        <f ca="1">+S197</f>
        <v>20251454.449999999</v>
      </c>
      <c r="U197" s="244">
        <f t="shared" si="8"/>
        <v>2</v>
      </c>
      <c r="V197" s="333" t="str">
        <f>+VLOOKUP(A197,bd_lista!$A$3:$E$590,5,FALSE)</f>
        <v>Instituciones Descentralizadas</v>
      </c>
      <c r="W197" s="392"/>
      <c r="X197" s="242">
        <f>+VLOOKUP(A197,[4]Sheet1!$A$13:$D$744,4,FALSE)</f>
        <v>35</v>
      </c>
      <c r="Y197" s="242" t="str">
        <f>+VLOOKUP(X197,bd_lista!$A$3:$C$590,3,FALSE)</f>
        <v>Ministerio de Economía y Finanzas Públicas</v>
      </c>
      <c r="Z197" s="292"/>
      <c r="AA197" s="321"/>
    </row>
    <row r="198" spans="1:27" ht="15" customHeight="1">
      <c r="A198" s="251">
        <v>287</v>
      </c>
      <c r="B198" s="387">
        <f>+A198</f>
        <v>287</v>
      </c>
      <c r="C198" s="247" t="str">
        <f>+VLOOKUP(A198,bd_lista!$A$3:$C$590,3,FALSE)</f>
        <v>Fondo Nacional de Inversión Productiva y Social</v>
      </c>
      <c r="D198" s="389" t="str">
        <f>+C198</f>
        <v>Fondo Nacional de Inversión Productiva y Social</v>
      </c>
      <c r="E198" s="247" t="s">
        <v>1304</v>
      </c>
      <c r="F198" s="243">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3">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3">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3">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3">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3">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3">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3">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3">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3">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3">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3">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3">
        <f t="shared" ref="R198:R261" ca="1" si="9">+SUM(F198:Q198)</f>
        <v>0</v>
      </c>
      <c r="S198" s="243"/>
      <c r="T198" s="243">
        <f ca="1">+T199</f>
        <v>1532348.64</v>
      </c>
      <c r="U198" s="242">
        <f t="shared" ref="U198:U261" si="10">+IF(E198="Débitos",1,2)</f>
        <v>1</v>
      </c>
      <c r="V198" s="333" t="str">
        <f>+VLOOKUP(A198,bd_lista!$A$3:$E$590,5,FALSE)</f>
        <v>Instituciones Descentralizadas</v>
      </c>
      <c r="W198" s="391" t="str">
        <f>+V198</f>
        <v>Instituciones Descentralizadas</v>
      </c>
      <c r="X198" s="242">
        <f>+VLOOKUP(A198,[4]Sheet1!$A$13:$D$744,4,FALSE)</f>
        <v>66</v>
      </c>
      <c r="Y198" s="242" t="str">
        <f>+VLOOKUP(X198,bd_lista!$A$3:$C$590,3,FALSE)</f>
        <v>Ministerio de Planificación del Desarrollo</v>
      </c>
      <c r="Z198" s="294">
        <f>+X198</f>
        <v>66</v>
      </c>
      <c r="AA198" s="319" t="str">
        <f>+Y198</f>
        <v>Ministerio de Planificación del Desarrollo</v>
      </c>
    </row>
    <row r="199" spans="1:27" ht="15" customHeight="1">
      <c r="A199" s="32">
        <v>287</v>
      </c>
      <c r="B199" s="388"/>
      <c r="C199" s="333" t="str">
        <f>+VLOOKUP(A199,bd_lista!$A$3:$C$590,3,FALSE)</f>
        <v>Fondo Nacional de Inversión Productiva y Social</v>
      </c>
      <c r="D199" s="390"/>
      <c r="E199" s="333" t="s">
        <v>1305</v>
      </c>
      <c r="F199" s="245">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5">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1532348.64</v>
      </c>
      <c r="H199" s="245">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5">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5">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5">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5">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5">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5">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5">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5">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5">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5">
        <f t="shared" ca="1" si="9"/>
        <v>1532348.64</v>
      </c>
      <c r="S199" s="245">
        <f ca="1">+R198+R199</f>
        <v>1532348.64</v>
      </c>
      <c r="T199" s="245">
        <f ca="1">+S199</f>
        <v>1532348.64</v>
      </c>
      <c r="U199" s="244">
        <f t="shared" si="10"/>
        <v>2</v>
      </c>
      <c r="V199" s="333" t="str">
        <f>+VLOOKUP(A199,bd_lista!$A$3:$E$590,5,FALSE)</f>
        <v>Instituciones Descentralizadas</v>
      </c>
      <c r="W199" s="392"/>
      <c r="X199" s="242">
        <f>+VLOOKUP(A199,[4]Sheet1!$A$13:$D$744,4,FALSE)</f>
        <v>66</v>
      </c>
      <c r="Y199" s="242" t="str">
        <f>+VLOOKUP(X199,bd_lista!$A$3:$C$590,3,FALSE)</f>
        <v>Ministerio de Planificación del Desarrollo</v>
      </c>
      <c r="Z199" s="292"/>
      <c r="AA199" s="321"/>
    </row>
    <row r="200" spans="1:27" customFormat="1" ht="15" hidden="1" customHeight="1">
      <c r="A200" s="251">
        <v>288</v>
      </c>
      <c r="B200" s="387">
        <f>+A200</f>
        <v>288</v>
      </c>
      <c r="C200" s="247" t="str">
        <f>+VLOOKUP(A200,bd_lista!$A$3:$C$590,3,FALSE)</f>
        <v>Servicio Nacional de Riego</v>
      </c>
      <c r="D200" s="389" t="str">
        <f>+C200</f>
        <v>Servicio Nacional de Riego</v>
      </c>
      <c r="E200" s="247" t="s">
        <v>1304</v>
      </c>
      <c r="F200" s="243">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3">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3">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3">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3">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3">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3">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3">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3">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3">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3">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3">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3">
        <f t="shared" ca="1" si="9"/>
        <v>0</v>
      </c>
      <c r="S200" s="243"/>
      <c r="T200" s="243">
        <f ca="1">+T201</f>
        <v>0</v>
      </c>
      <c r="U200" s="242">
        <f t="shared" si="10"/>
        <v>1</v>
      </c>
      <c r="V200" s="333" t="str">
        <f>+VLOOKUP(A200,bd_lista!$A$3:$E$590,5,FALSE)</f>
        <v>Instituciones Descentralizadas</v>
      </c>
      <c r="W200" s="391" t="str">
        <f>+V200</f>
        <v>Instituciones Descentralizadas</v>
      </c>
      <c r="X200" s="242">
        <f>+VLOOKUP(A200,[4]Sheet1!$A$13:$D$744,4,FALSE)</f>
        <v>86</v>
      </c>
      <c r="Y200" s="242" t="str">
        <f>+VLOOKUP(X200,bd_lista!$A$3:$C$590,3,FALSE)</f>
        <v>Ministerio de Medio Ambiente y Agua</v>
      </c>
      <c r="Z200" s="294">
        <f>+X200</f>
        <v>86</v>
      </c>
      <c r="AA200" s="319" t="str">
        <f>+Y200</f>
        <v>Ministerio de Medio Ambiente y Agua</v>
      </c>
    </row>
    <row r="201" spans="1:27" customFormat="1" ht="15" hidden="1" customHeight="1">
      <c r="A201" s="32">
        <v>288</v>
      </c>
      <c r="B201" s="388"/>
      <c r="C201" s="333" t="str">
        <f>+VLOOKUP(A201,bd_lista!$A$3:$C$590,3,FALSE)</f>
        <v>Servicio Nacional de Riego</v>
      </c>
      <c r="D201" s="390"/>
      <c r="E201" s="333" t="s">
        <v>1305</v>
      </c>
      <c r="F201" s="245">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5">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5">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5">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5">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5">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5">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5">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5">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5">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5">
        <f t="shared" ca="1" si="9"/>
        <v>0</v>
      </c>
      <c r="S201" s="245">
        <f ca="1">+R200+R201</f>
        <v>0</v>
      </c>
      <c r="T201" s="245">
        <f ca="1">+S201</f>
        <v>0</v>
      </c>
      <c r="U201" s="244">
        <f t="shared" si="10"/>
        <v>2</v>
      </c>
      <c r="V201" s="333" t="str">
        <f>+VLOOKUP(A201,bd_lista!$A$3:$E$590,5,FALSE)</f>
        <v>Instituciones Descentralizadas</v>
      </c>
      <c r="W201" s="392"/>
      <c r="X201" s="242">
        <f>+VLOOKUP(A201,[4]Sheet1!$A$13:$D$744,4,FALSE)</f>
        <v>86</v>
      </c>
      <c r="Y201" s="242" t="str">
        <f>+VLOOKUP(X201,bd_lista!$A$3:$C$590,3,FALSE)</f>
        <v>Ministerio de Medio Ambiente y Agua</v>
      </c>
      <c r="Z201" s="292"/>
      <c r="AA201" s="321"/>
    </row>
    <row r="202" spans="1:27" ht="15" customHeight="1">
      <c r="A202" s="32">
        <v>290</v>
      </c>
      <c r="B202" s="387">
        <f>+A202</f>
        <v>290</v>
      </c>
      <c r="C202" s="247" t="str">
        <f>+VLOOKUP(A202,bd_lista!$A$3:$C$590,3,FALSE)</f>
        <v>Servicio de Impuestos Nacionales</v>
      </c>
      <c r="D202" s="389" t="str">
        <f>+C202</f>
        <v>Servicio de Impuestos Nacionales</v>
      </c>
      <c r="E202" s="247" t="s">
        <v>1304</v>
      </c>
      <c r="F202" s="243">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3">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3">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3">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3">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3">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3">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3">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3">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3">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3">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3">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3">
        <f t="shared" ca="1" si="9"/>
        <v>0</v>
      </c>
      <c r="S202" s="243"/>
      <c r="T202" s="243">
        <f ca="1">+T203</f>
        <v>314574.48</v>
      </c>
      <c r="U202" s="242">
        <f t="shared" si="10"/>
        <v>1</v>
      </c>
      <c r="V202" s="333" t="str">
        <f>+VLOOKUP(A202,bd_lista!$A$3:$E$590,5,FALSE)</f>
        <v>Instituciones Descentralizadas</v>
      </c>
      <c r="W202" s="391" t="str">
        <f>+V202</f>
        <v>Instituciones Descentralizadas</v>
      </c>
      <c r="X202" s="242">
        <f>+VLOOKUP(A202,[4]Sheet1!$A$13:$D$744,4,FALSE)</f>
        <v>35</v>
      </c>
      <c r="Y202" s="242" t="str">
        <f>+VLOOKUP(X202,bd_lista!$A$3:$C$590,3,FALSE)</f>
        <v>Ministerio de Economía y Finanzas Públicas</v>
      </c>
      <c r="Z202" s="294">
        <f>+X202</f>
        <v>35</v>
      </c>
      <c r="AA202" s="318" t="str">
        <f>+Y202</f>
        <v>Ministerio de Economía y Finanzas Públicas</v>
      </c>
    </row>
    <row r="203" spans="1:27" ht="15" customHeight="1">
      <c r="A203" s="32">
        <v>290</v>
      </c>
      <c r="B203" s="388"/>
      <c r="C203" s="333" t="str">
        <f>+VLOOKUP(A203,bd_lista!$A$3:$C$590,3,FALSE)</f>
        <v>Servicio de Impuestos Nacionales</v>
      </c>
      <c r="D203" s="390"/>
      <c r="E203" s="333" t="s">
        <v>1305</v>
      </c>
      <c r="F203" s="245">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5">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314574.48</v>
      </c>
      <c r="H203" s="245">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5">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5">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5">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5">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5">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5">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5">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5">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5">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5">
        <f t="shared" ca="1" si="9"/>
        <v>314574.48</v>
      </c>
      <c r="S203" s="245">
        <f ca="1">+R202+R203</f>
        <v>314574.48</v>
      </c>
      <c r="T203" s="245">
        <f ca="1">+S203</f>
        <v>314574.48</v>
      </c>
      <c r="U203" s="244">
        <f t="shared" si="10"/>
        <v>2</v>
      </c>
      <c r="V203" s="333" t="str">
        <f>+VLOOKUP(A203,bd_lista!$A$3:$E$590,5,FALSE)</f>
        <v>Instituciones Descentralizadas</v>
      </c>
      <c r="W203" s="392"/>
      <c r="X203" s="242">
        <f>+VLOOKUP(A203,[4]Sheet1!$A$13:$D$744,4,FALSE)</f>
        <v>35</v>
      </c>
      <c r="Y203" s="242" t="str">
        <f>+VLOOKUP(X203,bd_lista!$A$3:$C$590,3,FALSE)</f>
        <v>Ministerio de Economía y Finanzas Públicas</v>
      </c>
      <c r="Z203" s="292"/>
      <c r="AA203" s="320"/>
    </row>
    <row r="204" spans="1:27" ht="15" customHeight="1">
      <c r="A204" s="251">
        <v>291</v>
      </c>
      <c r="B204" s="387">
        <f>+A204</f>
        <v>291</v>
      </c>
      <c r="C204" s="247" t="str">
        <f>+VLOOKUP(A204,bd_lista!$A$3:$C$590,3,FALSE)</f>
        <v>Administradora Boliviana de Carreteras</v>
      </c>
      <c r="D204" s="389" t="str">
        <f>+C204</f>
        <v>Administradora Boliviana de Carreteras</v>
      </c>
      <c r="E204" s="247" t="s">
        <v>1304</v>
      </c>
      <c r="F204" s="243">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34986377.659999996</v>
      </c>
      <c r="G204" s="243">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198989166.49700001</v>
      </c>
      <c r="H204" s="243">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3">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3">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3">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3">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3">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3">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3">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3">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3">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3">
        <f t="shared" ca="1" si="9"/>
        <v>233975544.15700001</v>
      </c>
      <c r="S204" s="243"/>
      <c r="T204" s="243">
        <f ca="1">+T205</f>
        <v>584628838.37699997</v>
      </c>
      <c r="U204" s="242">
        <f t="shared" si="10"/>
        <v>1</v>
      </c>
      <c r="V204" s="333" t="str">
        <f>+VLOOKUP(A204,bd_lista!$A$3:$E$590,5,FALSE)</f>
        <v>Instituciones Descentralizadas</v>
      </c>
      <c r="W204" s="391" t="str">
        <f>+V204</f>
        <v>Instituciones Descentralizadas</v>
      </c>
      <c r="X204" s="242">
        <f>+VLOOKUP(A204,[4]Sheet1!$A$13:$D$744,4,FALSE)</f>
        <v>81</v>
      </c>
      <c r="Y204" s="242" t="str">
        <f>+VLOOKUP(X204,bd_lista!$A$3:$C$590,3,FALSE)</f>
        <v>Ministerio de Obras Públicas, Servicios y Vivienda</v>
      </c>
      <c r="Z204" s="294">
        <f>+X204</f>
        <v>81</v>
      </c>
      <c r="AA204" s="319" t="str">
        <f>+Y204</f>
        <v>Ministerio de Obras Públicas, Servicios y Vivienda</v>
      </c>
    </row>
    <row r="205" spans="1:27" ht="15" customHeight="1">
      <c r="A205" s="32">
        <v>291</v>
      </c>
      <c r="B205" s="388"/>
      <c r="C205" s="333" t="str">
        <f>+VLOOKUP(A205,bd_lista!$A$3:$C$590,3,FALSE)</f>
        <v>Administradora Boliviana de Carreteras</v>
      </c>
      <c r="D205" s="390"/>
      <c r="E205" s="333" t="s">
        <v>1305</v>
      </c>
      <c r="F205" s="245">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140801845.75</v>
      </c>
      <c r="G205" s="245">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209851448.46999997</v>
      </c>
      <c r="H205" s="245">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5">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5">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5">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5">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5">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5">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5">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5">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5">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5">
        <f t="shared" ca="1" si="9"/>
        <v>350653294.21999997</v>
      </c>
      <c r="S205" s="245">
        <f ca="1">+R204+R205</f>
        <v>584628838.37699997</v>
      </c>
      <c r="T205" s="245">
        <f ca="1">+S205</f>
        <v>584628838.37699997</v>
      </c>
      <c r="U205" s="244">
        <f t="shared" si="10"/>
        <v>2</v>
      </c>
      <c r="V205" s="333" t="str">
        <f>+VLOOKUP(A205,bd_lista!$A$3:$E$590,5,FALSE)</f>
        <v>Instituciones Descentralizadas</v>
      </c>
      <c r="W205" s="392"/>
      <c r="X205" s="242">
        <f>+VLOOKUP(A205,[4]Sheet1!$A$13:$D$744,4,FALSE)</f>
        <v>81</v>
      </c>
      <c r="Y205" s="242" t="str">
        <f>+VLOOKUP(X205,bd_lista!$A$3:$C$590,3,FALSE)</f>
        <v>Ministerio de Obras Públicas, Servicios y Vivienda</v>
      </c>
      <c r="Z205" s="292"/>
      <c r="AA205" s="321"/>
    </row>
    <row r="206" spans="1:27" ht="15" customHeight="1">
      <c r="A206" s="251">
        <v>292</v>
      </c>
      <c r="B206" s="387">
        <f>+A206</f>
        <v>292</v>
      </c>
      <c r="C206" s="247" t="str">
        <f>+VLOOKUP(A206,bd_lista!$A$3:$C$590,3,FALSE)</f>
        <v>Vías Bolivia</v>
      </c>
      <c r="D206" s="389" t="str">
        <f>+C206</f>
        <v>Vías Bolivia</v>
      </c>
      <c r="E206" s="247" t="s">
        <v>1304</v>
      </c>
      <c r="F206" s="243">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3">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3">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3">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3">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3">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3">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3">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3">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3">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3">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3">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3">
        <f t="shared" ca="1" si="9"/>
        <v>0</v>
      </c>
      <c r="S206" s="243"/>
      <c r="T206" s="243">
        <f ca="1">+T207</f>
        <v>43486.28</v>
      </c>
      <c r="U206" s="242">
        <f t="shared" si="10"/>
        <v>1</v>
      </c>
      <c r="V206" s="333" t="str">
        <f>+VLOOKUP(A206,bd_lista!$A$3:$E$590,5,FALSE)</f>
        <v>Instituciones Descentralizadas</v>
      </c>
      <c r="W206" s="391" t="str">
        <f>+V206</f>
        <v>Instituciones Descentralizadas</v>
      </c>
      <c r="X206" s="242">
        <f>+VLOOKUP(A206,[4]Sheet1!$A$13:$D$744,4,FALSE)</f>
        <v>81</v>
      </c>
      <c r="Y206" s="242" t="str">
        <f>+VLOOKUP(X206,bd_lista!$A$3:$C$590,3,FALSE)</f>
        <v>Ministerio de Obras Públicas, Servicios y Vivienda</v>
      </c>
      <c r="Z206" s="294">
        <f>+X206</f>
        <v>81</v>
      </c>
      <c r="AA206" s="295" t="str">
        <f>+Y206</f>
        <v>Ministerio de Obras Públicas, Servicios y Vivienda</v>
      </c>
    </row>
    <row r="207" spans="1:27" ht="15" customHeight="1">
      <c r="A207" s="32">
        <v>292</v>
      </c>
      <c r="B207" s="388"/>
      <c r="C207" s="333" t="str">
        <f>+VLOOKUP(A207,bd_lista!$A$3:$C$590,3,FALSE)</f>
        <v>Vías Bolivia</v>
      </c>
      <c r="D207" s="390"/>
      <c r="E207" s="333" t="s">
        <v>1305</v>
      </c>
      <c r="F207" s="245">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374</v>
      </c>
      <c r="G207" s="245">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43112.28</v>
      </c>
      <c r="H207" s="245">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5">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5">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5">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5">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5">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5">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5">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5">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5">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5">
        <f t="shared" ca="1" si="9"/>
        <v>43486.28</v>
      </c>
      <c r="S207" s="245">
        <f ca="1">+R206+R207</f>
        <v>43486.28</v>
      </c>
      <c r="T207" s="245">
        <f ca="1">+S207</f>
        <v>43486.28</v>
      </c>
      <c r="U207" s="244">
        <f t="shared" si="10"/>
        <v>2</v>
      </c>
      <c r="V207" s="333" t="str">
        <f>+VLOOKUP(A207,bd_lista!$A$3:$E$590,5,FALSE)</f>
        <v>Instituciones Descentralizadas</v>
      </c>
      <c r="W207" s="392"/>
      <c r="X207" s="242">
        <f>+VLOOKUP(A207,[4]Sheet1!$A$13:$D$744,4,FALSE)</f>
        <v>81</v>
      </c>
      <c r="Y207" s="242" t="str">
        <f>+VLOOKUP(X207,bd_lista!$A$3:$C$590,3,FALSE)</f>
        <v>Ministerio de Obras Públicas, Servicios y Vivienda</v>
      </c>
      <c r="Z207" s="292"/>
      <c r="AA207" s="293"/>
    </row>
    <row r="208" spans="1:27" ht="15" customHeight="1">
      <c r="A208" s="251">
        <v>293</v>
      </c>
      <c r="B208" s="387">
        <f>+A208</f>
        <v>293</v>
      </c>
      <c r="C208" s="247" t="str">
        <f>+VLOOKUP(A208,bd_lista!$A$3:$C$590,3,FALSE)</f>
        <v>Fundación Cultural del Banco Central de Bolivia</v>
      </c>
      <c r="D208" s="389" t="str">
        <f>+C208</f>
        <v>Fundación Cultural del Banco Central de Bolivia</v>
      </c>
      <c r="E208" s="247" t="s">
        <v>1304</v>
      </c>
      <c r="F208" s="243">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3">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3">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3">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3">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3">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3">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3">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3">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3">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3">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3">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3">
        <f t="shared" ca="1" si="9"/>
        <v>0</v>
      </c>
      <c r="S208" s="243"/>
      <c r="T208" s="243">
        <f ca="1">+T209</f>
        <v>16971.27</v>
      </c>
      <c r="U208" s="242">
        <f t="shared" si="10"/>
        <v>1</v>
      </c>
      <c r="V208" s="333" t="str">
        <f>+VLOOKUP(A208,bd_lista!$A$3:$E$590,5,FALSE)</f>
        <v>Instituciones Descentralizadas</v>
      </c>
      <c r="W208" s="391" t="str">
        <f>+V208</f>
        <v>Instituciones Descentralizadas</v>
      </c>
      <c r="X208" s="242">
        <f>+VLOOKUP(A208,[4]Sheet1!$A$13:$D$744,4,FALSE)</f>
        <v>951</v>
      </c>
      <c r="Y208" s="242" t="str">
        <f>+VLOOKUP(X208,bd_lista!$A$3:$C$590,3,FALSE)</f>
        <v>Banco Central de Bolivia</v>
      </c>
      <c r="Z208" s="294">
        <f>+X208</f>
        <v>951</v>
      </c>
      <c r="AA208" s="319" t="str">
        <f>+Y208</f>
        <v>Banco Central de Bolivia</v>
      </c>
    </row>
    <row r="209" spans="1:27" ht="15" customHeight="1">
      <c r="A209" s="32">
        <v>293</v>
      </c>
      <c r="B209" s="388"/>
      <c r="C209" s="333" t="str">
        <f>+VLOOKUP(A209,bd_lista!$A$3:$C$590,3,FALSE)</f>
        <v>Fundación Cultural del Banco Central de Bolivia</v>
      </c>
      <c r="D209" s="390"/>
      <c r="E209" s="333" t="s">
        <v>1305</v>
      </c>
      <c r="F209" s="245">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206</v>
      </c>
      <c r="G209" s="245">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2597</v>
      </c>
      <c r="H209" s="245">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14168.27</v>
      </c>
      <c r="I209" s="245">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5">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5">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5">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5">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5">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5">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5">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5">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5">
        <f t="shared" ca="1" si="9"/>
        <v>16971.27</v>
      </c>
      <c r="S209" s="245">
        <f ca="1">+R208+R209</f>
        <v>16971.27</v>
      </c>
      <c r="T209" s="245">
        <f ca="1">+S209</f>
        <v>16971.27</v>
      </c>
      <c r="U209" s="244">
        <f t="shared" si="10"/>
        <v>2</v>
      </c>
      <c r="V209" s="333" t="str">
        <f>+VLOOKUP(A209,bd_lista!$A$3:$E$590,5,FALSE)</f>
        <v>Instituciones Descentralizadas</v>
      </c>
      <c r="W209" s="392"/>
      <c r="X209" s="242">
        <f>+VLOOKUP(A209,[4]Sheet1!$A$13:$D$744,4,FALSE)</f>
        <v>951</v>
      </c>
      <c r="Y209" s="242" t="str">
        <f>+VLOOKUP(X209,bd_lista!$A$3:$C$590,3,FALSE)</f>
        <v>Banco Central de Bolivia</v>
      </c>
      <c r="Z209" s="292"/>
      <c r="AA209" s="321"/>
    </row>
    <row r="210" spans="1:27" customFormat="1" ht="15" customHeight="1">
      <c r="A210" s="251">
        <v>294</v>
      </c>
      <c r="B210" s="387">
        <f>+A210</f>
        <v>294</v>
      </c>
      <c r="C210" s="247" t="str">
        <f>+VLOOKUP(A210,bd_lista!$A$3:$C$590,3,FALSE)</f>
        <v>Univ. Indígena Bol. Comun. Intercultl Prod. Tupak Katari</v>
      </c>
      <c r="D210" s="389" t="str">
        <f>+C210</f>
        <v>Univ. Indígena Bol. Comun. Intercultl Prod. Tupak Katari</v>
      </c>
      <c r="E210" s="247" t="s">
        <v>1304</v>
      </c>
      <c r="F210" s="243">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3">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3">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3">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3">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3">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3">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3">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3">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3">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3">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3">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3">
        <f t="shared" ca="1" si="9"/>
        <v>0</v>
      </c>
      <c r="S210" s="268"/>
      <c r="T210" s="243">
        <f ca="1">+T211</f>
        <v>500806</v>
      </c>
      <c r="U210" s="242">
        <f t="shared" si="10"/>
        <v>1</v>
      </c>
      <c r="V210" s="333" t="str">
        <f>+VLOOKUP(A210,bd_lista!$A$3:$E$590,5,FALSE)</f>
        <v>Instituciones Descentralizadas</v>
      </c>
      <c r="W210" s="391" t="str">
        <f>+V210</f>
        <v>Instituciones Descentralizadas</v>
      </c>
      <c r="X210" s="242">
        <f>+VLOOKUP(A210,[4]Sheet1!$A$13:$D$744,4,FALSE)</f>
        <v>16</v>
      </c>
      <c r="Y210" s="242" t="str">
        <f>+VLOOKUP(X210,bd_lista!$A$3:$C$590,3,FALSE)</f>
        <v>Ministerio de Educación</v>
      </c>
      <c r="Z210" s="294">
        <f>+X210</f>
        <v>16</v>
      </c>
      <c r="AA210" s="319" t="str">
        <f>+Y210</f>
        <v>Ministerio de Educación</v>
      </c>
    </row>
    <row r="211" spans="1:27" customFormat="1" ht="15" customHeight="1">
      <c r="A211" s="32">
        <v>294</v>
      </c>
      <c r="B211" s="388"/>
      <c r="C211" s="333" t="str">
        <f>+VLOOKUP(A211,bd_lista!$A$3:$C$590,3,FALSE)</f>
        <v>Univ. Indígena Bol. Comun. Intercultl Prod. Tupak Katari</v>
      </c>
      <c r="D211" s="390"/>
      <c r="E211" s="333" t="s">
        <v>1305</v>
      </c>
      <c r="F211" s="24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500806</v>
      </c>
      <c r="I211" s="24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5">
        <f t="shared" ca="1" si="9"/>
        <v>500806</v>
      </c>
      <c r="S211" s="245">
        <f ca="1">+R210+R211</f>
        <v>500806</v>
      </c>
      <c r="T211" s="243">
        <f ca="1">+S211</f>
        <v>500806</v>
      </c>
      <c r="U211" s="242">
        <f t="shared" si="10"/>
        <v>2</v>
      </c>
      <c r="V211" s="333" t="str">
        <f>+VLOOKUP(A211,bd_lista!$A$3:$E$590,5,FALSE)</f>
        <v>Instituciones Descentralizadas</v>
      </c>
      <c r="W211" s="392"/>
      <c r="X211" s="242">
        <f>+VLOOKUP(A211,[4]Sheet1!$A$13:$D$744,4,FALSE)</f>
        <v>16</v>
      </c>
      <c r="Y211" s="242" t="str">
        <f>+VLOOKUP(X211,bd_lista!$A$3:$C$590,3,FALSE)</f>
        <v>Ministerio de Educación</v>
      </c>
      <c r="Z211" s="292"/>
      <c r="AA211" s="321"/>
    </row>
    <row r="212" spans="1:27" customFormat="1" ht="15" customHeight="1">
      <c r="A212" s="32">
        <v>295</v>
      </c>
      <c r="B212" s="387">
        <f>+A212</f>
        <v>295</v>
      </c>
      <c r="C212" s="247" t="str">
        <f>+VLOOKUP(A212,bd_lista!$A$3:$C$590,3,FALSE)</f>
        <v>Univ. Indígena Bol. Comun. Intercult Prod. Casimiro Huanca</v>
      </c>
      <c r="D212" s="389" t="str">
        <f>+C212</f>
        <v>Univ. Indígena Bol. Comun. Intercult Prod. Casimiro Huanca</v>
      </c>
      <c r="E212" s="247" t="s">
        <v>1304</v>
      </c>
      <c r="F212" s="243">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3">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3">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3">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3">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3">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3">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3">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3">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3">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3">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3">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3">
        <f t="shared" ca="1" si="9"/>
        <v>0</v>
      </c>
      <c r="S212" s="243"/>
      <c r="T212" s="243">
        <f ca="1">+T213</f>
        <v>480</v>
      </c>
      <c r="U212" s="242">
        <f t="shared" si="10"/>
        <v>1</v>
      </c>
      <c r="V212" s="333" t="str">
        <f>+VLOOKUP(A212,bd_lista!$A$3:$E$590,5,FALSE)</f>
        <v>Instituciones Descentralizadas</v>
      </c>
      <c r="W212" s="391" t="str">
        <f>+V212</f>
        <v>Instituciones Descentralizadas</v>
      </c>
      <c r="X212" s="242">
        <f>+VLOOKUP(A212,[4]Sheet1!$A$13:$D$744,4,FALSE)</f>
        <v>16</v>
      </c>
      <c r="Y212" s="242" t="str">
        <f>+VLOOKUP(X212,bd_lista!$A$3:$C$590,3,FALSE)</f>
        <v>Ministerio de Educación</v>
      </c>
      <c r="Z212" s="294">
        <f>+X212</f>
        <v>16</v>
      </c>
      <c r="AA212" s="319" t="str">
        <f>+Y212</f>
        <v>Ministerio de Educación</v>
      </c>
    </row>
    <row r="213" spans="1:27" customFormat="1" ht="15" customHeight="1">
      <c r="A213" s="32">
        <v>295</v>
      </c>
      <c r="B213" s="388"/>
      <c r="C213" s="333" t="str">
        <f>+VLOOKUP(A213,bd_lista!$A$3:$C$590,3,FALSE)</f>
        <v>Univ. Indígena Bol. Comun. Intercult Prod. Casimiro Huanca</v>
      </c>
      <c r="D213" s="390"/>
      <c r="E213" s="333" t="s">
        <v>1305</v>
      </c>
      <c r="F213" s="245">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5">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5">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480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5">
        <f t="shared" ca="1" si="9"/>
        <v>480</v>
      </c>
      <c r="S213" s="245">
        <f ca="1">+R212+R213</f>
        <v>480</v>
      </c>
      <c r="T213" s="243">
        <f ca="1">+S213</f>
        <v>480</v>
      </c>
      <c r="U213" s="242">
        <f t="shared" si="10"/>
        <v>2</v>
      </c>
      <c r="V213" s="333" t="str">
        <f>+VLOOKUP(A213,bd_lista!$A$3:$E$590,5,FALSE)</f>
        <v>Instituciones Descentralizadas</v>
      </c>
      <c r="W213" s="392"/>
      <c r="X213" s="242">
        <f>+VLOOKUP(A213,[4]Sheet1!$A$13:$D$744,4,FALSE)</f>
        <v>16</v>
      </c>
      <c r="Y213" s="242" t="str">
        <f>+VLOOKUP(X213,bd_lista!$A$3:$C$590,3,FALSE)</f>
        <v>Ministerio de Educación</v>
      </c>
      <c r="Z213" s="292"/>
      <c r="AA213" s="321"/>
    </row>
    <row r="214" spans="1:27" customFormat="1" ht="15" customHeight="1">
      <c r="A214" s="32">
        <v>296</v>
      </c>
      <c r="B214" s="387">
        <f>+A214</f>
        <v>296</v>
      </c>
      <c r="C214" s="247" t="str">
        <f>+VLOOKUP(A214,bd_lista!$A$3:$C$590,3,FALSE)</f>
        <v>Univ. Indígena Bol. Comun. Intercult Prod. Apiaguaiki Tupa</v>
      </c>
      <c r="D214" s="389" t="str">
        <f>+C214</f>
        <v>Univ. Indígena Bol. Comun. Intercult Prod. Apiaguaiki Tupa</v>
      </c>
      <c r="E214" s="247" t="s">
        <v>1304</v>
      </c>
      <c r="F214" s="243">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3">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3">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3">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3">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3">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3">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3">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3">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3">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3">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3">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3">
        <f t="shared" ca="1" si="9"/>
        <v>0</v>
      </c>
      <c r="S214" s="245"/>
      <c r="T214" s="243">
        <f ca="1">+T215</f>
        <v>40011</v>
      </c>
      <c r="U214" s="242">
        <f t="shared" si="10"/>
        <v>1</v>
      </c>
      <c r="V214" s="333" t="str">
        <f>+VLOOKUP(A214,bd_lista!$A$3:$E$590,5,FALSE)</f>
        <v>Instituciones Descentralizadas</v>
      </c>
      <c r="W214" s="391" t="str">
        <f>+V214</f>
        <v>Instituciones Descentralizadas</v>
      </c>
      <c r="X214" s="242">
        <f>+VLOOKUP(A214,[4]Sheet1!$A$13:$D$744,4,FALSE)</f>
        <v>16</v>
      </c>
      <c r="Y214" s="242" t="str">
        <f>+VLOOKUP(X214,bd_lista!$A$3:$C$590,3,FALSE)</f>
        <v>Ministerio de Educación</v>
      </c>
      <c r="Z214" s="294">
        <f>+X214</f>
        <v>16</v>
      </c>
      <c r="AA214" s="318" t="str">
        <f>+Y214</f>
        <v>Ministerio de Educación</v>
      </c>
    </row>
    <row r="215" spans="1:27" customFormat="1" ht="15" customHeight="1">
      <c r="A215" s="32">
        <v>296</v>
      </c>
      <c r="B215" s="388"/>
      <c r="C215" s="333" t="str">
        <f>+VLOOKUP(A215,bd_lista!$A$3:$C$590,3,FALSE)</f>
        <v>Univ. Indígena Bol. Comun. Intercult Prod. Apiaguaiki Tupa</v>
      </c>
      <c r="D215" s="390"/>
      <c r="E215" s="333" t="s">
        <v>1305</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40011</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9"/>
        <v>40011</v>
      </c>
      <c r="S215" s="245">
        <f ca="1">+R214+R215</f>
        <v>40011</v>
      </c>
      <c r="T215" s="243">
        <f ca="1">+S215</f>
        <v>40011</v>
      </c>
      <c r="U215" s="242">
        <f t="shared" si="10"/>
        <v>2</v>
      </c>
      <c r="V215" s="333" t="str">
        <f>+VLOOKUP(A215,bd_lista!$A$3:$E$590,5,FALSE)</f>
        <v>Instituciones Descentralizadas</v>
      </c>
      <c r="W215" s="392"/>
      <c r="X215" s="242">
        <f>+VLOOKUP(A215,[4]Sheet1!$A$13:$D$744,4,FALSE)</f>
        <v>16</v>
      </c>
      <c r="Y215" s="242" t="str">
        <f>+VLOOKUP(X215,bd_lista!$A$3:$C$590,3,FALSE)</f>
        <v>Ministerio de Educación</v>
      </c>
      <c r="Z215" s="292"/>
      <c r="AA215" s="320"/>
    </row>
    <row r="216" spans="1:27" ht="15" hidden="1" customHeight="1">
      <c r="A216" s="32">
        <v>298</v>
      </c>
      <c r="B216" s="387">
        <f>+A216</f>
        <v>298</v>
      </c>
      <c r="C216" s="247" t="str">
        <f>+VLOOKUP(A216,bd_lista!$A$3:$C$590,3,FALSE)</f>
        <v>Servicio Departamental de Riego - Chuquisaca</v>
      </c>
      <c r="D216" s="389" t="str">
        <f>+C216</f>
        <v>Servicio Departamental de Riego - Chuquisaca</v>
      </c>
      <c r="E216" s="247" t="s">
        <v>1304</v>
      </c>
      <c r="F216" s="243">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3">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3">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3">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3">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3">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3">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3">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3">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3">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3">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3">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3">
        <f t="shared" ca="1" si="9"/>
        <v>0</v>
      </c>
      <c r="S216" s="243"/>
      <c r="T216" s="243">
        <f ca="1">+T217</f>
        <v>0</v>
      </c>
      <c r="U216" s="242">
        <f t="shared" si="10"/>
        <v>1</v>
      </c>
      <c r="V216" s="333" t="str">
        <f>+VLOOKUP(A216,bd_lista!$A$3:$E$590,5,FALSE)</f>
        <v>Instituciones Descentralizadas</v>
      </c>
      <c r="W216" s="391" t="str">
        <f>+V216</f>
        <v>Instituciones Descentralizadas</v>
      </c>
      <c r="X216" s="242">
        <f>+VLOOKUP(A216,[4]Sheet1!$A$13:$D$744,4,FALSE)</f>
        <v>86</v>
      </c>
      <c r="Y216" s="242" t="str">
        <f>+VLOOKUP(X216,bd_lista!$A$3:$C$590,3,FALSE)</f>
        <v>Ministerio de Medio Ambiente y Agua</v>
      </c>
      <c r="Z216" s="294">
        <f>+X216</f>
        <v>86</v>
      </c>
      <c r="AA216" s="295" t="str">
        <f>+Y216</f>
        <v>Ministerio de Medio Ambiente y Agua</v>
      </c>
    </row>
    <row r="217" spans="1:27" ht="15" hidden="1" customHeight="1">
      <c r="A217" s="32">
        <v>298</v>
      </c>
      <c r="B217" s="388"/>
      <c r="C217" s="333" t="str">
        <f>+VLOOKUP(A217,bd_lista!$A$3:$C$590,3,FALSE)</f>
        <v>Servicio Departamental de Riego - Chuquisaca</v>
      </c>
      <c r="D217" s="390"/>
      <c r="E217" s="333" t="s">
        <v>1305</v>
      </c>
      <c r="F217" s="245">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5">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5">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5">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5">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5">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5">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5">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5">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5">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5">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5">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5">
        <f t="shared" ca="1" si="9"/>
        <v>0</v>
      </c>
      <c r="S217" s="245">
        <f ca="1">+R216+R217</f>
        <v>0</v>
      </c>
      <c r="T217" s="245">
        <f ca="1">+S217</f>
        <v>0</v>
      </c>
      <c r="U217" s="244">
        <f t="shared" si="10"/>
        <v>2</v>
      </c>
      <c r="V217" s="333" t="str">
        <f>+VLOOKUP(A217,bd_lista!$A$3:$E$590,5,FALSE)</f>
        <v>Instituciones Descentralizadas</v>
      </c>
      <c r="W217" s="392"/>
      <c r="X217" s="242">
        <f>+VLOOKUP(A217,[4]Sheet1!$A$13:$D$744,4,FALSE)</f>
        <v>86</v>
      </c>
      <c r="Y217" s="242" t="str">
        <f>+VLOOKUP(X217,bd_lista!$A$3:$C$590,3,FALSE)</f>
        <v>Ministerio de Medio Ambiente y Agua</v>
      </c>
      <c r="Z217" s="292"/>
      <c r="AA217" s="293"/>
    </row>
    <row r="218" spans="1:27" ht="15" customHeight="1">
      <c r="A218" s="251">
        <v>299</v>
      </c>
      <c r="B218" s="387">
        <f>+A218</f>
        <v>299</v>
      </c>
      <c r="C218" s="247" t="str">
        <f>+VLOOKUP(A218,bd_lista!$A$3:$C$590,3,FALSE)</f>
        <v>Servicio Departamental de Riego - La Paz</v>
      </c>
      <c r="D218" s="389" t="str">
        <f>+C218</f>
        <v>Servicio Departamental de Riego - La Paz</v>
      </c>
      <c r="E218" s="247" t="s">
        <v>1304</v>
      </c>
      <c r="F218" s="243">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3">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3">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3">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3">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3">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3">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3">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3">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3">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3">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3">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3">
        <f t="shared" ca="1" si="9"/>
        <v>0</v>
      </c>
      <c r="S218" s="243"/>
      <c r="T218" s="243">
        <f ca="1">+T219</f>
        <v>190</v>
      </c>
      <c r="U218" s="242">
        <f t="shared" si="10"/>
        <v>1</v>
      </c>
      <c r="V218" s="333" t="str">
        <f>+VLOOKUP(A218,bd_lista!$A$3:$E$590,5,FALSE)</f>
        <v>Instituciones Descentralizadas</v>
      </c>
      <c r="W218" s="391" t="str">
        <f>+V218</f>
        <v>Instituciones Descentralizadas</v>
      </c>
      <c r="X218" s="242">
        <f>+VLOOKUP(A218,[4]Sheet1!$A$13:$D$744,4,FALSE)</f>
        <v>86</v>
      </c>
      <c r="Y218" s="242" t="str">
        <f>+VLOOKUP(X218,bd_lista!$A$3:$C$590,3,FALSE)</f>
        <v>Ministerio de Medio Ambiente y Agua</v>
      </c>
      <c r="Z218" s="294">
        <f>+X218</f>
        <v>86</v>
      </c>
      <c r="AA218" s="295" t="str">
        <f>+Y218</f>
        <v>Ministerio de Medio Ambiente y Agua</v>
      </c>
    </row>
    <row r="219" spans="1:27" ht="15" customHeight="1">
      <c r="A219" s="32">
        <v>299</v>
      </c>
      <c r="B219" s="388"/>
      <c r="C219" s="333" t="str">
        <f>+VLOOKUP(A219,bd_lista!$A$3:$C$590,3,FALSE)</f>
        <v>Servicio Departamental de Riego - La Paz</v>
      </c>
      <c r="D219" s="390"/>
      <c r="E219" s="333" t="s">
        <v>1305</v>
      </c>
      <c r="F219" s="245">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5">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190</v>
      </c>
      <c r="H219" s="245">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5">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5">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5">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5">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5">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5">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5">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5">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5">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5">
        <f t="shared" ca="1" si="9"/>
        <v>190</v>
      </c>
      <c r="S219" s="245">
        <f ca="1">+R218+R219</f>
        <v>190</v>
      </c>
      <c r="T219" s="245">
        <f ca="1">+S219</f>
        <v>190</v>
      </c>
      <c r="U219" s="244">
        <f t="shared" si="10"/>
        <v>2</v>
      </c>
      <c r="V219" s="333" t="str">
        <f>+VLOOKUP(A219,bd_lista!$A$3:$E$590,5,FALSE)</f>
        <v>Instituciones Descentralizadas</v>
      </c>
      <c r="W219" s="392"/>
      <c r="X219" s="242">
        <f>+VLOOKUP(A219,[4]Sheet1!$A$13:$D$744,4,FALSE)</f>
        <v>86</v>
      </c>
      <c r="Y219" s="242" t="str">
        <f>+VLOOKUP(X219,bd_lista!$A$3:$C$590,3,FALSE)</f>
        <v>Ministerio de Medio Ambiente y Agua</v>
      </c>
      <c r="Z219" s="292"/>
      <c r="AA219" s="293"/>
    </row>
    <row r="220" spans="1:27" ht="15" hidden="1" customHeight="1">
      <c r="A220" s="251">
        <v>300</v>
      </c>
      <c r="B220" s="387">
        <f>+A220</f>
        <v>300</v>
      </c>
      <c r="C220" s="247" t="str">
        <f>+VLOOKUP(A220,bd_lista!$A$3:$C$590,3,FALSE)</f>
        <v>Servicio Departamental de Riego - Cochabamba</v>
      </c>
      <c r="D220" s="389" t="str">
        <f>+C220</f>
        <v>Servicio Departamental de Riego - Cochabamba</v>
      </c>
      <c r="E220" s="247" t="s">
        <v>1304</v>
      </c>
      <c r="F220" s="243">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3">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3">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3">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3">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3">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3">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3">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3">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3">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3">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3">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3">
        <f t="shared" ca="1" si="9"/>
        <v>0</v>
      </c>
      <c r="S220" s="243"/>
      <c r="T220" s="243">
        <f ca="1">+T221</f>
        <v>0</v>
      </c>
      <c r="U220" s="242">
        <f t="shared" si="10"/>
        <v>1</v>
      </c>
      <c r="V220" s="333" t="str">
        <f>+VLOOKUP(A220,bd_lista!$A$3:$E$590,5,FALSE)</f>
        <v>Instituciones Descentralizadas</v>
      </c>
      <c r="W220" s="391" t="str">
        <f>+V220</f>
        <v>Instituciones Descentralizadas</v>
      </c>
      <c r="X220" s="242">
        <f>+VLOOKUP(A220,[4]Sheet1!$A$13:$D$744,4,FALSE)</f>
        <v>86</v>
      </c>
      <c r="Y220" s="242" t="str">
        <f>+VLOOKUP(X220,bd_lista!$A$3:$C$590,3,FALSE)</f>
        <v>Ministerio de Medio Ambiente y Agua</v>
      </c>
      <c r="Z220" s="294">
        <f>+X220</f>
        <v>86</v>
      </c>
      <c r="AA220" s="295" t="str">
        <f>+Y220</f>
        <v>Ministerio de Medio Ambiente y Agua</v>
      </c>
    </row>
    <row r="221" spans="1:27" ht="15" hidden="1" customHeight="1">
      <c r="A221" s="32">
        <v>300</v>
      </c>
      <c r="B221" s="388"/>
      <c r="C221" s="333" t="str">
        <f>+VLOOKUP(A221,bd_lista!$A$3:$C$590,3,FALSE)</f>
        <v>Servicio Departamental de Riego - Cochabamba</v>
      </c>
      <c r="D221" s="390"/>
      <c r="E221" s="333" t="s">
        <v>1305</v>
      </c>
      <c r="F221" s="245">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5">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5">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5">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5">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5">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5">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5">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5">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5">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5">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5">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5">
        <f t="shared" ca="1" si="9"/>
        <v>0</v>
      </c>
      <c r="S221" s="245">
        <f ca="1">+R220+R221</f>
        <v>0</v>
      </c>
      <c r="T221" s="245">
        <f ca="1">+S221</f>
        <v>0</v>
      </c>
      <c r="U221" s="244">
        <f t="shared" si="10"/>
        <v>2</v>
      </c>
      <c r="V221" s="333" t="str">
        <f>+VLOOKUP(A221,bd_lista!$A$3:$E$590,5,FALSE)</f>
        <v>Instituciones Descentralizadas</v>
      </c>
      <c r="W221" s="392"/>
      <c r="X221" s="242">
        <f>+VLOOKUP(A221,[4]Sheet1!$A$13:$D$744,4,FALSE)</f>
        <v>86</v>
      </c>
      <c r="Y221" s="242" t="str">
        <f>+VLOOKUP(X221,bd_lista!$A$3:$C$590,3,FALSE)</f>
        <v>Ministerio de Medio Ambiente y Agua</v>
      </c>
      <c r="Z221" s="292"/>
      <c r="AA221" s="293"/>
    </row>
    <row r="222" spans="1:27" ht="15" customHeight="1">
      <c r="A222" s="251">
        <v>301</v>
      </c>
      <c r="B222" s="387">
        <f>+A222</f>
        <v>301</v>
      </c>
      <c r="C222" s="247" t="str">
        <f>+VLOOKUP(A222,bd_lista!$A$3:$C$590,3,FALSE)</f>
        <v>Servicio Departamental de Riego - Oruro</v>
      </c>
      <c r="D222" s="389" t="str">
        <f>+C222</f>
        <v>Servicio Departamental de Riego - Oruro</v>
      </c>
      <c r="E222" s="247" t="s">
        <v>1304</v>
      </c>
      <c r="F222" s="243">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3">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3">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3">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3">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3">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3">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3">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3">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3">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3">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3">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3">
        <f t="shared" ca="1" si="9"/>
        <v>0</v>
      </c>
      <c r="S222" s="243"/>
      <c r="T222" s="243">
        <f ca="1">+T223</f>
        <v>1483920</v>
      </c>
      <c r="U222" s="242">
        <f t="shared" si="10"/>
        <v>1</v>
      </c>
      <c r="V222" s="333" t="str">
        <f>+VLOOKUP(A222,bd_lista!$A$3:$E$590,5,FALSE)</f>
        <v>Instituciones Descentralizadas</v>
      </c>
      <c r="W222" s="391" t="str">
        <f>+V222</f>
        <v>Instituciones Descentralizadas</v>
      </c>
      <c r="X222" s="242">
        <f>+VLOOKUP(A222,[4]Sheet1!$A$13:$D$744,4,FALSE)</f>
        <v>86</v>
      </c>
      <c r="Y222" s="242" t="str">
        <f>+VLOOKUP(X222,bd_lista!$A$3:$C$590,3,FALSE)</f>
        <v>Ministerio de Medio Ambiente y Agua</v>
      </c>
      <c r="Z222" s="294">
        <f>+X222</f>
        <v>86</v>
      </c>
      <c r="AA222" s="319" t="str">
        <f>+Y222</f>
        <v>Ministerio de Medio Ambiente y Agua</v>
      </c>
    </row>
    <row r="223" spans="1:27" ht="15" customHeight="1">
      <c r="A223" s="32">
        <v>301</v>
      </c>
      <c r="B223" s="388"/>
      <c r="C223" s="333" t="str">
        <f>+VLOOKUP(A223,bd_lista!$A$3:$C$590,3,FALSE)</f>
        <v>Servicio Departamental de Riego - Oruro</v>
      </c>
      <c r="D223" s="390"/>
      <c r="E223" s="333" t="s">
        <v>1305</v>
      </c>
      <c r="F223" s="245">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5">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1483920</v>
      </c>
      <c r="H223" s="245">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5">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5">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5">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5">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5">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5">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5">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5">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5">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5">
        <f t="shared" ca="1" si="9"/>
        <v>1483920</v>
      </c>
      <c r="S223" s="245">
        <f ca="1">+R222+R223</f>
        <v>1483920</v>
      </c>
      <c r="T223" s="245">
        <f ca="1">+S223</f>
        <v>1483920</v>
      </c>
      <c r="U223" s="244">
        <f t="shared" si="10"/>
        <v>2</v>
      </c>
      <c r="V223" s="333" t="str">
        <f>+VLOOKUP(A223,bd_lista!$A$3:$E$590,5,FALSE)</f>
        <v>Instituciones Descentralizadas</v>
      </c>
      <c r="W223" s="392"/>
      <c r="X223" s="242">
        <f>+VLOOKUP(A223,[4]Sheet1!$A$13:$D$744,4,FALSE)</f>
        <v>86</v>
      </c>
      <c r="Y223" s="242" t="str">
        <f>+VLOOKUP(X223,bd_lista!$A$3:$C$590,3,FALSE)</f>
        <v>Ministerio de Medio Ambiente y Agua</v>
      </c>
      <c r="Z223" s="292"/>
      <c r="AA223" s="321"/>
    </row>
    <row r="224" spans="1:27" ht="15" hidden="1" customHeight="1">
      <c r="A224" s="251">
        <v>302</v>
      </c>
      <c r="B224" s="387">
        <f>+A224</f>
        <v>302</v>
      </c>
      <c r="C224" s="247" t="str">
        <f>+VLOOKUP(A224,bd_lista!$A$3:$C$590,3,FALSE)</f>
        <v>Servicio Departamental de Riego - Potosí</v>
      </c>
      <c r="D224" s="389" t="str">
        <f>+C224</f>
        <v>Servicio Departamental de Riego - Potosí</v>
      </c>
      <c r="E224" s="247" t="s">
        <v>1304</v>
      </c>
      <c r="F224" s="243">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3">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3">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3">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3">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3">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3">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3">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3">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3">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3">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3">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3">
        <f t="shared" ca="1" si="9"/>
        <v>0</v>
      </c>
      <c r="S224" s="243"/>
      <c r="T224" s="243">
        <f ca="1">+T225</f>
        <v>0</v>
      </c>
      <c r="U224" s="242">
        <f t="shared" si="10"/>
        <v>1</v>
      </c>
      <c r="V224" s="333" t="str">
        <f>+VLOOKUP(A224,bd_lista!$A$3:$E$590,5,FALSE)</f>
        <v>Instituciones Descentralizadas</v>
      </c>
      <c r="W224" s="391" t="str">
        <f>+V224</f>
        <v>Instituciones Descentralizadas</v>
      </c>
      <c r="X224" s="242">
        <f>+VLOOKUP(A224,[4]Sheet1!$A$13:$D$744,4,FALSE)</f>
        <v>86</v>
      </c>
      <c r="Y224" s="242" t="str">
        <f>+VLOOKUP(X224,bd_lista!$A$3:$C$590,3,FALSE)</f>
        <v>Ministerio de Medio Ambiente y Agua</v>
      </c>
      <c r="Z224" s="294">
        <f>+X224</f>
        <v>86</v>
      </c>
      <c r="AA224" s="295" t="str">
        <f>+Y224</f>
        <v>Ministerio de Medio Ambiente y Agua</v>
      </c>
    </row>
    <row r="225" spans="1:27" ht="15" hidden="1" customHeight="1">
      <c r="A225" s="32">
        <v>302</v>
      </c>
      <c r="B225" s="388"/>
      <c r="C225" s="333" t="str">
        <f>+VLOOKUP(A225,bd_lista!$A$3:$C$590,3,FALSE)</f>
        <v>Servicio Departamental de Riego - Potosí</v>
      </c>
      <c r="D225" s="390"/>
      <c r="E225" s="333" t="s">
        <v>1305</v>
      </c>
      <c r="F225" s="245">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5">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5">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5">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5">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5">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5">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5">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5">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5">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5">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5">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5">
        <f t="shared" ca="1" si="9"/>
        <v>0</v>
      </c>
      <c r="S225" s="245">
        <f ca="1">+R224+R225</f>
        <v>0</v>
      </c>
      <c r="T225" s="245">
        <f ca="1">+S225</f>
        <v>0</v>
      </c>
      <c r="U225" s="244">
        <f t="shared" si="10"/>
        <v>2</v>
      </c>
      <c r="V225" s="333" t="str">
        <f>+VLOOKUP(A225,bd_lista!$A$3:$E$590,5,FALSE)</f>
        <v>Instituciones Descentralizadas</v>
      </c>
      <c r="W225" s="392"/>
      <c r="X225" s="242">
        <f>+VLOOKUP(A225,[4]Sheet1!$A$13:$D$744,4,FALSE)</f>
        <v>86</v>
      </c>
      <c r="Y225" s="242" t="str">
        <f>+VLOOKUP(X225,bd_lista!$A$3:$C$590,3,FALSE)</f>
        <v>Ministerio de Medio Ambiente y Agua</v>
      </c>
      <c r="Z225" s="292"/>
      <c r="AA225" s="293"/>
    </row>
    <row r="226" spans="1:27" ht="15" hidden="1" customHeight="1">
      <c r="A226" s="251">
        <v>303</v>
      </c>
      <c r="B226" s="387">
        <f>+A226</f>
        <v>303</v>
      </c>
      <c r="C226" s="247" t="str">
        <f>+VLOOKUP(A226,bd_lista!$A$3:$C$590,3,FALSE)</f>
        <v>Servicio Departamental de Riego - Tarija</v>
      </c>
      <c r="D226" s="389" t="str">
        <f>+C226</f>
        <v>Servicio Departamental de Riego - Tarija</v>
      </c>
      <c r="E226" s="247" t="s">
        <v>1304</v>
      </c>
      <c r="F226" s="243">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3">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3">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3">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3">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3">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3">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3">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3">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3">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3">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3">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3">
        <f t="shared" ca="1" si="9"/>
        <v>0</v>
      </c>
      <c r="S226" s="243"/>
      <c r="T226" s="243">
        <f ca="1">+T227</f>
        <v>0</v>
      </c>
      <c r="U226" s="242">
        <f t="shared" si="10"/>
        <v>1</v>
      </c>
      <c r="V226" s="333" t="str">
        <f>+VLOOKUP(A226,bd_lista!$A$3:$E$590,5,FALSE)</f>
        <v>Instituciones Descentralizadas</v>
      </c>
      <c r="W226" s="391" t="str">
        <f>+V226</f>
        <v>Instituciones Descentralizadas</v>
      </c>
      <c r="X226" s="242">
        <f>+VLOOKUP(A226,[4]Sheet1!$A$13:$D$744,4,FALSE)</f>
        <v>86</v>
      </c>
      <c r="Y226" s="242" t="str">
        <f>+VLOOKUP(X226,bd_lista!$A$3:$C$590,3,FALSE)</f>
        <v>Ministerio de Medio Ambiente y Agua</v>
      </c>
      <c r="Z226" s="294">
        <f>+X226</f>
        <v>86</v>
      </c>
      <c r="AA226" s="319" t="str">
        <f>+Y226</f>
        <v>Ministerio de Medio Ambiente y Agua</v>
      </c>
    </row>
    <row r="227" spans="1:27" ht="15" hidden="1" customHeight="1">
      <c r="A227" s="32">
        <v>303</v>
      </c>
      <c r="B227" s="388"/>
      <c r="C227" s="333" t="str">
        <f>+VLOOKUP(A227,bd_lista!$A$3:$C$590,3,FALSE)</f>
        <v>Servicio Departamental de Riego - Tarija</v>
      </c>
      <c r="D227" s="390"/>
      <c r="E227" s="333" t="s">
        <v>1305</v>
      </c>
      <c r="F227" s="245">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5">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5">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5">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5">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5">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5">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5">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5">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5">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5">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5">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5">
        <f t="shared" ca="1" si="9"/>
        <v>0</v>
      </c>
      <c r="S227" s="245">
        <f ca="1">+R226+R227</f>
        <v>0</v>
      </c>
      <c r="T227" s="245">
        <f ca="1">+S227</f>
        <v>0</v>
      </c>
      <c r="U227" s="244">
        <f t="shared" si="10"/>
        <v>2</v>
      </c>
      <c r="V227" s="333" t="str">
        <f>+VLOOKUP(A227,bd_lista!$A$3:$E$590,5,FALSE)</f>
        <v>Instituciones Descentralizadas</v>
      </c>
      <c r="W227" s="392"/>
      <c r="X227" s="242">
        <f>+VLOOKUP(A227,[4]Sheet1!$A$13:$D$744,4,FALSE)</f>
        <v>86</v>
      </c>
      <c r="Y227" s="242" t="str">
        <f>+VLOOKUP(X227,bd_lista!$A$3:$C$590,3,FALSE)</f>
        <v>Ministerio de Medio Ambiente y Agua</v>
      </c>
      <c r="Z227" s="292"/>
      <c r="AA227" s="321"/>
    </row>
    <row r="228" spans="1:27" ht="15" customHeight="1">
      <c r="A228" s="251">
        <v>309</v>
      </c>
      <c r="B228" s="387">
        <f>+A228</f>
        <v>309</v>
      </c>
      <c r="C228" s="247" t="str">
        <f>+VLOOKUP(A228,bd_lista!$A$3:$C$590,3,FALSE)</f>
        <v>Autoridad de Fiscalización del Juego</v>
      </c>
      <c r="D228" s="389" t="str">
        <f>+C228</f>
        <v>Autoridad de Fiscalización del Juego</v>
      </c>
      <c r="E228" s="247" t="s">
        <v>1304</v>
      </c>
      <c r="F228" s="243">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3">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3">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3">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3">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3">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3">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3">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3">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3">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3">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3">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3">
        <f t="shared" ca="1" si="9"/>
        <v>0</v>
      </c>
      <c r="S228" s="243"/>
      <c r="T228" s="243">
        <f ca="1">+T229</f>
        <v>414</v>
      </c>
      <c r="U228" s="242">
        <f t="shared" si="10"/>
        <v>1</v>
      </c>
      <c r="V228" s="333" t="str">
        <f>+VLOOKUP(A228,bd_lista!$A$3:$E$590,5,FALSE)</f>
        <v>Instituciones Descentralizadas</v>
      </c>
      <c r="W228" s="391" t="str">
        <f>+V228</f>
        <v>Instituciones Descentralizadas</v>
      </c>
      <c r="X228" s="242">
        <f>+VLOOKUP(A228,[4]Sheet1!$A$13:$D$744,4,FALSE)</f>
        <v>35</v>
      </c>
      <c r="Y228" s="242" t="str">
        <f>+VLOOKUP(X228,bd_lista!$A$3:$C$590,3,FALSE)</f>
        <v>Ministerio de Economía y Finanzas Públicas</v>
      </c>
      <c r="Z228" s="294">
        <f>+X228</f>
        <v>35</v>
      </c>
      <c r="AA228" s="319" t="str">
        <f>+Y228</f>
        <v>Ministerio de Economía y Finanzas Públicas</v>
      </c>
    </row>
    <row r="229" spans="1:27" ht="15" customHeight="1">
      <c r="A229" s="32">
        <v>309</v>
      </c>
      <c r="B229" s="388"/>
      <c r="C229" s="333" t="str">
        <f>+VLOOKUP(A229,bd_lista!$A$3:$C$590,3,FALSE)</f>
        <v>Autoridad de Fiscalización del Juego</v>
      </c>
      <c r="D229" s="390"/>
      <c r="E229" s="333" t="s">
        <v>1305</v>
      </c>
      <c r="F229" s="245">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414</v>
      </c>
      <c r="G229" s="245">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5">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5">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5">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5">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5">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5">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5">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5">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5">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5">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5">
        <f t="shared" ca="1" si="9"/>
        <v>414</v>
      </c>
      <c r="S229" s="245">
        <f ca="1">+R228+R229</f>
        <v>414</v>
      </c>
      <c r="T229" s="245">
        <f ca="1">+S229</f>
        <v>414</v>
      </c>
      <c r="U229" s="244">
        <f t="shared" si="10"/>
        <v>2</v>
      </c>
      <c r="V229" s="333" t="str">
        <f>+VLOOKUP(A229,bd_lista!$A$3:$E$590,5,FALSE)</f>
        <v>Instituciones Descentralizadas</v>
      </c>
      <c r="W229" s="392"/>
      <c r="X229" s="242">
        <f>+VLOOKUP(A229,[4]Sheet1!$A$13:$D$744,4,FALSE)</f>
        <v>35</v>
      </c>
      <c r="Y229" s="242" t="str">
        <f>+VLOOKUP(X229,bd_lista!$A$3:$C$590,3,FALSE)</f>
        <v>Ministerio de Economía y Finanzas Públicas</v>
      </c>
      <c r="Z229" s="292"/>
      <c r="AA229" s="321"/>
    </row>
    <row r="230" spans="1:27" ht="15" customHeight="1">
      <c r="A230" s="251">
        <v>310</v>
      </c>
      <c r="B230" s="387">
        <f>+A230</f>
        <v>310</v>
      </c>
      <c r="C230" s="247" t="str">
        <f>+VLOOKUP(A230,bd_lista!$A$3:$C$590,3,FALSE)</f>
        <v>Autoridad de Regulación y Fiscalización de Telecomunicaciones y Transportes</v>
      </c>
      <c r="D230" s="389" t="str">
        <f>+C230</f>
        <v>Autoridad de Regulación y Fiscalización de Telecomunicaciones y Transportes</v>
      </c>
      <c r="E230" s="247" t="s">
        <v>1304</v>
      </c>
      <c r="F230" s="243">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3">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3">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3">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3">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3">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3">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3">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3">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3">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3">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3">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3">
        <f t="shared" ca="1" si="9"/>
        <v>0</v>
      </c>
      <c r="S230" s="243"/>
      <c r="T230" s="243">
        <f ca="1">+T231</f>
        <v>3092436.3499999996</v>
      </c>
      <c r="U230" s="242">
        <f t="shared" si="10"/>
        <v>1</v>
      </c>
      <c r="V230" s="333" t="str">
        <f>+VLOOKUP(A230,bd_lista!$A$3:$E$590,5,FALSE)</f>
        <v>Instituciones Descentralizadas</v>
      </c>
      <c r="W230" s="391" t="str">
        <f>+V230</f>
        <v>Instituciones Descentralizadas</v>
      </c>
      <c r="X230" s="242">
        <f>+VLOOKUP(A230,[4]Sheet1!$A$13:$D$744,4,FALSE)</f>
        <v>81</v>
      </c>
      <c r="Y230" s="242" t="str">
        <f>+VLOOKUP(X230,bd_lista!$A$3:$C$590,3,FALSE)</f>
        <v>Ministerio de Obras Públicas, Servicios y Vivienda</v>
      </c>
      <c r="Z230" s="294">
        <f>+X230</f>
        <v>81</v>
      </c>
      <c r="AA230" s="295" t="str">
        <f>+Y230</f>
        <v>Ministerio de Obras Públicas, Servicios y Vivienda</v>
      </c>
    </row>
    <row r="231" spans="1:27" ht="15" customHeight="1">
      <c r="A231" s="32">
        <v>310</v>
      </c>
      <c r="B231" s="388"/>
      <c r="C231" s="333" t="str">
        <f>+VLOOKUP(A231,bd_lista!$A$3:$C$590,3,FALSE)</f>
        <v>Autoridad de Regulación y Fiscalización de Telecomunicaciones y Transportes</v>
      </c>
      <c r="D231" s="390"/>
      <c r="E231" s="333" t="s">
        <v>1305</v>
      </c>
      <c r="F231" s="245">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5">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609926.66</v>
      </c>
      <c r="H231" s="245">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2482509.6899999995</v>
      </c>
      <c r="I231" s="245">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5">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5">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5">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5">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5">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5">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5">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5">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5">
        <f t="shared" ca="1" si="9"/>
        <v>3092436.3499999996</v>
      </c>
      <c r="S231" s="245">
        <f ca="1">+R230+R231</f>
        <v>3092436.3499999996</v>
      </c>
      <c r="T231" s="245">
        <f ca="1">+S231</f>
        <v>3092436.3499999996</v>
      </c>
      <c r="U231" s="244">
        <f t="shared" si="10"/>
        <v>2</v>
      </c>
      <c r="V231" s="333" t="str">
        <f>+VLOOKUP(A231,bd_lista!$A$3:$E$590,5,FALSE)</f>
        <v>Instituciones Descentralizadas</v>
      </c>
      <c r="W231" s="392"/>
      <c r="X231" s="242">
        <f>+VLOOKUP(A231,[4]Sheet1!$A$13:$D$744,4,FALSE)</f>
        <v>81</v>
      </c>
      <c r="Y231" s="242" t="str">
        <f>+VLOOKUP(X231,bd_lista!$A$3:$C$590,3,FALSE)</f>
        <v>Ministerio de Obras Públicas, Servicios y Vivienda</v>
      </c>
      <c r="Z231" s="292"/>
      <c r="AA231" s="293"/>
    </row>
    <row r="232" spans="1:27" customFormat="1" ht="15" hidden="1" customHeight="1">
      <c r="A232" s="251">
        <v>311</v>
      </c>
      <c r="B232" s="387">
        <f>+A232</f>
        <v>311</v>
      </c>
      <c r="C232" s="247" t="str">
        <f>+VLOOKUP(A232,bd_lista!$A$3:$C$590,3,FALSE)</f>
        <v>Autoridad de Fisc y Ctrol Soc de Agua Potable Saneam.Básico</v>
      </c>
      <c r="D232" s="389" t="str">
        <f>+C232</f>
        <v>Autoridad de Fisc y Ctrol Soc de Agua Potable Saneam.Básico</v>
      </c>
      <c r="E232" s="247" t="s">
        <v>1304</v>
      </c>
      <c r="F232" s="243">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3">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3">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3">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3">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3">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3">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3">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3">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3">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3">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3">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3">
        <f t="shared" ca="1" si="9"/>
        <v>0</v>
      </c>
      <c r="S232" s="243"/>
      <c r="T232" s="243">
        <f ca="1">+T233</f>
        <v>0</v>
      </c>
      <c r="U232" s="242">
        <f t="shared" si="10"/>
        <v>1</v>
      </c>
      <c r="V232" s="333" t="str">
        <f>+VLOOKUP(A232,bd_lista!$A$3:$E$590,5,FALSE)</f>
        <v>Instituciones Descentralizadas</v>
      </c>
      <c r="W232" s="391" t="str">
        <f>+V232</f>
        <v>Instituciones Descentralizadas</v>
      </c>
      <c r="X232" s="242">
        <f>+VLOOKUP(A232,[4]Sheet1!$A$13:$D$744,4,FALSE)</f>
        <v>86</v>
      </c>
      <c r="Y232" s="242" t="str">
        <f>+VLOOKUP(X232,bd_lista!$A$3:$C$590,3,FALSE)</f>
        <v>Ministerio de Medio Ambiente y Agua</v>
      </c>
      <c r="Z232" s="294">
        <f>+X232</f>
        <v>86</v>
      </c>
      <c r="AA232" s="295" t="str">
        <f>+Y232</f>
        <v>Ministerio de Medio Ambiente y Agua</v>
      </c>
    </row>
    <row r="233" spans="1:27" customFormat="1" ht="15" hidden="1" customHeight="1">
      <c r="A233" s="32">
        <v>311</v>
      </c>
      <c r="B233" s="388"/>
      <c r="C233" s="333" t="str">
        <f>+VLOOKUP(A233,bd_lista!$A$3:$C$590,3,FALSE)</f>
        <v>Autoridad de Fisc y Ctrol Soc de Agua Potable Saneam.Básico</v>
      </c>
      <c r="D233" s="390"/>
      <c r="E233" s="333" t="s">
        <v>1305</v>
      </c>
      <c r="F233" s="245">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5">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5">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5">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5">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5">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5">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5">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5">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5">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5">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5">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5">
        <f t="shared" ca="1" si="9"/>
        <v>0</v>
      </c>
      <c r="S233" s="245">
        <f ca="1">+R232+R233</f>
        <v>0</v>
      </c>
      <c r="T233" s="245">
        <f ca="1">+S233</f>
        <v>0</v>
      </c>
      <c r="U233" s="244">
        <f t="shared" si="10"/>
        <v>2</v>
      </c>
      <c r="V233" s="333" t="str">
        <f>+VLOOKUP(A233,bd_lista!$A$3:$E$590,5,FALSE)</f>
        <v>Instituciones Descentralizadas</v>
      </c>
      <c r="W233" s="392"/>
      <c r="X233" s="242">
        <f>+VLOOKUP(A233,[4]Sheet1!$A$13:$D$744,4,FALSE)</f>
        <v>86</v>
      </c>
      <c r="Y233" s="242" t="str">
        <f>+VLOOKUP(X233,bd_lista!$A$3:$C$590,3,FALSE)</f>
        <v>Ministerio de Medio Ambiente y Agua</v>
      </c>
      <c r="Z233" s="292"/>
      <c r="AA233" s="293"/>
    </row>
    <row r="234" spans="1:27" ht="16.5" customHeight="1">
      <c r="A234" s="32">
        <v>312</v>
      </c>
      <c r="B234" s="387">
        <f>+A234</f>
        <v>312</v>
      </c>
      <c r="C234" s="247" t="str">
        <f>+VLOOKUP(A234,bd_lista!$A$3:$C$590,3,FALSE)</f>
        <v>Autoridad de Fiscalizac. y Control Soc de Bosques y Tierras</v>
      </c>
      <c r="D234" s="389" t="str">
        <f>+C234</f>
        <v>Autoridad de Fiscalizac. y Control Soc de Bosques y Tierras</v>
      </c>
      <c r="E234" s="247" t="s">
        <v>1304</v>
      </c>
      <c r="F234" s="243">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3">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3">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3">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3">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3">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3">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3">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3">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3">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3">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3">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3">
        <f t="shared" ca="1" si="9"/>
        <v>0</v>
      </c>
      <c r="S234" s="243"/>
      <c r="T234" s="243">
        <f ca="1">+T235</f>
        <v>17785831.45000001</v>
      </c>
      <c r="U234" s="242">
        <f t="shared" si="10"/>
        <v>1</v>
      </c>
      <c r="V234" s="333" t="str">
        <f>+VLOOKUP(A234,bd_lista!$A$3:$E$590,5,FALSE)</f>
        <v>Instituciones Descentralizadas</v>
      </c>
      <c r="W234" s="391" t="str">
        <f>+V234</f>
        <v>Instituciones Descentralizadas</v>
      </c>
      <c r="X234" s="242">
        <f>+VLOOKUP(A234,[4]Sheet1!$A$13:$D$744,4,FALSE)</f>
        <v>86</v>
      </c>
      <c r="Y234" s="242" t="str">
        <f>+VLOOKUP(X234,bd_lista!$A$3:$C$590,3,FALSE)</f>
        <v>Ministerio de Medio Ambiente y Agua</v>
      </c>
      <c r="Z234" s="294">
        <f>+X234</f>
        <v>86</v>
      </c>
      <c r="AA234" s="319" t="str">
        <f>+Y234</f>
        <v>Ministerio de Medio Ambiente y Agua</v>
      </c>
    </row>
    <row r="235" spans="1:27" ht="15" customHeight="1">
      <c r="A235" s="32">
        <v>312</v>
      </c>
      <c r="B235" s="388"/>
      <c r="C235" s="333" t="str">
        <f>+VLOOKUP(A235,bd_lista!$A$3:$C$590,3,FALSE)</f>
        <v>Autoridad de Fiscalizac. y Control Soc de Bosques y Tierras</v>
      </c>
      <c r="D235" s="390"/>
      <c r="E235" s="333" t="s">
        <v>1305</v>
      </c>
      <c r="F235" s="245">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928</v>
      </c>
      <c r="G235" s="245">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5">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17784903.45000001</v>
      </c>
      <c r="I235" s="245">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5">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5">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5">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5">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5">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5">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5">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5">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5">
        <f t="shared" ca="1" si="9"/>
        <v>17785831.45000001</v>
      </c>
      <c r="S235" s="245">
        <f ca="1">+R234+R235</f>
        <v>17785831.45000001</v>
      </c>
      <c r="T235" s="245">
        <f ca="1">+S235</f>
        <v>17785831.45000001</v>
      </c>
      <c r="U235" s="244">
        <f t="shared" si="10"/>
        <v>2</v>
      </c>
      <c r="V235" s="333" t="str">
        <f>+VLOOKUP(A235,bd_lista!$A$3:$E$590,5,FALSE)</f>
        <v>Instituciones Descentralizadas</v>
      </c>
      <c r="W235" s="392"/>
      <c r="X235" s="242">
        <f>+VLOOKUP(A235,[4]Sheet1!$A$13:$D$744,4,FALSE)</f>
        <v>86</v>
      </c>
      <c r="Y235" s="242" t="str">
        <f>+VLOOKUP(X235,bd_lista!$A$3:$C$590,3,FALSE)</f>
        <v>Ministerio de Medio Ambiente y Agua</v>
      </c>
      <c r="Z235" s="292"/>
      <c r="AA235" s="321"/>
    </row>
    <row r="236" spans="1:27" ht="15" hidden="1" customHeight="1">
      <c r="A236" s="251">
        <v>313</v>
      </c>
      <c r="B236" s="387">
        <f>+A236</f>
        <v>313</v>
      </c>
      <c r="C236" s="247" t="str">
        <f>+VLOOKUP(A236,bd_lista!$A$3:$C$590,3,FALSE)</f>
        <v>Autoridad de Fiscalización y Control de Pensiones y Seguros - APS</v>
      </c>
      <c r="D236" s="389" t="str">
        <f>+C236</f>
        <v>Autoridad de Fiscalización y Control de Pensiones y Seguros - APS</v>
      </c>
      <c r="E236" s="247" t="s">
        <v>1304</v>
      </c>
      <c r="F236" s="243">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3">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3">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3">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3">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3">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3">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3">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3">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3">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3">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3">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3">
        <f t="shared" ca="1" si="9"/>
        <v>0</v>
      </c>
      <c r="S236" s="243"/>
      <c r="T236" s="243">
        <f ca="1">+T237</f>
        <v>0</v>
      </c>
      <c r="U236" s="242">
        <f t="shared" si="10"/>
        <v>1</v>
      </c>
      <c r="V236" s="333" t="str">
        <f>+VLOOKUP(A236,bd_lista!$A$3:$E$590,5,FALSE)</f>
        <v>Instituciones Descentralizadas</v>
      </c>
      <c r="W236" s="391" t="str">
        <f>+V236</f>
        <v>Instituciones Descentralizadas</v>
      </c>
      <c r="X236" s="242">
        <f>+VLOOKUP(A236,[4]Sheet1!$A$13:$D$744,4,FALSE)</f>
        <v>35</v>
      </c>
      <c r="Y236" s="242" t="str">
        <f>+VLOOKUP(X236,bd_lista!$A$3:$C$590,3,FALSE)</f>
        <v>Ministerio de Economía y Finanzas Públicas</v>
      </c>
      <c r="Z236" s="294">
        <f>+X236</f>
        <v>35</v>
      </c>
      <c r="AA236" s="295" t="str">
        <f>+Y236</f>
        <v>Ministerio de Economía y Finanzas Públicas</v>
      </c>
    </row>
    <row r="237" spans="1:27" ht="15" hidden="1" customHeight="1">
      <c r="A237" s="32">
        <v>313</v>
      </c>
      <c r="B237" s="388"/>
      <c r="C237" s="333" t="str">
        <f>+VLOOKUP(A237,bd_lista!$A$3:$C$590,3,FALSE)</f>
        <v>Autoridad de Fiscalización y Control de Pensiones y Seguros - APS</v>
      </c>
      <c r="D237" s="390"/>
      <c r="E237" s="333" t="s">
        <v>1305</v>
      </c>
      <c r="F237" s="245">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5">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5">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5">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5">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5">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5">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5">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5">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5">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5">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5">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5">
        <f t="shared" ca="1" si="9"/>
        <v>0</v>
      </c>
      <c r="S237" s="245">
        <f ca="1">+R236+R237</f>
        <v>0</v>
      </c>
      <c r="T237" s="245">
        <f ca="1">+S237</f>
        <v>0</v>
      </c>
      <c r="U237" s="244">
        <f t="shared" si="10"/>
        <v>2</v>
      </c>
      <c r="V237" s="333" t="str">
        <f>+VLOOKUP(A237,bd_lista!$A$3:$E$590,5,FALSE)</f>
        <v>Instituciones Descentralizadas</v>
      </c>
      <c r="W237" s="392"/>
      <c r="X237" s="242">
        <f>+VLOOKUP(A237,[4]Sheet1!$A$13:$D$744,4,FALSE)</f>
        <v>35</v>
      </c>
      <c r="Y237" s="242" t="str">
        <f>+VLOOKUP(X237,bd_lista!$A$3:$C$590,3,FALSE)</f>
        <v>Ministerio de Economía y Finanzas Públicas</v>
      </c>
      <c r="Z237" s="292"/>
      <c r="AA237" s="293"/>
    </row>
    <row r="238" spans="1:27" ht="15" hidden="1" customHeight="1">
      <c r="A238" s="251">
        <v>314</v>
      </c>
      <c r="B238" s="387">
        <f>+A238</f>
        <v>314</v>
      </c>
      <c r="C238" s="247" t="str">
        <f>+VLOOKUP(A238,bd_lista!$A$3:$C$590,3,FALSE)</f>
        <v>Autoridad de Fiscalización de Electricidad y Tecnología Nuclear</v>
      </c>
      <c r="D238" s="389" t="str">
        <f>+C238</f>
        <v>Autoridad de Fiscalización de Electricidad y Tecnología Nuclear</v>
      </c>
      <c r="E238" s="247" t="s">
        <v>1304</v>
      </c>
      <c r="F238" s="243">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3">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3">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3">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3">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3">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3">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3">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3">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3">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3">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3">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3">
        <f t="shared" ca="1" si="9"/>
        <v>0</v>
      </c>
      <c r="S238" s="243"/>
      <c r="T238" s="243">
        <f ca="1">+T239</f>
        <v>0</v>
      </c>
      <c r="U238" s="242">
        <f t="shared" si="10"/>
        <v>1</v>
      </c>
      <c r="V238" s="333" t="str">
        <f>+VLOOKUP(A238,bd_lista!$A$3:$E$590,5,FALSE)</f>
        <v>Instituciones Descentralizadas</v>
      </c>
      <c r="W238" s="391" t="str">
        <f>+V238</f>
        <v>Instituciones Descentralizadas</v>
      </c>
      <c r="X238" s="242">
        <v>78</v>
      </c>
      <c r="Y238" s="242" t="str">
        <f>+VLOOKUP(X238,bd_lista!$A$3:$C$590,3,FALSE)</f>
        <v>Ministerio de Hidrocarburos y Energías</v>
      </c>
      <c r="Z238" s="294">
        <f>+X238</f>
        <v>78</v>
      </c>
      <c r="AA238" s="295" t="str">
        <f>+Y238</f>
        <v>Ministerio de Hidrocarburos y Energías</v>
      </c>
    </row>
    <row r="239" spans="1:27" ht="15" hidden="1" customHeight="1">
      <c r="A239" s="32">
        <v>314</v>
      </c>
      <c r="B239" s="388"/>
      <c r="C239" s="333" t="str">
        <f>+VLOOKUP(A239,bd_lista!$A$3:$C$590,3,FALSE)</f>
        <v>Autoridad de Fiscalización de Electricidad y Tecnología Nuclear</v>
      </c>
      <c r="D239" s="390"/>
      <c r="E239" s="333" t="s">
        <v>1305</v>
      </c>
      <c r="F239" s="245">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5">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5">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5">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5">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5">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5">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5">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5">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5">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5">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5">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5">
        <f t="shared" ca="1" si="9"/>
        <v>0</v>
      </c>
      <c r="S239" s="245">
        <f ca="1">+R238+R239</f>
        <v>0</v>
      </c>
      <c r="T239" s="245">
        <f ca="1">+S239</f>
        <v>0</v>
      </c>
      <c r="U239" s="244">
        <f t="shared" si="10"/>
        <v>2</v>
      </c>
      <c r="V239" s="333" t="str">
        <f>+VLOOKUP(A239,bd_lista!$A$3:$E$590,5,FALSE)</f>
        <v>Instituciones Descentralizadas</v>
      </c>
      <c r="W239" s="392"/>
      <c r="X239" s="242">
        <v>78</v>
      </c>
      <c r="Y239" s="242" t="str">
        <f>+VLOOKUP(X239,bd_lista!$A$3:$C$590,3,FALSE)</f>
        <v>Ministerio de Hidrocarburos y Energías</v>
      </c>
      <c r="Z239" s="292"/>
      <c r="AA239" s="293"/>
    </row>
    <row r="240" spans="1:27" customFormat="1" ht="15" customHeight="1">
      <c r="A240" s="251">
        <v>315</v>
      </c>
      <c r="B240" s="387">
        <f>+A240</f>
        <v>315</v>
      </c>
      <c r="C240" s="247" t="str">
        <f>+VLOOKUP(A240,bd_lista!$A$3:$C$590,3,FALSE)</f>
        <v>Autoridad de Fiscalización de Empresas</v>
      </c>
      <c r="D240" s="389" t="str">
        <f>+C240</f>
        <v>Autoridad de Fiscalización de Empresas</v>
      </c>
      <c r="E240" s="247" t="s">
        <v>1304</v>
      </c>
      <c r="F240" s="243">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3">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3">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3">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3">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3">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3">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3">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3">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3">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3">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3">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3">
        <f t="shared" ca="1" si="9"/>
        <v>0</v>
      </c>
      <c r="S240" s="243"/>
      <c r="T240" s="243">
        <f ca="1">+T241</f>
        <v>563294.26</v>
      </c>
      <c r="U240" s="242">
        <f t="shared" si="10"/>
        <v>1</v>
      </c>
      <c r="V240" s="333" t="str">
        <f>+VLOOKUP(A240,bd_lista!$A$3:$E$590,5,FALSE)</f>
        <v>Instituciones Descentralizadas</v>
      </c>
      <c r="W240" s="391" t="str">
        <f>+V240</f>
        <v>Instituciones Descentralizadas</v>
      </c>
      <c r="X240" s="242">
        <f>+VLOOKUP(A240,[4]Sheet1!$A$13:$D$744,4,FALSE)</f>
        <v>41</v>
      </c>
      <c r="Y240" s="242" t="str">
        <f>+VLOOKUP(X240,bd_lista!$A$3:$C$590,3,FALSE)</f>
        <v>Ministerio de Desarrollo Productivo y Economía Plural</v>
      </c>
      <c r="Z240" s="294">
        <f>+X240</f>
        <v>41</v>
      </c>
      <c r="AA240" s="295" t="str">
        <f>+Y240</f>
        <v>Ministerio de Desarrollo Productivo y Economía Plural</v>
      </c>
    </row>
    <row r="241" spans="1:27" customFormat="1" ht="15" customHeight="1">
      <c r="A241" s="32">
        <v>315</v>
      </c>
      <c r="B241" s="388"/>
      <c r="C241" s="333" t="str">
        <f>+VLOOKUP(A241,bd_lista!$A$3:$C$590,3,FALSE)</f>
        <v>Autoridad de Fiscalización de Empresas</v>
      </c>
      <c r="D241" s="390"/>
      <c r="E241" s="333" t="s">
        <v>1305</v>
      </c>
      <c r="F241" s="245">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5">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5">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563294.26</v>
      </c>
      <c r="I241" s="245">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5">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5">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5">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5">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5">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5">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5">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5">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5">
        <f t="shared" ca="1" si="9"/>
        <v>563294.26</v>
      </c>
      <c r="S241" s="245">
        <f ca="1">+R240+R241</f>
        <v>563294.26</v>
      </c>
      <c r="T241" s="245">
        <f ca="1">+S241</f>
        <v>563294.26</v>
      </c>
      <c r="U241" s="244">
        <f t="shared" si="10"/>
        <v>2</v>
      </c>
      <c r="V241" s="333" t="str">
        <f>+VLOOKUP(A241,bd_lista!$A$3:$E$590,5,FALSE)</f>
        <v>Instituciones Descentralizadas</v>
      </c>
      <c r="W241" s="392"/>
      <c r="X241" s="242">
        <f>+VLOOKUP(A241,[4]Sheet1!$A$13:$D$744,4,FALSE)</f>
        <v>41</v>
      </c>
      <c r="Y241" s="242" t="str">
        <f>+VLOOKUP(X241,bd_lista!$A$3:$C$590,3,FALSE)</f>
        <v>Ministerio de Desarrollo Productivo y Economía Plural</v>
      </c>
      <c r="Z241" s="292"/>
      <c r="AA241" s="293"/>
    </row>
    <row r="242" spans="1:27" ht="15" customHeight="1">
      <c r="A242" s="32">
        <v>324</v>
      </c>
      <c r="B242" s="387">
        <f>+A242</f>
        <v>324</v>
      </c>
      <c r="C242" s="247" t="str">
        <f>+VLOOKUP(A242,bd_lista!$A$3:$C$590,3,FALSE)</f>
        <v>Escuela Boliviana Intercultural de Música</v>
      </c>
      <c r="D242" s="389" t="str">
        <f>+C242</f>
        <v>Escuela Boliviana Intercultural de Música</v>
      </c>
      <c r="E242" s="247" t="s">
        <v>1304</v>
      </c>
      <c r="F242" s="243">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3">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3">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3">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3">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3">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3">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3">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3">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3">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3">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3">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3">
        <f t="shared" ca="1" si="9"/>
        <v>0</v>
      </c>
      <c r="S242" s="243"/>
      <c r="T242" s="243">
        <f ca="1">+T243</f>
        <v>34263</v>
      </c>
      <c r="U242" s="242">
        <f t="shared" si="10"/>
        <v>1</v>
      </c>
      <c r="V242" s="333" t="str">
        <f>+VLOOKUP(A242,bd_lista!$A$3:$E$590,5,FALSE)</f>
        <v>Instituciones Descentralizadas</v>
      </c>
      <c r="W242" s="391" t="str">
        <f>+V242</f>
        <v>Instituciones Descentralizadas</v>
      </c>
      <c r="X242" s="242">
        <f>+VLOOKUP(A242,[4]Sheet1!$A$13:$D$744,4,FALSE)</f>
        <v>16</v>
      </c>
      <c r="Y242" s="242" t="str">
        <f>+VLOOKUP(X242,bd_lista!$A$3:$C$590,3,FALSE)</f>
        <v>Ministerio de Educación</v>
      </c>
      <c r="Z242" s="294">
        <f>+X242</f>
        <v>16</v>
      </c>
      <c r="AA242" s="295" t="str">
        <f>+Y242</f>
        <v>Ministerio de Educación</v>
      </c>
    </row>
    <row r="243" spans="1:27" ht="15" customHeight="1">
      <c r="A243" s="32">
        <v>324</v>
      </c>
      <c r="B243" s="388"/>
      <c r="C243" s="333" t="str">
        <f>+VLOOKUP(A243,bd_lista!$A$3:$C$590,3,FALSE)</f>
        <v>Escuela Boliviana Intercultural de Música</v>
      </c>
      <c r="D243" s="390"/>
      <c r="E243" s="333" t="s">
        <v>1305</v>
      </c>
      <c r="F243" s="245">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5">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5">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34263</v>
      </c>
      <c r="I243" s="245">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5">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5">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5">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5">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5">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5">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5">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5">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5">
        <f t="shared" ca="1" si="9"/>
        <v>34263</v>
      </c>
      <c r="S243" s="245">
        <f ca="1">+R242+R243</f>
        <v>34263</v>
      </c>
      <c r="T243" s="245">
        <f ca="1">+S243</f>
        <v>34263</v>
      </c>
      <c r="U243" s="244">
        <f t="shared" si="10"/>
        <v>2</v>
      </c>
      <c r="V243" s="333" t="str">
        <f>+VLOOKUP(A243,bd_lista!$A$3:$E$590,5,FALSE)</f>
        <v>Instituciones Descentralizadas</v>
      </c>
      <c r="W243" s="392"/>
      <c r="X243" s="242">
        <f>+VLOOKUP(A243,[4]Sheet1!$A$13:$D$744,4,FALSE)</f>
        <v>16</v>
      </c>
      <c r="Y243" s="242" t="str">
        <f>+VLOOKUP(X243,bd_lista!$A$3:$C$590,3,FALSE)</f>
        <v>Ministerio de Educación</v>
      </c>
      <c r="Z243" s="292"/>
      <c r="AA243" s="293"/>
    </row>
    <row r="244" spans="1:27" ht="15" customHeight="1">
      <c r="A244" s="251">
        <v>340</v>
      </c>
      <c r="B244" s="387">
        <f>+A244</f>
        <v>340</v>
      </c>
      <c r="C244" s="247" t="str">
        <f>+VLOOKUP(A244,bd_lista!$A$3:$C$590,3,FALSE)</f>
        <v>Servicio General de Identificación Personal</v>
      </c>
      <c r="D244" s="389" t="str">
        <f>+C244</f>
        <v>Servicio General de Identificación Personal</v>
      </c>
      <c r="E244" s="247" t="s">
        <v>1304</v>
      </c>
      <c r="F244" s="243">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3">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480</v>
      </c>
      <c r="H244" s="243">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3">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3">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3">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3">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3">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3">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3">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3">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68">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3">
        <f t="shared" ca="1" si="9"/>
        <v>480</v>
      </c>
      <c r="S244" s="243"/>
      <c r="T244" s="243">
        <f ca="1">+T245</f>
        <v>506014.67</v>
      </c>
      <c r="U244" s="242">
        <f t="shared" si="10"/>
        <v>1</v>
      </c>
      <c r="V244" s="333" t="str">
        <f>+VLOOKUP(A244,bd_lista!$A$3:$E$590,5,FALSE)</f>
        <v>Instituciones Descentralizadas</v>
      </c>
      <c r="W244" s="391" t="str">
        <f>+V244</f>
        <v>Instituciones Descentralizadas</v>
      </c>
      <c r="X244" s="242">
        <f>+VLOOKUP(A244,[4]Sheet1!$A$13:$D$744,4,FALSE)</f>
        <v>15</v>
      </c>
      <c r="Y244" s="242" t="str">
        <f>+VLOOKUP(X244,bd_lista!$A$3:$C$590,3,FALSE)</f>
        <v>Ministerio de Gobierno</v>
      </c>
      <c r="Z244" s="294">
        <f>+X244</f>
        <v>15</v>
      </c>
      <c r="AA244" s="319" t="str">
        <f>+Y244</f>
        <v>Ministerio de Gobierno</v>
      </c>
    </row>
    <row r="245" spans="1:27" ht="15" customHeight="1">
      <c r="A245" s="32">
        <v>340</v>
      </c>
      <c r="B245" s="388"/>
      <c r="C245" s="333" t="str">
        <f>+VLOOKUP(A245,bd_lista!$A$3:$C$590,3,FALSE)</f>
        <v>Servicio General de Identificación Personal</v>
      </c>
      <c r="D245" s="390"/>
      <c r="E245" s="333" t="s">
        <v>1305</v>
      </c>
      <c r="F245" s="245">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5">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505534.67</v>
      </c>
      <c r="H245" s="245">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5">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5">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5">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5">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5">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5">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5">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5">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5">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5">
        <f t="shared" ca="1" si="9"/>
        <v>505534.67</v>
      </c>
      <c r="S245" s="245">
        <f ca="1">+R244+R245</f>
        <v>506014.67</v>
      </c>
      <c r="T245" s="245">
        <f ca="1">+S245</f>
        <v>506014.67</v>
      </c>
      <c r="U245" s="244">
        <f t="shared" si="10"/>
        <v>2</v>
      </c>
      <c r="V245" s="333" t="str">
        <f>+VLOOKUP(A245,bd_lista!$A$3:$E$590,5,FALSE)</f>
        <v>Instituciones Descentralizadas</v>
      </c>
      <c r="W245" s="392"/>
      <c r="X245" s="242">
        <f>+VLOOKUP(A245,[4]Sheet1!$A$13:$D$744,4,FALSE)</f>
        <v>15</v>
      </c>
      <c r="Y245" s="242" t="str">
        <f>+VLOOKUP(X245,bd_lista!$A$3:$C$590,3,FALSE)</f>
        <v>Ministerio de Gobierno</v>
      </c>
      <c r="Z245" s="292"/>
      <c r="AA245" s="321"/>
    </row>
    <row r="246" spans="1:27" customFormat="1" ht="15" customHeight="1">
      <c r="A246" s="251">
        <v>342</v>
      </c>
      <c r="B246" s="387">
        <f>+A246</f>
        <v>342</v>
      </c>
      <c r="C246" s="247" t="str">
        <f>+VLOOKUP(A246,bd_lista!$A$3:$C$590,3,FALSE)</f>
        <v>Agencia Estatal de Vivienda</v>
      </c>
      <c r="D246" s="389" t="str">
        <f>+C246</f>
        <v>Agencia Estatal de Vivienda</v>
      </c>
      <c r="E246" s="247" t="s">
        <v>1304</v>
      </c>
      <c r="F246" s="243">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3">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3">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3">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3">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3">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3">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3">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3">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3">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3">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3">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3">
        <f t="shared" ca="1" si="9"/>
        <v>0</v>
      </c>
      <c r="S246" s="243"/>
      <c r="T246" s="243">
        <f ca="1">+T247</f>
        <v>4494324.8500000006</v>
      </c>
      <c r="U246" s="242">
        <f t="shared" si="10"/>
        <v>1</v>
      </c>
      <c r="V246" s="333" t="str">
        <f>+VLOOKUP(A246,bd_lista!$A$3:$E$590,5,FALSE)</f>
        <v>Instituciones Descentralizadas</v>
      </c>
      <c r="W246" s="391" t="str">
        <f>+V246</f>
        <v>Instituciones Descentralizadas</v>
      </c>
      <c r="X246" s="242">
        <f>+VLOOKUP(A246,[4]Sheet1!$A$13:$D$744,4,FALSE)</f>
        <v>81</v>
      </c>
      <c r="Y246" s="242" t="str">
        <f>+VLOOKUP(X246,bd_lista!$A$3:$C$590,3,FALSE)</f>
        <v>Ministerio de Obras Públicas, Servicios y Vivienda</v>
      </c>
      <c r="Z246" s="294">
        <f>+X246</f>
        <v>81</v>
      </c>
      <c r="AA246" s="295" t="str">
        <f>+Y246</f>
        <v>Ministerio de Obras Públicas, Servicios y Vivienda</v>
      </c>
    </row>
    <row r="247" spans="1:27" customFormat="1" ht="15" customHeight="1">
      <c r="A247" s="32">
        <v>342</v>
      </c>
      <c r="B247" s="388"/>
      <c r="C247" s="333" t="str">
        <f>+VLOOKUP(A247,bd_lista!$A$3:$C$590,3,FALSE)</f>
        <v>Agencia Estatal de Vivienda</v>
      </c>
      <c r="D247" s="390"/>
      <c r="E247" s="333" t="s">
        <v>1305</v>
      </c>
      <c r="F247" s="245">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5">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4494324.8500000006</v>
      </c>
      <c r="H247" s="245">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5">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5">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5">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5">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5">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5">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5">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5">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5">
        <f t="shared" ca="1" si="9"/>
        <v>4494324.8500000006</v>
      </c>
      <c r="S247" s="245">
        <f ca="1">+R246+R247</f>
        <v>4494324.8500000006</v>
      </c>
      <c r="T247" s="245">
        <f ca="1">+S247</f>
        <v>4494324.8500000006</v>
      </c>
      <c r="U247" s="244">
        <f t="shared" si="10"/>
        <v>2</v>
      </c>
      <c r="V247" s="333" t="str">
        <f>+VLOOKUP(A247,bd_lista!$A$3:$E$590,5,FALSE)</f>
        <v>Instituciones Descentralizadas</v>
      </c>
      <c r="W247" s="392"/>
      <c r="X247" s="242">
        <f>+VLOOKUP(A247,[4]Sheet1!$A$13:$D$744,4,FALSE)</f>
        <v>81</v>
      </c>
      <c r="Y247" s="242" t="str">
        <f>+VLOOKUP(X247,bd_lista!$A$3:$C$590,3,FALSE)</f>
        <v>Ministerio de Obras Públicas, Servicios y Vivienda</v>
      </c>
      <c r="Z247" s="292"/>
      <c r="AA247" s="293"/>
    </row>
    <row r="248" spans="1:27" ht="15" customHeight="1">
      <c r="A248" s="32">
        <v>343</v>
      </c>
      <c r="B248" s="387">
        <f>+A248</f>
        <v>343</v>
      </c>
      <c r="C248" s="247" t="str">
        <f>+VLOOKUP(A248,bd_lista!$A$3:$C$590,3,FALSE)</f>
        <v>Escuela de Jueces del Estado</v>
      </c>
      <c r="D248" s="389" t="str">
        <f>+C248</f>
        <v>Escuela de Jueces del Estado</v>
      </c>
      <c r="E248" s="247" t="s">
        <v>1304</v>
      </c>
      <c r="F248" s="243">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3">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3">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3">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3">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3">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3">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3">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3">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3">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3">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3">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3">
        <f t="shared" ca="1" si="9"/>
        <v>0</v>
      </c>
      <c r="S248" s="243"/>
      <c r="T248" s="243">
        <f ca="1">+T249</f>
        <v>1154.2</v>
      </c>
      <c r="U248" s="242">
        <f t="shared" si="10"/>
        <v>1</v>
      </c>
      <c r="V248" s="333" t="str">
        <f>+VLOOKUP(A248,bd_lista!$A$3:$E$590,5,FALSE)</f>
        <v>Instituciones Descentralizadas</v>
      </c>
      <c r="W248" s="391" t="str">
        <f>+V248</f>
        <v>Instituciones Descentralizadas</v>
      </c>
      <c r="X248" s="242">
        <f>+VLOOKUP(A248,[4]Sheet1!$A$13:$D$744,4,FALSE)</f>
        <v>660</v>
      </c>
      <c r="Y248" s="242" t="str">
        <f>+VLOOKUP(X248,bd_lista!$A$3:$C$590,3,FALSE)</f>
        <v>Órgano Judicial</v>
      </c>
      <c r="Z248" s="294">
        <f>+X248</f>
        <v>660</v>
      </c>
      <c r="AA248" s="319" t="str">
        <f>+Y248</f>
        <v>Órgano Judicial</v>
      </c>
    </row>
    <row r="249" spans="1:27" ht="15" customHeight="1">
      <c r="A249" s="32">
        <v>343</v>
      </c>
      <c r="B249" s="388"/>
      <c r="C249" s="333" t="str">
        <f>+VLOOKUP(A249,bd_lista!$A$3:$C$590,3,FALSE)</f>
        <v>Escuela de Jueces del Estado</v>
      </c>
      <c r="D249" s="390"/>
      <c r="E249" s="333" t="s">
        <v>1305</v>
      </c>
      <c r="F249" s="245">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764.2</v>
      </c>
      <c r="G249" s="245">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5">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390</v>
      </c>
      <c r="I249" s="245">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5">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5">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5">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5">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5">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5">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5">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5">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5">
        <f t="shared" ca="1" si="9"/>
        <v>1154.2</v>
      </c>
      <c r="S249" s="245">
        <f ca="1">+R248+R249</f>
        <v>1154.2</v>
      </c>
      <c r="T249" s="245">
        <f ca="1">+S249</f>
        <v>1154.2</v>
      </c>
      <c r="U249" s="244">
        <f t="shared" si="10"/>
        <v>2</v>
      </c>
      <c r="V249" s="333" t="str">
        <f>+VLOOKUP(A249,bd_lista!$A$3:$E$590,5,FALSE)</f>
        <v>Instituciones Descentralizadas</v>
      </c>
      <c r="W249" s="392"/>
      <c r="X249" s="242">
        <f>+VLOOKUP(A249,[4]Sheet1!$A$13:$D$744,4,FALSE)</f>
        <v>660</v>
      </c>
      <c r="Y249" s="242" t="str">
        <f>+VLOOKUP(X249,bd_lista!$A$3:$C$590,3,FALSE)</f>
        <v>Órgano Judicial</v>
      </c>
      <c r="Z249" s="292"/>
      <c r="AA249" s="321"/>
    </row>
    <row r="250" spans="1:27" ht="15" hidden="1" customHeight="1">
      <c r="A250" s="251">
        <v>344</v>
      </c>
      <c r="B250" s="387">
        <f>+A250</f>
        <v>344</v>
      </c>
      <c r="C250" s="247" t="str">
        <f>+VLOOKUP(A250,bd_lista!$A$3:$C$590,3,FALSE)</f>
        <v>Instituto Plurinacional de Estudio de Lenguas y Culturas</v>
      </c>
      <c r="D250" s="389" t="str">
        <f>+C250</f>
        <v>Instituto Plurinacional de Estudio de Lenguas y Culturas</v>
      </c>
      <c r="E250" s="247" t="s">
        <v>1304</v>
      </c>
      <c r="F250" s="243">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3">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3">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3">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3">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3">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3">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3">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3">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3">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3">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3">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3">
        <f t="shared" ca="1" si="9"/>
        <v>0</v>
      </c>
      <c r="S250" s="243"/>
      <c r="T250" s="243">
        <f ca="1">+T251</f>
        <v>0</v>
      </c>
      <c r="U250" s="242">
        <f t="shared" si="10"/>
        <v>1</v>
      </c>
      <c r="V250" s="333" t="str">
        <f>+VLOOKUP(A250,bd_lista!$A$3:$E$590,5,FALSE)</f>
        <v>Instituciones Descentralizadas</v>
      </c>
      <c r="W250" s="391" t="str">
        <f>+V250</f>
        <v>Instituciones Descentralizadas</v>
      </c>
      <c r="X250" s="242">
        <v>78</v>
      </c>
      <c r="Y250" s="242" t="str">
        <f>+VLOOKUP(X250,bd_lista!$A$3:$C$590,3,FALSE)</f>
        <v>Ministerio de Hidrocarburos y Energías</v>
      </c>
      <c r="Z250" s="294">
        <f>+X250</f>
        <v>78</v>
      </c>
      <c r="AA250" s="319" t="str">
        <f>+Y250</f>
        <v>Ministerio de Hidrocarburos y Energías</v>
      </c>
    </row>
    <row r="251" spans="1:27" ht="15" hidden="1" customHeight="1">
      <c r="A251" s="32">
        <v>344</v>
      </c>
      <c r="B251" s="388"/>
      <c r="C251" s="333" t="str">
        <f>+VLOOKUP(A251,bd_lista!$A$3:$C$590,3,FALSE)</f>
        <v>Instituto Plurinacional de Estudio de Lenguas y Culturas</v>
      </c>
      <c r="D251" s="390"/>
      <c r="E251" s="333" t="s">
        <v>1305</v>
      </c>
      <c r="F251" s="245">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5">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5">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5">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5">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5">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5">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5">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5">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5">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5">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5">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5">
        <f t="shared" ca="1" si="9"/>
        <v>0</v>
      </c>
      <c r="S251" s="245">
        <f ca="1">+R250+R251</f>
        <v>0</v>
      </c>
      <c r="T251" s="245">
        <f ca="1">+S251</f>
        <v>0</v>
      </c>
      <c r="U251" s="244">
        <f t="shared" si="10"/>
        <v>2</v>
      </c>
      <c r="V251" s="333" t="str">
        <f>+VLOOKUP(A251,bd_lista!$A$3:$E$590,5,FALSE)</f>
        <v>Instituciones Descentralizadas</v>
      </c>
      <c r="W251" s="392"/>
      <c r="X251" s="242">
        <v>78</v>
      </c>
      <c r="Y251" s="242" t="str">
        <f>+VLOOKUP(X251,bd_lista!$A$3:$C$590,3,FALSE)</f>
        <v>Ministerio de Hidrocarburos y Energías</v>
      </c>
      <c r="Z251" s="292"/>
      <c r="AA251" s="321"/>
    </row>
    <row r="252" spans="1:27" customFormat="1" ht="15" hidden="1" customHeight="1">
      <c r="A252" s="251">
        <v>345</v>
      </c>
      <c r="B252" s="387">
        <f>+A252</f>
        <v>345</v>
      </c>
      <c r="C252" s="247" t="str">
        <f>+VLOOKUP(A252,bd_lista!$A$3:$C$590,3,FALSE)</f>
        <v>Mutual de Servicios al Policía</v>
      </c>
      <c r="D252" s="389" t="str">
        <f>+C252</f>
        <v>Mutual de Servicios al Policía</v>
      </c>
      <c r="E252" s="247" t="s">
        <v>1304</v>
      </c>
      <c r="F252" s="243">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3">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3">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3">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3">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3">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3">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3">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3">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3">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3">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3">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3">
        <f t="shared" ca="1" si="9"/>
        <v>0</v>
      </c>
      <c r="S252" s="243"/>
      <c r="T252" s="243">
        <f ca="1">+T253</f>
        <v>0</v>
      </c>
      <c r="U252" s="242">
        <f t="shared" si="10"/>
        <v>1</v>
      </c>
      <c r="V252" s="333" t="str">
        <f>+VLOOKUP(A252,bd_lista!$A$3:$E$590,5,FALSE)</f>
        <v>Instituciones Descentralizadas</v>
      </c>
      <c r="W252" s="391" t="str">
        <f>+V252</f>
        <v>Instituciones Descentralizadas</v>
      </c>
      <c r="X252" s="242">
        <f>+VLOOKUP(A252,[4]Sheet1!$A$13:$D$744,4,FALSE)</f>
        <v>15</v>
      </c>
      <c r="Y252" s="242" t="str">
        <f>+VLOOKUP(X252,bd_lista!$A$3:$C$590,3,FALSE)</f>
        <v>Ministerio de Gobierno</v>
      </c>
      <c r="Z252" s="294">
        <f>+X252</f>
        <v>15</v>
      </c>
      <c r="AA252" s="319" t="str">
        <f>+Y252</f>
        <v>Ministerio de Gobierno</v>
      </c>
    </row>
    <row r="253" spans="1:27" customFormat="1" ht="15" hidden="1" customHeight="1">
      <c r="A253" s="32">
        <v>345</v>
      </c>
      <c r="B253" s="388"/>
      <c r="C253" s="333" t="str">
        <f>+VLOOKUP(A253,bd_lista!$A$3:$C$590,3,FALSE)</f>
        <v>Mutual de Servicios al Policía</v>
      </c>
      <c r="D253" s="390"/>
      <c r="E253" s="333" t="s">
        <v>1305</v>
      </c>
      <c r="F253" s="245">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5">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5">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5">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5">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5">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5">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5">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5">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5">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5">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5">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5">
        <f t="shared" ca="1" si="9"/>
        <v>0</v>
      </c>
      <c r="S253" s="245">
        <f ca="1">+R252+R253</f>
        <v>0</v>
      </c>
      <c r="T253" s="245">
        <f ca="1">+S253</f>
        <v>0</v>
      </c>
      <c r="U253" s="244">
        <f t="shared" si="10"/>
        <v>2</v>
      </c>
      <c r="V253" s="333" t="str">
        <f>+VLOOKUP(A253,bd_lista!$A$3:$E$590,5,FALSE)</f>
        <v>Instituciones Descentralizadas</v>
      </c>
      <c r="W253" s="392"/>
      <c r="X253" s="242">
        <f>+VLOOKUP(A253,[4]Sheet1!$A$13:$D$744,4,FALSE)</f>
        <v>15</v>
      </c>
      <c r="Y253" s="242" t="str">
        <f>+VLOOKUP(X253,bd_lista!$A$3:$C$590,3,FALSE)</f>
        <v>Ministerio de Gobierno</v>
      </c>
      <c r="Z253" s="292"/>
      <c r="AA253" s="321"/>
    </row>
    <row r="254" spans="1:27" ht="15" hidden="1" customHeight="1">
      <c r="A254" s="32">
        <v>346</v>
      </c>
      <c r="B254" s="387">
        <f>+A254</f>
        <v>346</v>
      </c>
      <c r="C254" s="247" t="str">
        <f>+VLOOKUP(A254,bd_lista!$A$3:$C$590,3,FALSE)</f>
        <v>Unidad de Investigaciones Financieras</v>
      </c>
      <c r="D254" s="389" t="str">
        <f>+C254</f>
        <v>Unidad de Investigaciones Financieras</v>
      </c>
      <c r="E254" s="247" t="s">
        <v>1304</v>
      </c>
      <c r="F254" s="243">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3">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3">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3">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3">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3">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3">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3">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3">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3">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3">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3">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3">
        <f t="shared" ca="1" si="9"/>
        <v>0</v>
      </c>
      <c r="S254" s="243"/>
      <c r="T254" s="243">
        <f ca="1">+T255</f>
        <v>0</v>
      </c>
      <c r="U254" s="242">
        <f t="shared" si="10"/>
        <v>1</v>
      </c>
      <c r="V254" s="333" t="str">
        <f>+VLOOKUP(A254,bd_lista!$A$3:$E$590,5,FALSE)</f>
        <v>Instituciones Descentralizadas</v>
      </c>
      <c r="W254" s="391" t="str">
        <f>+V254</f>
        <v>Instituciones Descentralizadas</v>
      </c>
      <c r="X254" s="242">
        <f>+VLOOKUP(A254,[4]Sheet1!$A$13:$D$744,4,FALSE)</f>
        <v>35</v>
      </c>
      <c r="Y254" s="242" t="str">
        <f>+VLOOKUP(X254,bd_lista!$A$3:$C$590,3,FALSE)</f>
        <v>Ministerio de Economía y Finanzas Públicas</v>
      </c>
      <c r="Z254" s="294">
        <f>+X254</f>
        <v>35</v>
      </c>
      <c r="AA254" s="319" t="str">
        <f>+Y254</f>
        <v>Ministerio de Economía y Finanzas Públicas</v>
      </c>
    </row>
    <row r="255" spans="1:27" ht="15" hidden="1" customHeight="1">
      <c r="A255" s="32">
        <v>346</v>
      </c>
      <c r="B255" s="388"/>
      <c r="C255" s="333" t="str">
        <f>+VLOOKUP(A255,bd_lista!$A$3:$C$590,3,FALSE)</f>
        <v>Unidad de Investigaciones Financieras</v>
      </c>
      <c r="D255" s="390"/>
      <c r="E255" s="333" t="s">
        <v>1305</v>
      </c>
      <c r="F255" s="245">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5">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5">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5">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5">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5">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5">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5">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5">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5">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5">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5">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5">
        <f t="shared" ca="1" si="9"/>
        <v>0</v>
      </c>
      <c r="S255" s="245">
        <f ca="1">+R254+R255</f>
        <v>0</v>
      </c>
      <c r="T255" s="245">
        <f ca="1">+S255</f>
        <v>0</v>
      </c>
      <c r="U255" s="244">
        <f t="shared" si="10"/>
        <v>2</v>
      </c>
      <c r="V255" s="333" t="str">
        <f>+VLOOKUP(A255,bd_lista!$A$3:$E$590,5,FALSE)</f>
        <v>Instituciones Descentralizadas</v>
      </c>
      <c r="W255" s="392"/>
      <c r="X255" s="242">
        <f>+VLOOKUP(A255,[4]Sheet1!$A$13:$D$744,4,FALSE)</f>
        <v>35</v>
      </c>
      <c r="Y255" s="242" t="str">
        <f>+VLOOKUP(X255,bd_lista!$A$3:$C$590,3,FALSE)</f>
        <v>Ministerio de Economía y Finanzas Públicas</v>
      </c>
      <c r="Z255" s="292"/>
      <c r="AA255" s="321"/>
    </row>
    <row r="256" spans="1:27" ht="15" customHeight="1">
      <c r="A256" s="251">
        <v>347</v>
      </c>
      <c r="B256" s="387">
        <f>+A256</f>
        <v>347</v>
      </c>
      <c r="C256" s="247" t="str">
        <f>+VLOOKUP(A256,bd_lista!$A$3:$C$590,3,FALSE)</f>
        <v>Autoridad de Fiscalización y Control de Cooperativas</v>
      </c>
      <c r="D256" s="389" t="str">
        <f>+C256</f>
        <v>Autoridad de Fiscalización y Control de Cooperativas</v>
      </c>
      <c r="E256" s="247" t="s">
        <v>1304</v>
      </c>
      <c r="F256" s="243">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3">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3">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3">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3">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3">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3">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3">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3">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3">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3">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3">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3">
        <f t="shared" ca="1" si="9"/>
        <v>0</v>
      </c>
      <c r="S256" s="243"/>
      <c r="T256" s="243">
        <f ca="1">+T257</f>
        <v>959385.5</v>
      </c>
      <c r="U256" s="242">
        <f t="shared" si="10"/>
        <v>1</v>
      </c>
      <c r="V256" s="333" t="str">
        <f>+VLOOKUP(A256,bd_lista!$A$3:$E$590,5,FALSE)</f>
        <v>Instituciones Descentralizadas</v>
      </c>
      <c r="W256" s="391" t="str">
        <f>+V256</f>
        <v>Instituciones Descentralizadas</v>
      </c>
      <c r="X256" s="242">
        <f>+VLOOKUP(A256,[4]Sheet1!$A$13:$D$744,4,FALSE)</f>
        <v>70</v>
      </c>
      <c r="Y256" s="242" t="str">
        <f>+VLOOKUP(X256,bd_lista!$A$3:$C$590,3,FALSE)</f>
        <v>Ministerio de Trabajo, Empleo y Previsión Social</v>
      </c>
      <c r="Z256" s="294">
        <f>+X256</f>
        <v>70</v>
      </c>
      <c r="AA256" s="295" t="str">
        <f>+Y256</f>
        <v>Ministerio de Trabajo, Empleo y Previsión Social</v>
      </c>
    </row>
    <row r="257" spans="1:27" ht="15" customHeight="1">
      <c r="A257" s="32">
        <v>347</v>
      </c>
      <c r="B257" s="388"/>
      <c r="C257" s="333" t="str">
        <f>+VLOOKUP(A257,bd_lista!$A$3:$C$590,3,FALSE)</f>
        <v>Autoridad de Fiscalización y Control de Cooperativas</v>
      </c>
      <c r="D257" s="390"/>
      <c r="E257" s="333" t="s">
        <v>1305</v>
      </c>
      <c r="F257" s="245">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5">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5">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959385.5</v>
      </c>
      <c r="I257" s="245">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5">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5">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5">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5">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5">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5">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5">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5">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5">
        <f t="shared" ca="1" si="9"/>
        <v>959385.5</v>
      </c>
      <c r="S257" s="245">
        <f ca="1">+R256+R257</f>
        <v>959385.5</v>
      </c>
      <c r="T257" s="245">
        <f ca="1">+S257</f>
        <v>959385.5</v>
      </c>
      <c r="U257" s="244">
        <f t="shared" si="10"/>
        <v>2</v>
      </c>
      <c r="V257" s="333" t="str">
        <f>+VLOOKUP(A257,bd_lista!$A$3:$E$590,5,FALSE)</f>
        <v>Instituciones Descentralizadas</v>
      </c>
      <c r="W257" s="392"/>
      <c r="X257" s="242">
        <f>+VLOOKUP(A257,[4]Sheet1!$A$13:$D$744,4,FALSE)</f>
        <v>70</v>
      </c>
      <c r="Y257" s="242" t="str">
        <f>+VLOOKUP(X257,bd_lista!$A$3:$C$590,3,FALSE)</f>
        <v>Ministerio de Trabajo, Empleo y Previsión Social</v>
      </c>
      <c r="Z257" s="292"/>
      <c r="AA257" s="293"/>
    </row>
    <row r="258" spans="1:27" ht="15" customHeight="1">
      <c r="A258" s="251">
        <v>348</v>
      </c>
      <c r="B258" s="387">
        <f>+A258</f>
        <v>348</v>
      </c>
      <c r="C258" s="247" t="str">
        <f>+VLOOKUP(A258,bd_lista!$A$3:$C$590,3,FALSE)</f>
        <v>Autoridad Plurinacional de la Madre Tierra</v>
      </c>
      <c r="D258" s="389" t="str">
        <f>+C258</f>
        <v>Autoridad Plurinacional de la Madre Tierra</v>
      </c>
      <c r="E258" s="247" t="s">
        <v>1304</v>
      </c>
      <c r="F258" s="243">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274400.00500000006</v>
      </c>
      <c r="G258" s="243">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3">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3">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3">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3">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3">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3">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3">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3">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3">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3">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3">
        <f t="shared" ca="1" si="9"/>
        <v>274400.00500000006</v>
      </c>
      <c r="S258" s="243"/>
      <c r="T258" s="243">
        <f ca="1">+T259</f>
        <v>823139.9850000001</v>
      </c>
      <c r="U258" s="242">
        <f t="shared" si="10"/>
        <v>1</v>
      </c>
      <c r="V258" s="333" t="str">
        <f>+VLOOKUP(A258,bd_lista!$A$3:$E$590,5,FALSE)</f>
        <v>Instituciones Descentralizadas</v>
      </c>
      <c r="W258" s="391" t="str">
        <f>+V258</f>
        <v>Instituciones Descentralizadas</v>
      </c>
      <c r="X258" s="242">
        <f>+VLOOKUP(A258,[4]Sheet1!$A$13:$D$744,4,FALSE)</f>
        <v>86</v>
      </c>
      <c r="Y258" s="242" t="str">
        <f>+VLOOKUP(X258,bd_lista!$A$3:$C$590,3,FALSE)</f>
        <v>Ministerio de Medio Ambiente y Agua</v>
      </c>
      <c r="Z258" s="294">
        <f>+X258</f>
        <v>86</v>
      </c>
      <c r="AA258" s="319" t="str">
        <f>+Y258</f>
        <v>Ministerio de Medio Ambiente y Agua</v>
      </c>
    </row>
    <row r="259" spans="1:27" ht="15" customHeight="1">
      <c r="A259" s="32">
        <v>348</v>
      </c>
      <c r="B259" s="388"/>
      <c r="C259" s="333" t="str">
        <f>+VLOOKUP(A259,bd_lista!$A$3:$C$590,3,FALSE)</f>
        <v>Autoridad Plurinacional de la Madre Tierra</v>
      </c>
      <c r="D259" s="390"/>
      <c r="E259" s="333" t="s">
        <v>1305</v>
      </c>
      <c r="F259" s="245">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548739.98</v>
      </c>
      <c r="G259" s="245">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5">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5">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5">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5">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5">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5">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5">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5">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5">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5">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5">
        <f t="shared" ca="1" si="9"/>
        <v>548739.98</v>
      </c>
      <c r="S259" s="245">
        <f ca="1">+R258+R259</f>
        <v>823139.9850000001</v>
      </c>
      <c r="T259" s="245">
        <f ca="1">+S259</f>
        <v>823139.9850000001</v>
      </c>
      <c r="U259" s="244">
        <f t="shared" si="10"/>
        <v>2</v>
      </c>
      <c r="V259" s="333" t="str">
        <f>+VLOOKUP(A259,bd_lista!$A$3:$E$590,5,FALSE)</f>
        <v>Instituciones Descentralizadas</v>
      </c>
      <c r="W259" s="392"/>
      <c r="X259" s="242">
        <f>+VLOOKUP(A259,[4]Sheet1!$A$13:$D$744,4,FALSE)</f>
        <v>86</v>
      </c>
      <c r="Y259" s="242" t="str">
        <f>+VLOOKUP(X259,bd_lista!$A$3:$C$590,3,FALSE)</f>
        <v>Ministerio de Medio Ambiente y Agua</v>
      </c>
      <c r="Z259" s="292"/>
      <c r="AA259" s="321"/>
    </row>
    <row r="260" spans="1:27" ht="15" hidden="1" customHeight="1">
      <c r="A260" s="251">
        <v>349</v>
      </c>
      <c r="B260" s="387">
        <f>+A260</f>
        <v>349</v>
      </c>
      <c r="C260" s="247" t="str">
        <f>+VLOOKUP(A260,bd_lista!$A$3:$C$590,3,FALSE)</f>
        <v>Centro de Inv.Arqueológicas,Antropológicas y Adm.de Tiwanaku</v>
      </c>
      <c r="D260" s="389" t="str">
        <f>+C260</f>
        <v>Centro de Inv.Arqueológicas,Antropológicas y Adm.de Tiwanaku</v>
      </c>
      <c r="E260" s="247" t="s">
        <v>1304</v>
      </c>
      <c r="F260" s="243">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3">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3">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3">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3">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3">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3">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3">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3">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3">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3">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3">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3">
        <f t="shared" ca="1" si="9"/>
        <v>0</v>
      </c>
      <c r="S260" s="243"/>
      <c r="T260" s="243">
        <f ca="1">+T261</f>
        <v>0</v>
      </c>
      <c r="U260" s="242">
        <f t="shared" si="10"/>
        <v>1</v>
      </c>
      <c r="V260" s="333" t="str">
        <f>+VLOOKUP(A260,bd_lista!$A$3:$E$590,5,FALSE)</f>
        <v>Instituciones Descentralizadas</v>
      </c>
      <c r="W260" s="391" t="str">
        <f>+V260</f>
        <v>Instituciones Descentralizadas</v>
      </c>
      <c r="X260" s="242">
        <f>+VLOOKUP(A260,[4]Sheet1!$A$13:$D$744,4,FALSE)</f>
        <v>52</v>
      </c>
      <c r="Y260" s="242" t="e">
        <f>+VLOOKUP(X260,bd_lista!$A$3:$C$590,3,FALSE)</f>
        <v>#N/A</v>
      </c>
      <c r="Z260" s="294">
        <f>+X260</f>
        <v>52</v>
      </c>
      <c r="AA260" s="295" t="e">
        <f>+Y260</f>
        <v>#N/A</v>
      </c>
    </row>
    <row r="261" spans="1:27" ht="15" hidden="1" customHeight="1">
      <c r="A261" s="32">
        <v>349</v>
      </c>
      <c r="B261" s="388"/>
      <c r="C261" s="333" t="str">
        <f>+VLOOKUP(A261,bd_lista!$A$3:$C$590,3,FALSE)</f>
        <v>Centro de Inv.Arqueológicas,Antropológicas y Adm.de Tiwanaku</v>
      </c>
      <c r="D261" s="390"/>
      <c r="E261" s="333" t="s">
        <v>1305</v>
      </c>
      <c r="F261" s="245">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5">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5">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5">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5">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5">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5">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5">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5">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5">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5">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5">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5">
        <f t="shared" ca="1" si="9"/>
        <v>0</v>
      </c>
      <c r="S261" s="245">
        <f ca="1">+R260+R261</f>
        <v>0</v>
      </c>
      <c r="T261" s="245">
        <f ca="1">+S261</f>
        <v>0</v>
      </c>
      <c r="U261" s="244">
        <f t="shared" si="10"/>
        <v>2</v>
      </c>
      <c r="V261" s="333" t="str">
        <f>+VLOOKUP(A261,bd_lista!$A$3:$E$590,5,FALSE)</f>
        <v>Instituciones Descentralizadas</v>
      </c>
      <c r="W261" s="392"/>
      <c r="X261" s="242">
        <f>+VLOOKUP(A261,[4]Sheet1!$A$13:$D$744,4,FALSE)</f>
        <v>52</v>
      </c>
      <c r="Y261" s="242" t="e">
        <f>+VLOOKUP(X261,bd_lista!$A$3:$C$590,3,FALSE)</f>
        <v>#N/A</v>
      </c>
      <c r="Z261" s="292"/>
      <c r="AA261" s="293"/>
    </row>
    <row r="262" spans="1:27" ht="15" hidden="1" customHeight="1">
      <c r="A262" s="251">
        <v>371</v>
      </c>
      <c r="B262" s="387">
        <f>+A262</f>
        <v>371</v>
      </c>
      <c r="C262" s="247" t="str">
        <f>+VLOOKUP(A262,bd_lista!$A$3:$C$590,3,FALSE)</f>
        <v>Centro Internacional de la Quinua</v>
      </c>
      <c r="D262" s="389" t="str">
        <f>+C262</f>
        <v>Centro Internacional de la Quinua</v>
      </c>
      <c r="E262" s="247" t="s">
        <v>1304</v>
      </c>
      <c r="F262" s="243">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3">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3">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3">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3">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3">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3">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3">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3">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3">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3">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3">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3">
        <f t="shared" ref="R262:R325" ca="1" si="11">+SUM(F262:Q262)</f>
        <v>0</v>
      </c>
      <c r="S262" s="243"/>
      <c r="T262" s="243">
        <f ca="1">+T263</f>
        <v>0</v>
      </c>
      <c r="U262" s="242">
        <f t="shared" ref="U262:U325" si="12">+IF(E262="Débitos",1,2)</f>
        <v>1</v>
      </c>
      <c r="V262" s="333" t="str">
        <f>+VLOOKUP(A262,bd_lista!$A$3:$E$590,5,FALSE)</f>
        <v>Instituciones Descentralizadas</v>
      </c>
      <c r="W262" s="391" t="str">
        <f>+V262</f>
        <v>Instituciones Descentralizadas</v>
      </c>
      <c r="X262" s="242">
        <f>+VLOOKUP(A262,[4]Sheet1!$A$13:$D$744,4,FALSE)</f>
        <v>47</v>
      </c>
      <c r="Y262" s="242" t="str">
        <f>+VLOOKUP(X262,bd_lista!$A$3:$C$590,3,FALSE)</f>
        <v>Ministerio de Desarrollo Rural y Tierras</v>
      </c>
      <c r="Z262" s="294">
        <f>+X262</f>
        <v>47</v>
      </c>
      <c r="AA262" s="295" t="str">
        <f>+Y262</f>
        <v>Ministerio de Desarrollo Rural y Tierras</v>
      </c>
    </row>
    <row r="263" spans="1:27" ht="15" hidden="1" customHeight="1">
      <c r="A263" s="32">
        <v>371</v>
      </c>
      <c r="B263" s="388"/>
      <c r="C263" s="333" t="str">
        <f>+VLOOKUP(A263,bd_lista!$A$3:$C$590,3,FALSE)</f>
        <v>Centro Internacional de la Quinua</v>
      </c>
      <c r="D263" s="390"/>
      <c r="E263" s="333" t="s">
        <v>1305</v>
      </c>
      <c r="F263" s="245">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5">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5">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5">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5">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5">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5">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5">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5">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5">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5">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5">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5">
        <f t="shared" ca="1" si="11"/>
        <v>0</v>
      </c>
      <c r="S263" s="245">
        <f ca="1">+R262+R263</f>
        <v>0</v>
      </c>
      <c r="T263" s="245">
        <f ca="1">+S263</f>
        <v>0</v>
      </c>
      <c r="U263" s="244">
        <f t="shared" si="12"/>
        <v>2</v>
      </c>
      <c r="V263" s="333" t="str">
        <f>+VLOOKUP(A263,bd_lista!$A$3:$E$590,5,FALSE)</f>
        <v>Instituciones Descentralizadas</v>
      </c>
      <c r="W263" s="392"/>
      <c r="X263" s="242">
        <f>+VLOOKUP(A263,[4]Sheet1!$A$13:$D$744,4,FALSE)</f>
        <v>47</v>
      </c>
      <c r="Y263" s="242" t="str">
        <f>+VLOOKUP(X263,bd_lista!$A$3:$C$590,3,FALSE)</f>
        <v>Ministerio de Desarrollo Rural y Tierras</v>
      </c>
      <c r="Z263" s="292"/>
      <c r="AA263" s="293"/>
    </row>
    <row r="264" spans="1:27" customFormat="1" ht="15" customHeight="1">
      <c r="A264" s="251">
        <v>373</v>
      </c>
      <c r="B264" s="387">
        <f>+A264</f>
        <v>373</v>
      </c>
      <c r="C264" s="247" t="str">
        <f>+VLOOKUP(A264,bd_lista!$A$3:$C$590,3,FALSE)</f>
        <v>Fondo de Desarrollo Indigena</v>
      </c>
      <c r="D264" s="389" t="str">
        <f>+C264</f>
        <v>Fondo de Desarrollo Indigena</v>
      </c>
      <c r="E264" s="247" t="s">
        <v>1304</v>
      </c>
      <c r="F264" s="243">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3">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3">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3">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3">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3">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3">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3">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3">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3">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3">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3">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3">
        <f t="shared" ca="1" si="11"/>
        <v>0</v>
      </c>
      <c r="S264" s="243"/>
      <c r="T264" s="243">
        <f ca="1">+T265</f>
        <v>4004855.7399999993</v>
      </c>
      <c r="U264" s="242">
        <f t="shared" si="12"/>
        <v>1</v>
      </c>
      <c r="V264" s="333" t="str">
        <f>+VLOOKUP(A264,bd_lista!$A$3:$E$590,5,FALSE)</f>
        <v>Instituciones Descentralizadas</v>
      </c>
      <c r="W264" s="391" t="str">
        <f>+V264</f>
        <v>Instituciones Descentralizadas</v>
      </c>
      <c r="X264" s="242">
        <f>+VLOOKUP(A264,[4]Sheet1!$A$13:$D$744,4,FALSE)</f>
        <v>47</v>
      </c>
      <c r="Y264" s="242" t="str">
        <f>+VLOOKUP(X264,bd_lista!$A$3:$C$590,3,FALSE)</f>
        <v>Ministerio de Desarrollo Rural y Tierras</v>
      </c>
      <c r="Z264" s="294">
        <f>+X264</f>
        <v>47</v>
      </c>
      <c r="AA264" s="319" t="str">
        <f>+Y264</f>
        <v>Ministerio de Desarrollo Rural y Tierras</v>
      </c>
    </row>
    <row r="265" spans="1:27" customFormat="1" ht="15" customHeight="1">
      <c r="A265" s="32">
        <v>373</v>
      </c>
      <c r="B265" s="388"/>
      <c r="C265" s="333" t="str">
        <f>+VLOOKUP(A265,bd_lista!$A$3:$C$590,3,FALSE)</f>
        <v>Fondo de Desarrollo Indigena</v>
      </c>
      <c r="D265" s="390"/>
      <c r="E265" s="333" t="s">
        <v>1305</v>
      </c>
      <c r="F265" s="245">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5">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4004855.7399999993</v>
      </c>
      <c r="H265" s="245">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5">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5">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5">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5">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5">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5">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5">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5">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5">
        <f t="shared" ca="1" si="11"/>
        <v>4004855.7399999993</v>
      </c>
      <c r="S265" s="245">
        <f ca="1">+R264+R265</f>
        <v>4004855.7399999993</v>
      </c>
      <c r="T265" s="245">
        <f ca="1">+S265</f>
        <v>4004855.7399999993</v>
      </c>
      <c r="U265" s="244">
        <f t="shared" si="12"/>
        <v>2</v>
      </c>
      <c r="V265" s="333" t="str">
        <f>+VLOOKUP(A265,bd_lista!$A$3:$E$590,5,FALSE)</f>
        <v>Instituciones Descentralizadas</v>
      </c>
      <c r="W265" s="392"/>
      <c r="X265" s="242">
        <f>+VLOOKUP(A265,[4]Sheet1!$A$13:$D$744,4,FALSE)</f>
        <v>47</v>
      </c>
      <c r="Y265" s="242" t="str">
        <f>+VLOOKUP(X265,bd_lista!$A$3:$C$590,3,FALSE)</f>
        <v>Ministerio de Desarrollo Rural y Tierras</v>
      </c>
      <c r="Z265" s="292"/>
      <c r="AA265" s="321"/>
    </row>
    <row r="266" spans="1:27" ht="15" hidden="1" customHeight="1">
      <c r="A266" s="32">
        <v>374</v>
      </c>
      <c r="B266" s="387">
        <f>+A266</f>
        <v>374</v>
      </c>
      <c r="C266" s="247" t="str">
        <f>+VLOOKUP(A266,bd_lista!$A$3:$C$590,3,FALSE)</f>
        <v>Agencia de Gobierno Electrónico y Tecnologías de Información y Comunicación</v>
      </c>
      <c r="D266" s="389" t="str">
        <f>+C266</f>
        <v>Agencia de Gobierno Electrónico y Tecnologías de Información y Comunicación</v>
      </c>
      <c r="E266" s="247" t="s">
        <v>1304</v>
      </c>
      <c r="F266" s="243">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3">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3">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3">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3">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3">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3">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3">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3">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3">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3">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3">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3">
        <f t="shared" ca="1" si="11"/>
        <v>0</v>
      </c>
      <c r="T266" s="243">
        <f ca="1">+T267</f>
        <v>0</v>
      </c>
      <c r="U266" s="242">
        <f t="shared" si="12"/>
        <v>1</v>
      </c>
      <c r="V266" s="333" t="str">
        <f>+VLOOKUP(A266,bd_lista!$A$3:$E$590,5,FALSE)</f>
        <v>Instituciones Descentralizadas</v>
      </c>
      <c r="W266" s="391" t="str">
        <f>+V266</f>
        <v>Instituciones Descentralizadas</v>
      </c>
      <c r="X266" s="242">
        <f>+VLOOKUP(A266,[4]Sheet1!$A$13:$D$744,4,FALSE)</f>
        <v>25</v>
      </c>
      <c r="Y266" s="242" t="str">
        <f>+VLOOKUP(X266,bd_lista!$A$3:$C$590,3,FALSE)</f>
        <v>Ministerio de la Presidencia</v>
      </c>
      <c r="Z266" s="294">
        <f>+X266</f>
        <v>25</v>
      </c>
      <c r="AA266" s="319" t="str">
        <f>+Y266</f>
        <v>Ministerio de la Presidencia</v>
      </c>
    </row>
    <row r="267" spans="1:27" ht="15" hidden="1" customHeight="1">
      <c r="A267" s="32">
        <v>374</v>
      </c>
      <c r="B267" s="388"/>
      <c r="C267" s="333" t="str">
        <f>+VLOOKUP(A267,bd_lista!$A$3:$C$590,3,FALSE)</f>
        <v>Agencia de Gobierno Electrónico y Tecnologías de Información y Comunicación</v>
      </c>
      <c r="D267" s="390"/>
      <c r="E267" s="333" t="s">
        <v>1305</v>
      </c>
      <c r="F267" s="245">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5">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5">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5">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5">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5">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5">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5">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5">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5">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5">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5">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5">
        <f t="shared" ca="1" si="11"/>
        <v>0</v>
      </c>
      <c r="S267" s="262">
        <f ca="1">+R266+R267</f>
        <v>0</v>
      </c>
      <c r="T267" s="245">
        <f ca="1">+S267</f>
        <v>0</v>
      </c>
      <c r="U267" s="244">
        <f t="shared" si="12"/>
        <v>2</v>
      </c>
      <c r="V267" s="333" t="str">
        <f>+VLOOKUP(A267,bd_lista!$A$3:$E$590,5,FALSE)</f>
        <v>Instituciones Descentralizadas</v>
      </c>
      <c r="W267" s="392"/>
      <c r="X267" s="242">
        <f>+VLOOKUP(A267,[4]Sheet1!$A$13:$D$744,4,FALSE)</f>
        <v>25</v>
      </c>
      <c r="Y267" s="242" t="str">
        <f>+VLOOKUP(X267,bd_lista!$A$3:$C$590,3,FALSE)</f>
        <v>Ministerio de la Presidencia</v>
      </c>
      <c r="Z267" s="292"/>
      <c r="AA267" s="321"/>
    </row>
    <row r="268" spans="1:27" customFormat="1" ht="15" customHeight="1">
      <c r="A268" s="251">
        <v>376</v>
      </c>
      <c r="B268" s="387">
        <f>+A268</f>
        <v>376</v>
      </c>
      <c r="C268" s="247" t="str">
        <f>+VLOOKUP(A268,bd_lista!$A$3:$C$590,3,FALSE)</f>
        <v>Agencia Boliviana de Energía Nuclear</v>
      </c>
      <c r="D268" s="389" t="str">
        <f>+C268</f>
        <v>Agencia Boliviana de Energía Nuclear</v>
      </c>
      <c r="E268" s="247" t="s">
        <v>1304</v>
      </c>
      <c r="F268" s="243">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3">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3">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3">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3">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3">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3">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3">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3">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3">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3">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3">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3">
        <f t="shared" ca="1" si="11"/>
        <v>0</v>
      </c>
      <c r="S268" s="263"/>
      <c r="T268" s="243">
        <f ca="1">+T269</f>
        <v>158858.14000000001</v>
      </c>
      <c r="U268" s="242">
        <f t="shared" si="12"/>
        <v>1</v>
      </c>
      <c r="V268" s="333" t="str">
        <f>+VLOOKUP(A268,bd_lista!$A$3:$E$590,5,FALSE)</f>
        <v>Instituciones Descentralizadas</v>
      </c>
      <c r="W268" s="391" t="str">
        <f>+V268</f>
        <v>Instituciones Descentralizadas</v>
      </c>
      <c r="X268" s="242">
        <f>+VLOOKUP(A268,[4]Sheet1!$A$13:$D$744,4,FALSE)</f>
        <v>85</v>
      </c>
      <c r="Y268" s="242" t="e">
        <f>+VLOOKUP(X268,bd_lista!$A$3:$C$590,3,FALSE)</f>
        <v>#N/A</v>
      </c>
      <c r="Z268" s="294">
        <f>+X268</f>
        <v>85</v>
      </c>
      <c r="AA268" s="319" t="e">
        <f>+Y268</f>
        <v>#N/A</v>
      </c>
    </row>
    <row r="269" spans="1:27" customFormat="1" ht="15" customHeight="1">
      <c r="A269" s="32">
        <v>376</v>
      </c>
      <c r="B269" s="388"/>
      <c r="C269" s="333" t="str">
        <f>+VLOOKUP(A269,bd_lista!$A$3:$C$590,3,FALSE)</f>
        <v>Agencia Boliviana de Energía Nuclear</v>
      </c>
      <c r="D269" s="390"/>
      <c r="E269" s="333" t="s">
        <v>1305</v>
      </c>
      <c r="F269" s="245">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158858.14000000001</v>
      </c>
      <c r="G269" s="245">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5">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5">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5">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5">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5">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5">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5">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5">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5">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5">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5">
        <f t="shared" ca="1" si="11"/>
        <v>158858.14000000001</v>
      </c>
      <c r="S269" s="262">
        <f ca="1">+R268+R269</f>
        <v>158858.14000000001</v>
      </c>
      <c r="T269" s="245">
        <f ca="1">+S269</f>
        <v>158858.14000000001</v>
      </c>
      <c r="U269" s="244">
        <f t="shared" si="12"/>
        <v>2</v>
      </c>
      <c r="V269" s="333" t="str">
        <f>+VLOOKUP(A269,bd_lista!$A$3:$E$590,5,FALSE)</f>
        <v>Instituciones Descentralizadas</v>
      </c>
      <c r="W269" s="392"/>
      <c r="X269" s="242">
        <f>+VLOOKUP(A269,[4]Sheet1!$A$13:$D$744,4,FALSE)</f>
        <v>85</v>
      </c>
      <c r="Y269" s="242" t="e">
        <f>+VLOOKUP(X269,bd_lista!$A$3:$C$590,3,FALSE)</f>
        <v>#N/A</v>
      </c>
      <c r="Z269" s="292"/>
      <c r="AA269" s="321"/>
    </row>
    <row r="270" spans="1:27" customFormat="1" ht="15" customHeight="1">
      <c r="A270" s="32">
        <v>378</v>
      </c>
      <c r="B270" s="387">
        <f>+A270</f>
        <v>378</v>
      </c>
      <c r="C270" s="247" t="str">
        <f>+VLOOKUP(A270,bd_lista!$A$3:$C$590,3,FALSE)</f>
        <v>Servicio Nacional Textil</v>
      </c>
      <c r="D270" s="389" t="str">
        <f>+C270</f>
        <v>Servicio Nacional Textil</v>
      </c>
      <c r="E270" s="247" t="s">
        <v>1304</v>
      </c>
      <c r="F270" s="243">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3">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3">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3">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3">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3">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3">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3">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3">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3">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3">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3">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3">
        <f t="shared" ca="1" si="11"/>
        <v>0</v>
      </c>
      <c r="S270" s="263"/>
      <c r="T270" s="243">
        <f ca="1">+T271</f>
        <v>70</v>
      </c>
      <c r="U270" s="242">
        <f t="shared" si="12"/>
        <v>1</v>
      </c>
      <c r="V270" s="333" t="str">
        <f>+VLOOKUP(A270,bd_lista!$A$3:$E$590,5,FALSE)</f>
        <v>Instituciones Descentralizadas</v>
      </c>
      <c r="W270" s="391" t="str">
        <f>+V270</f>
        <v>Instituciones Descentralizadas</v>
      </c>
      <c r="X270" s="242">
        <v>53</v>
      </c>
      <c r="Y270" s="242" t="str">
        <f>+VLOOKUP(X270,bd_lista!$A$3:$C$590,3,FALSE)</f>
        <v>Ministerio de Culturas, Descolonización y Despatriarcalización</v>
      </c>
      <c r="Z270" s="294">
        <f>+X270</f>
        <v>53</v>
      </c>
      <c r="AA270" s="295" t="str">
        <f>+Y270</f>
        <v>Ministerio de Culturas, Descolonización y Despatriarcalización</v>
      </c>
    </row>
    <row r="271" spans="1:27" customFormat="1" ht="15" customHeight="1">
      <c r="A271" s="32">
        <v>378</v>
      </c>
      <c r="B271" s="388"/>
      <c r="C271" s="333" t="str">
        <f>+VLOOKUP(A271,bd_lista!$A$3:$C$590,3,FALSE)</f>
        <v>Servicio Nacional Textil</v>
      </c>
      <c r="D271" s="390"/>
      <c r="E271" s="333" t="s">
        <v>1305</v>
      </c>
      <c r="F271" s="245">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5">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70</v>
      </c>
      <c r="H271" s="245">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5">
        <f t="shared" ca="1" si="11"/>
        <v>70</v>
      </c>
      <c r="S271" s="262">
        <f ca="1">+R270+R271</f>
        <v>70</v>
      </c>
      <c r="T271" s="243">
        <f ca="1">+S271</f>
        <v>70</v>
      </c>
      <c r="U271" s="242">
        <f t="shared" si="12"/>
        <v>2</v>
      </c>
      <c r="V271" s="333" t="str">
        <f>+VLOOKUP(A271,bd_lista!$A$3:$E$590,5,FALSE)</f>
        <v>Instituciones Descentralizadas</v>
      </c>
      <c r="W271" s="392"/>
      <c r="X271" s="242">
        <v>53</v>
      </c>
      <c r="Y271" s="242" t="str">
        <f>+VLOOKUP(X271,bd_lista!$A$3:$C$590,3,FALSE)</f>
        <v>Ministerio de Culturas, Descolonización y Despatriarcalización</v>
      </c>
      <c r="Z271" s="292"/>
      <c r="AA271" s="293"/>
    </row>
    <row r="272" spans="1:27" customFormat="1" ht="15" hidden="1" customHeight="1">
      <c r="A272" s="32">
        <v>379</v>
      </c>
      <c r="B272" s="387">
        <f>+A272</f>
        <v>379</v>
      </c>
      <c r="C272" s="247" t="str">
        <f>+VLOOKUP(A272,bd_lista!$A$3:$C$590,3,FALSE)</f>
        <v xml:space="preserve">Escuela Boliviana Intercultural de Danza </v>
      </c>
      <c r="D272" s="389" t="str">
        <f>+C272</f>
        <v xml:space="preserve">Escuela Boliviana Intercultural de Danza </v>
      </c>
      <c r="E272" s="247" t="s">
        <v>1304</v>
      </c>
      <c r="F272" s="243">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3">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3">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3">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3">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3">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3">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3">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3">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3">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3">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3">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3">
        <f t="shared" ca="1" si="11"/>
        <v>0</v>
      </c>
      <c r="S272" s="263"/>
      <c r="T272" s="243">
        <f ca="1">+T273</f>
        <v>0</v>
      </c>
      <c r="U272" s="242">
        <f t="shared" si="12"/>
        <v>1</v>
      </c>
      <c r="V272" s="333" t="str">
        <f>+VLOOKUP(A272,bd_lista!$A$3:$E$590,5,FALSE)</f>
        <v>Instituciones Descentralizadas</v>
      </c>
      <c r="W272" s="391" t="str">
        <f>+V272</f>
        <v>Instituciones Descentralizadas</v>
      </c>
      <c r="X272" s="242">
        <f>+VLOOKUP(A272,[4]Sheet1!$A$13:$D$744,4,FALSE)</f>
        <v>16</v>
      </c>
      <c r="Y272" s="242" t="str">
        <f>+VLOOKUP(X272,bd_lista!$A$3:$C$590,3,FALSE)</f>
        <v>Ministerio de Educación</v>
      </c>
      <c r="Z272" s="294">
        <f>+X272</f>
        <v>16</v>
      </c>
      <c r="AA272" s="295" t="str">
        <f>+Y272</f>
        <v>Ministerio de Educación</v>
      </c>
    </row>
    <row r="273" spans="1:27" customFormat="1" ht="15" hidden="1" customHeight="1">
      <c r="A273" s="32">
        <v>379</v>
      </c>
      <c r="B273" s="388"/>
      <c r="C273" s="333" t="str">
        <f>+VLOOKUP(A273,bd_lista!$A$3:$C$590,3,FALSE)</f>
        <v xml:space="preserve">Escuela Boliviana Intercultural de Danza </v>
      </c>
      <c r="D273" s="390"/>
      <c r="E273" s="333" t="s">
        <v>1305</v>
      </c>
      <c r="F273" s="245">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5">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5">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5">
        <f t="shared" ca="1" si="11"/>
        <v>0</v>
      </c>
      <c r="S273" s="262">
        <f ca="1">+R272+R273</f>
        <v>0</v>
      </c>
      <c r="T273" s="243">
        <f ca="1">+S273</f>
        <v>0</v>
      </c>
      <c r="U273" s="242">
        <f t="shared" si="12"/>
        <v>2</v>
      </c>
      <c r="V273" s="333" t="str">
        <f>+VLOOKUP(A273,bd_lista!$A$3:$E$590,5,FALSE)</f>
        <v>Instituciones Descentralizadas</v>
      </c>
      <c r="W273" s="392"/>
      <c r="X273" s="242">
        <f>+VLOOKUP(A273,[4]Sheet1!$A$13:$D$744,4,FALSE)</f>
        <v>16</v>
      </c>
      <c r="Y273" s="242" t="str">
        <f>+VLOOKUP(X273,bd_lista!$A$3:$C$590,3,FALSE)</f>
        <v>Ministerio de Educación</v>
      </c>
      <c r="Z273" s="292"/>
      <c r="AA273" s="293"/>
    </row>
    <row r="274" spans="1:27" ht="15" customHeight="1">
      <c r="A274" s="32">
        <v>382</v>
      </c>
      <c r="B274" s="387">
        <f>+A274</f>
        <v>382</v>
      </c>
      <c r="C274" s="247" t="str">
        <f>+VLOOKUP(A274,bd_lista!$A$3:$C$590,3,FALSE)</f>
        <v>Agencia de Infraestructura en Salud y Equipamiento Médico</v>
      </c>
      <c r="D274" s="389" t="str">
        <f>+C274</f>
        <v>Agencia de Infraestructura en Salud y Equipamiento Médico</v>
      </c>
      <c r="E274" s="247" t="s">
        <v>1304</v>
      </c>
      <c r="F274" s="243">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3">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3">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3">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3">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3">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3">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3">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3">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3">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3">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3">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3">
        <f t="shared" ca="1" si="11"/>
        <v>0</v>
      </c>
      <c r="S274" s="263"/>
      <c r="T274" s="243">
        <f ca="1">+T275</f>
        <v>2294550.7599999998</v>
      </c>
      <c r="U274" s="242">
        <f t="shared" si="12"/>
        <v>1</v>
      </c>
      <c r="V274" s="333" t="str">
        <f>+VLOOKUP(A274,bd_lista!$A$3:$E$590,5,FALSE)</f>
        <v>Instituciones Descentralizadas</v>
      </c>
      <c r="W274" s="391" t="str">
        <f>+V274</f>
        <v>Instituciones Descentralizadas</v>
      </c>
      <c r="X274" s="242">
        <f>+VLOOKUP(A274,[4]Sheet1!$A$13:$D$744,4,FALSE)</f>
        <v>46</v>
      </c>
      <c r="Y274" s="242" t="str">
        <f>+VLOOKUP(X274,bd_lista!$A$3:$C$590,3,FALSE)</f>
        <v>Ministerio de Salud y Deportes</v>
      </c>
      <c r="Z274" s="294">
        <f>+X274</f>
        <v>46</v>
      </c>
      <c r="AA274" s="318" t="str">
        <f>+Y274</f>
        <v>Ministerio de Salud y Deportes</v>
      </c>
    </row>
    <row r="275" spans="1:27" ht="15" customHeight="1">
      <c r="A275" s="32">
        <v>382</v>
      </c>
      <c r="B275" s="388"/>
      <c r="C275" s="333" t="str">
        <f>+VLOOKUP(A275,bd_lista!$A$3:$C$590,3,FALSE)</f>
        <v>Agencia de Infraestructura en Salud y Equipamiento Médico</v>
      </c>
      <c r="D275" s="390"/>
      <c r="E275" s="333" t="s">
        <v>1305</v>
      </c>
      <c r="F275" s="245">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5">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2294550.7599999998</v>
      </c>
      <c r="H275" s="245">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5">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5">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5">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5">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5">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5">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5">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5">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5">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5">
        <f t="shared" ca="1" si="11"/>
        <v>2294550.7599999998</v>
      </c>
      <c r="S275" s="262">
        <f ca="1">+R274+R275</f>
        <v>2294550.7599999998</v>
      </c>
      <c r="T275" s="245">
        <f ca="1">+S275</f>
        <v>2294550.7599999998</v>
      </c>
      <c r="U275" s="244">
        <f t="shared" si="12"/>
        <v>2</v>
      </c>
      <c r="V275" s="333" t="str">
        <f>+VLOOKUP(A275,bd_lista!$A$3:$E$590,5,FALSE)</f>
        <v>Instituciones Descentralizadas</v>
      </c>
      <c r="W275" s="392"/>
      <c r="X275" s="242">
        <f>+VLOOKUP(A275,[4]Sheet1!$A$13:$D$744,4,FALSE)</f>
        <v>46</v>
      </c>
      <c r="Y275" s="242" t="str">
        <f>+VLOOKUP(X275,bd_lista!$A$3:$C$590,3,FALSE)</f>
        <v>Ministerio de Salud y Deportes</v>
      </c>
      <c r="Z275" s="292"/>
      <c r="AA275" s="320"/>
    </row>
    <row r="276" spans="1:27" customFormat="1" ht="15" customHeight="1">
      <c r="A276" s="251">
        <v>383</v>
      </c>
      <c r="B276" s="387">
        <f>+A276</f>
        <v>383</v>
      </c>
      <c r="C276" s="247" t="str">
        <f>+VLOOKUP(A276,bd_lista!$A$3:$C$590,3,FALSE)</f>
        <v>Agencia Boliviana de Correos "Correos de Bolivia"</v>
      </c>
      <c r="D276" s="389" t="str">
        <f>+C276</f>
        <v>Agencia Boliviana de Correos "Correos de Bolivia"</v>
      </c>
      <c r="E276" s="247" t="s">
        <v>1304</v>
      </c>
      <c r="F276" s="243">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60</v>
      </c>
      <c r="G276" s="243">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60</v>
      </c>
      <c r="H276" s="243">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3">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3">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3">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3">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3">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3">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3">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3">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3">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3">
        <f t="shared" ca="1" si="11"/>
        <v>120</v>
      </c>
      <c r="S276" s="263"/>
      <c r="T276" s="243">
        <f ca="1">+T277</f>
        <v>901116.88000000012</v>
      </c>
      <c r="U276" s="242">
        <f t="shared" si="12"/>
        <v>1</v>
      </c>
      <c r="V276" s="333" t="str">
        <f>+VLOOKUP(A276,bd_lista!$A$3:$E$590,5,FALSE)</f>
        <v>Instituciones Descentralizadas</v>
      </c>
      <c r="W276" s="391" t="str">
        <f>+V276</f>
        <v>Instituciones Descentralizadas</v>
      </c>
      <c r="X276" s="242">
        <f>+VLOOKUP(A276,[4]Sheet1!$A$13:$D$744,4,FALSE)</f>
        <v>81</v>
      </c>
      <c r="Y276" s="242" t="str">
        <f>+VLOOKUP(X276,bd_lista!$A$3:$C$590,3,FALSE)</f>
        <v>Ministerio de Obras Públicas, Servicios y Vivienda</v>
      </c>
      <c r="Z276" s="294">
        <f>+X276</f>
        <v>81</v>
      </c>
      <c r="AA276" s="295" t="str">
        <f>+Y276</f>
        <v>Ministerio de Obras Públicas, Servicios y Vivienda</v>
      </c>
    </row>
    <row r="277" spans="1:27" customFormat="1" ht="15" customHeight="1">
      <c r="A277" s="32">
        <v>383</v>
      </c>
      <c r="B277" s="388"/>
      <c r="C277" s="333" t="str">
        <f>+VLOOKUP(A277,bd_lista!$A$3:$C$590,3,FALSE)</f>
        <v>Agencia Boliviana de Correos "Correos de Bolivia"</v>
      </c>
      <c r="D277" s="390"/>
      <c r="E277" s="333" t="s">
        <v>1305</v>
      </c>
      <c r="F277" s="245">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362875.77</v>
      </c>
      <c r="G277" s="245">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377735.67000000004</v>
      </c>
      <c r="H277" s="245">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160385.44</v>
      </c>
      <c r="I277" s="24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5">
        <f t="shared" ca="1" si="11"/>
        <v>900996.88000000012</v>
      </c>
      <c r="S277" s="262">
        <f ca="1">+R276+R277</f>
        <v>901116.88000000012</v>
      </c>
      <c r="T277" s="243">
        <f ca="1">+S277</f>
        <v>901116.88000000012</v>
      </c>
      <c r="U277" s="242">
        <f t="shared" si="12"/>
        <v>2</v>
      </c>
      <c r="V277" s="333" t="str">
        <f>+VLOOKUP(A277,bd_lista!$A$3:$E$590,5,FALSE)</f>
        <v>Instituciones Descentralizadas</v>
      </c>
      <c r="W277" s="392"/>
      <c r="X277" s="242">
        <f>+VLOOKUP(A277,[4]Sheet1!$A$13:$D$744,4,FALSE)</f>
        <v>81</v>
      </c>
      <c r="Y277" s="242" t="str">
        <f>+VLOOKUP(X277,bd_lista!$A$3:$C$590,3,FALSE)</f>
        <v>Ministerio de Obras Públicas, Servicios y Vivienda</v>
      </c>
      <c r="Z277" s="292"/>
      <c r="AA277" s="293"/>
    </row>
    <row r="278" spans="1:27" customFormat="1" ht="15" hidden="1" customHeight="1">
      <c r="A278" s="32">
        <v>384</v>
      </c>
      <c r="B278" s="387">
        <f>+A278</f>
        <v>384</v>
      </c>
      <c r="C278" s="247" t="e">
        <f>+VLOOKUP(A278,bd_lista!$A$3:$C$590,3,FALSE)</f>
        <v>#N/A</v>
      </c>
      <c r="D278" s="389" t="e">
        <f>+C278</f>
        <v>#N/A</v>
      </c>
      <c r="E278" s="247" t="s">
        <v>1304</v>
      </c>
      <c r="F278" s="243">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3">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3">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3">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3">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3">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3">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3">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3">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3">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3">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3">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3">
        <f t="shared" ca="1" si="11"/>
        <v>0</v>
      </c>
      <c r="S278" s="249"/>
      <c r="T278" s="243">
        <f ca="1">+T279</f>
        <v>0</v>
      </c>
      <c r="U278" s="242">
        <f t="shared" si="12"/>
        <v>1</v>
      </c>
      <c r="V278" s="333" t="e">
        <f>+VLOOKUP(A278,bd_lista!$A$3:$E$590,5,FALSE)</f>
        <v>#N/A</v>
      </c>
      <c r="W278" s="391" t="e">
        <f>+V278</f>
        <v>#N/A</v>
      </c>
      <c r="X278" s="242">
        <f>+VLOOKUP(A278,[4]Sheet1!$A$13:$D$744,4,FALSE)</f>
        <v>30</v>
      </c>
      <c r="Y278" s="242" t="str">
        <f>+VLOOKUP(X278,bd_lista!$A$3:$C$590,3,FALSE)</f>
        <v>Ministerio de Justicia y Transparencia Institucional</v>
      </c>
      <c r="Z278" s="294">
        <f>+X278</f>
        <v>30</v>
      </c>
      <c r="AA278" s="295" t="str">
        <f>+Y278</f>
        <v>Ministerio de Justicia y Transparencia Institucional</v>
      </c>
    </row>
    <row r="279" spans="1:27" customFormat="1" ht="15" hidden="1" customHeight="1">
      <c r="A279" s="32">
        <v>384</v>
      </c>
      <c r="B279" s="388"/>
      <c r="C279" s="333" t="e">
        <f>+VLOOKUP(A279,bd_lista!$A$3:$C$590,3,FALSE)</f>
        <v>#N/A</v>
      </c>
      <c r="D279" s="390"/>
      <c r="E279" s="333" t="s">
        <v>1305</v>
      </c>
      <c r="F279" s="245">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5">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5">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5">
        <f t="shared" ca="1" si="11"/>
        <v>0</v>
      </c>
      <c r="S279" s="259">
        <f ca="1">+R278+R279</f>
        <v>0</v>
      </c>
      <c r="T279" s="243">
        <f ca="1">+S279</f>
        <v>0</v>
      </c>
      <c r="U279" s="242">
        <f t="shared" si="12"/>
        <v>2</v>
      </c>
      <c r="V279" s="333" t="e">
        <f>+VLOOKUP(A279,bd_lista!$A$3:$E$590,5,FALSE)</f>
        <v>#N/A</v>
      </c>
      <c r="W279" s="392"/>
      <c r="X279" s="242">
        <f>+VLOOKUP(A279,[4]Sheet1!$A$13:$D$744,4,FALSE)</f>
        <v>30</v>
      </c>
      <c r="Y279" s="242" t="str">
        <f>+VLOOKUP(X279,bd_lista!$A$3:$C$590,3,FALSE)</f>
        <v>Ministerio de Justicia y Transparencia Institucional</v>
      </c>
      <c r="Z279" s="292"/>
      <c r="AA279" s="293"/>
    </row>
    <row r="280" spans="1:27" customFormat="1" ht="15" customHeight="1">
      <c r="A280" s="32">
        <v>385</v>
      </c>
      <c r="B280" s="387">
        <f>+A280</f>
        <v>385</v>
      </c>
      <c r="C280" s="247" t="str">
        <f>+VLOOKUP(A280,bd_lista!$A$3:$C$590,3,FALSE)</f>
        <v>Autoridad de Supervisión de la Seguridad Social de Corto Plazo</v>
      </c>
      <c r="D280" s="389" t="str">
        <f>+C280</f>
        <v>Autoridad de Supervisión de la Seguridad Social de Corto Plazo</v>
      </c>
      <c r="E280" s="247" t="s">
        <v>1304</v>
      </c>
      <c r="F280" s="243">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3">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3">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3">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3">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3">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3">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3">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3">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3">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3">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3">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3">
        <f t="shared" ca="1" si="11"/>
        <v>0</v>
      </c>
      <c r="S280" s="263"/>
      <c r="T280" s="243">
        <f ca="1">+T281</f>
        <v>3998.12</v>
      </c>
      <c r="U280" s="242">
        <f t="shared" si="12"/>
        <v>1</v>
      </c>
      <c r="V280" s="333" t="str">
        <f>+VLOOKUP(A280,bd_lista!$A$3:$E$590,5,FALSE)</f>
        <v>Instituciones Descentralizadas</v>
      </c>
      <c r="W280" s="391" t="str">
        <f>+V280</f>
        <v>Instituciones Descentralizadas</v>
      </c>
      <c r="X280" s="242">
        <f>+VLOOKUP(A280,[4]Sheet1!$A$13:$D$744,4,FALSE)</f>
        <v>46</v>
      </c>
      <c r="Y280" s="242" t="str">
        <f>+VLOOKUP(X280,bd_lista!$A$3:$C$590,3,FALSE)</f>
        <v>Ministerio de Salud y Deportes</v>
      </c>
      <c r="Z280" s="294">
        <f>+X280</f>
        <v>46</v>
      </c>
      <c r="AA280" s="295" t="str">
        <f>+Y280</f>
        <v>Ministerio de Salud y Deportes</v>
      </c>
    </row>
    <row r="281" spans="1:27" customFormat="1" ht="15" customHeight="1">
      <c r="A281" s="32">
        <v>385</v>
      </c>
      <c r="B281" s="388"/>
      <c r="C281" s="333" t="str">
        <f>+VLOOKUP(A281,bd_lista!$A$3:$C$590,3,FALSE)</f>
        <v>Autoridad de Supervisión de la Seguridad Social de Corto Plazo</v>
      </c>
      <c r="D281" s="390"/>
      <c r="E281" s="333" t="s">
        <v>1305</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3998.12</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1"/>
        <v>3998.12</v>
      </c>
      <c r="S281" s="262">
        <f ca="1">+R280+R281</f>
        <v>3998.12</v>
      </c>
      <c r="T281" s="243">
        <f ca="1">+S281</f>
        <v>3998.12</v>
      </c>
      <c r="U281" s="242">
        <f t="shared" si="12"/>
        <v>2</v>
      </c>
      <c r="V281" s="333" t="str">
        <f>+VLOOKUP(A281,bd_lista!$A$3:$E$590,5,FALSE)</f>
        <v>Instituciones Descentralizadas</v>
      </c>
      <c r="W281" s="392"/>
      <c r="X281" s="242">
        <f>+VLOOKUP(A281,[4]Sheet1!$A$13:$D$744,4,FALSE)</f>
        <v>46</v>
      </c>
      <c r="Y281" s="242" t="str">
        <f>+VLOOKUP(X281,bd_lista!$A$3:$C$590,3,FALSE)</f>
        <v>Ministerio de Salud y Deportes</v>
      </c>
      <c r="Z281" s="292"/>
      <c r="AA281" s="293"/>
    </row>
    <row r="282" spans="1:27" customFormat="1" ht="15" customHeight="1">
      <c r="A282" s="32">
        <v>386</v>
      </c>
      <c r="B282" s="387">
        <f>+A282</f>
        <v>386</v>
      </c>
      <c r="C282" s="247" t="str">
        <f>+VLOOKUP(A282,bd_lista!$A$3:$C$590,3,FALSE)</f>
        <v>Servicio Plurinacional de la Mujer y de la Despatriarcalización Ana María Romero</v>
      </c>
      <c r="D282" s="389" t="str">
        <f>+C282</f>
        <v>Servicio Plurinacional de la Mujer y de la Despatriarcalización Ana María Romero</v>
      </c>
      <c r="E282" s="247" t="s">
        <v>1304</v>
      </c>
      <c r="F282" s="243">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3">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3">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3">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3">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3">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3">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3">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3">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3">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3">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3">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3">
        <f t="shared" ca="1" si="11"/>
        <v>0</v>
      </c>
      <c r="S282" s="263"/>
      <c r="T282" s="243">
        <f ca="1">+T283</f>
        <v>185.5</v>
      </c>
      <c r="U282" s="242">
        <f t="shared" si="12"/>
        <v>1</v>
      </c>
      <c r="V282" s="333" t="str">
        <f>+VLOOKUP(A282,bd_lista!$A$3:$E$590,5,FALSE)</f>
        <v>Instituciones Descentralizadas</v>
      </c>
      <c r="W282" s="391" t="str">
        <f>+V282</f>
        <v>Instituciones Descentralizadas</v>
      </c>
      <c r="X282" s="242">
        <f>+VLOOKUP(A282,[4]Sheet1!$A$13:$D$744,4,FALSE)</f>
        <v>30</v>
      </c>
      <c r="Y282" s="242" t="str">
        <f>+VLOOKUP(X282,bd_lista!$A$3:$C$590,3,FALSE)</f>
        <v>Ministerio de Justicia y Transparencia Institucional</v>
      </c>
      <c r="Z282" s="294">
        <f>+X282</f>
        <v>30</v>
      </c>
      <c r="AA282" s="319" t="str">
        <f>+Y282</f>
        <v>Ministerio de Justicia y Transparencia Institucional</v>
      </c>
    </row>
    <row r="283" spans="1:27" customFormat="1" ht="15" customHeight="1">
      <c r="A283" s="32">
        <v>386</v>
      </c>
      <c r="B283" s="388"/>
      <c r="C283" s="333" t="str">
        <f>+VLOOKUP(A283,bd_lista!$A$3:$C$590,3,FALSE)</f>
        <v>Servicio Plurinacional de la Mujer y de la Despatriarcalización Ana María Romero</v>
      </c>
      <c r="D283" s="390"/>
      <c r="E283" s="333" t="s">
        <v>1305</v>
      </c>
      <c r="F283" s="245">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5">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185.5</v>
      </c>
      <c r="H283" s="245">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5">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5">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5">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5">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5">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5">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5">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5">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5">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5">
        <f t="shared" ca="1" si="11"/>
        <v>185.5</v>
      </c>
      <c r="S283" s="262">
        <f ca="1">+R282+R283</f>
        <v>185.5</v>
      </c>
      <c r="T283" s="245">
        <f ca="1">+S283</f>
        <v>185.5</v>
      </c>
      <c r="U283" s="244">
        <f t="shared" si="12"/>
        <v>2</v>
      </c>
      <c r="V283" s="333" t="str">
        <f>+VLOOKUP(A283,bd_lista!$A$3:$E$590,5,FALSE)</f>
        <v>Instituciones Descentralizadas</v>
      </c>
      <c r="W283" s="392"/>
      <c r="X283" s="242">
        <f>+VLOOKUP(A283,[4]Sheet1!$A$13:$D$744,4,FALSE)</f>
        <v>30</v>
      </c>
      <c r="Y283" s="242" t="str">
        <f>+VLOOKUP(X283,bd_lista!$A$3:$C$590,3,FALSE)</f>
        <v>Ministerio de Justicia y Transparencia Institucional</v>
      </c>
      <c r="Z283" s="292"/>
      <c r="AA283" s="321"/>
    </row>
    <row r="284" spans="1:27" customFormat="1" ht="15" customHeight="1">
      <c r="A284" s="32">
        <v>387</v>
      </c>
      <c r="B284" s="387">
        <f>+A284</f>
        <v>387</v>
      </c>
      <c r="C284" s="247" t="str">
        <f>+VLOOKUP(A284,bd_lista!$A$3:$C$590,3,FALSE)</f>
        <v>Agencia del Desarrollo del Cine y Audiovisual Bolivianos</v>
      </c>
      <c r="D284" s="389" t="str">
        <f>+C284</f>
        <v>Agencia del Desarrollo del Cine y Audiovisual Bolivianos</v>
      </c>
      <c r="E284" s="247" t="s">
        <v>1304</v>
      </c>
      <c r="F284" s="243">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3">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3">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3">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3">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3">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3">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3">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3">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3">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3">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3">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3">
        <f t="shared" ca="1" si="11"/>
        <v>0</v>
      </c>
      <c r="S284" s="263"/>
      <c r="T284" s="243">
        <f ca="1">+T285</f>
        <v>8390297.4299999997</v>
      </c>
      <c r="U284" s="242">
        <f t="shared" si="12"/>
        <v>1</v>
      </c>
      <c r="V284" s="333" t="str">
        <f>+VLOOKUP(A284,bd_lista!$A$3:$E$590,5,FALSE)</f>
        <v>Instituciones Descentralizadas</v>
      </c>
      <c r="W284" s="391" t="str">
        <f>+V284</f>
        <v>Instituciones Descentralizadas</v>
      </c>
      <c r="X284" s="242">
        <f>+VLOOKUP(A284,[4]Sheet1!$A$13:$D$744,4,FALSE)</f>
        <v>52</v>
      </c>
      <c r="Y284" s="242" t="e">
        <f>+VLOOKUP(X284,bd_lista!$A$3:$C$590,3,FALSE)</f>
        <v>#N/A</v>
      </c>
      <c r="Z284" s="294">
        <f>+X284</f>
        <v>52</v>
      </c>
      <c r="AA284" s="295" t="e">
        <f>+Y284</f>
        <v>#N/A</v>
      </c>
    </row>
    <row r="285" spans="1:27" customFormat="1" ht="15" customHeight="1">
      <c r="A285" s="32">
        <v>387</v>
      </c>
      <c r="B285" s="388"/>
      <c r="C285" s="333" t="str">
        <f>+VLOOKUP(A285,bd_lista!$A$3:$C$590,3,FALSE)</f>
        <v>Agencia del Desarrollo del Cine y Audiovisual Bolivianos</v>
      </c>
      <c r="D285" s="390"/>
      <c r="E285" s="333" t="s">
        <v>1305</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8390297.4299999997</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1"/>
        <v>8390297.4299999997</v>
      </c>
      <c r="S285" s="262">
        <f ca="1">+R284+R285</f>
        <v>8390297.4299999997</v>
      </c>
      <c r="T285" s="243">
        <f ca="1">+S285</f>
        <v>8390297.4299999997</v>
      </c>
      <c r="U285" s="242">
        <f t="shared" si="12"/>
        <v>2</v>
      </c>
      <c r="V285" s="333" t="str">
        <f>+VLOOKUP(A285,bd_lista!$A$3:$E$590,5,FALSE)</f>
        <v>Instituciones Descentralizadas</v>
      </c>
      <c r="W285" s="392"/>
      <c r="X285" s="242">
        <f>+VLOOKUP(A285,[4]Sheet1!$A$13:$D$744,4,FALSE)</f>
        <v>52</v>
      </c>
      <c r="Y285" s="242" t="e">
        <f>+VLOOKUP(X285,bd_lista!$A$3:$C$590,3,FALSE)</f>
        <v>#N/A</v>
      </c>
      <c r="Z285" s="292"/>
      <c r="AA285" s="293"/>
    </row>
    <row r="286" spans="1:27" customFormat="1" ht="15" customHeight="1">
      <c r="A286" s="32">
        <v>389</v>
      </c>
      <c r="B286" s="387">
        <f>+A286</f>
        <v>389</v>
      </c>
      <c r="C286" s="247" t="str">
        <f>+VLOOKUP(A286,bd_lista!$A$3:$C$590,3,FALSE)</f>
        <v>Navegación Aérea y Aeropuertos Bolivianos</v>
      </c>
      <c r="D286" s="389" t="str">
        <f>+C286</f>
        <v>Navegación Aérea y Aeropuertos Bolivianos</v>
      </c>
      <c r="E286" s="247" t="s">
        <v>1304</v>
      </c>
      <c r="F286" s="243">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3">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3">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3">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3">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3">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3">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3">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3">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3">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3">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3">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3">
        <f t="shared" ca="1" si="11"/>
        <v>0</v>
      </c>
      <c r="S286" s="243"/>
      <c r="T286" s="243">
        <f ca="1">+T287</f>
        <v>7672376.6499999994</v>
      </c>
      <c r="U286" s="242">
        <f t="shared" si="12"/>
        <v>1</v>
      </c>
      <c r="V286" s="333" t="str">
        <f>+VLOOKUP(A286,bd_lista!$A$3:$E$590,5,FALSE)</f>
        <v>Instituciones Descentralizadas</v>
      </c>
      <c r="W286" s="391" t="str">
        <f>+V286</f>
        <v>Instituciones Descentralizadas</v>
      </c>
      <c r="X286" s="242" t="e">
        <f>+VLOOKUP(A286,[4]Sheet1!$A$13:$D$744,4,FALSE)</f>
        <v>#N/A</v>
      </c>
      <c r="Y286" s="242" t="e">
        <f>+VLOOKUP(X286,bd_lista!$A$3:$C$590,3,FALSE)</f>
        <v>#N/A</v>
      </c>
      <c r="Z286" s="294" t="e">
        <f>+X286</f>
        <v>#N/A</v>
      </c>
      <c r="AA286" s="295" t="e">
        <f>+Y286</f>
        <v>#N/A</v>
      </c>
    </row>
    <row r="287" spans="1:27" customFormat="1" ht="15" customHeight="1">
      <c r="A287" s="32">
        <v>389</v>
      </c>
      <c r="B287" s="388"/>
      <c r="C287" s="333" t="str">
        <f>+VLOOKUP(A287,bd_lista!$A$3:$C$590,3,FALSE)</f>
        <v>Navegación Aérea y Aeropuertos Bolivianos</v>
      </c>
      <c r="D287" s="390"/>
      <c r="E287" s="333" t="s">
        <v>1305</v>
      </c>
      <c r="F287" s="245">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5">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462670.11</v>
      </c>
      <c r="H287" s="245">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7209706.5399999991</v>
      </c>
      <c r="I287" s="24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5">
        <f t="shared" ca="1" si="11"/>
        <v>7672376.6499999994</v>
      </c>
      <c r="S287" s="245">
        <f ca="1">+R286+R287</f>
        <v>7672376.6499999994</v>
      </c>
      <c r="T287" s="243">
        <f ca="1">+S287</f>
        <v>7672376.6499999994</v>
      </c>
      <c r="U287" s="242">
        <f t="shared" si="12"/>
        <v>2</v>
      </c>
      <c r="V287" s="333" t="str">
        <f>+VLOOKUP(A287,bd_lista!$A$3:$E$590,5,FALSE)</f>
        <v>Instituciones Descentralizadas</v>
      </c>
      <c r="W287" s="392"/>
      <c r="X287" s="242" t="e">
        <f>+VLOOKUP(A287,[4]Sheet1!$A$13:$D$744,4,FALSE)</f>
        <v>#N/A</v>
      </c>
      <c r="Y287" s="242" t="e">
        <f>+VLOOKUP(X287,bd_lista!$A$3:$C$590,3,FALSE)</f>
        <v>#N/A</v>
      </c>
      <c r="Z287" s="292"/>
      <c r="AA287" s="293"/>
    </row>
    <row r="288" spans="1:27" customFormat="1" ht="15" hidden="1" customHeight="1">
      <c r="A288" s="32">
        <v>411</v>
      </c>
      <c r="B288" s="387">
        <f>+A288</f>
        <v>411</v>
      </c>
      <c r="C288" s="247" t="str">
        <f>+VLOOKUP(A288,bd_lista!$A$3:$C$590,3,FALSE)</f>
        <v>Corporación del Seguro Social Militar</v>
      </c>
      <c r="D288" s="389" t="str">
        <f>+C288</f>
        <v>Corporación del Seguro Social Militar</v>
      </c>
      <c r="E288" s="247" t="s">
        <v>1304</v>
      </c>
      <c r="F288" s="243">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3">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3">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3">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3">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3">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3">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3">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3">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3">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3">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3">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3">
        <f t="shared" ca="1" si="11"/>
        <v>0</v>
      </c>
      <c r="S288" s="249"/>
      <c r="T288" s="243">
        <f ca="1">+T289</f>
        <v>0</v>
      </c>
      <c r="U288" s="242">
        <f t="shared" si="12"/>
        <v>1</v>
      </c>
      <c r="V288" s="333" t="str">
        <f>+VLOOKUP(A288,bd_lista!$A$3:$E$590,5,FALSE)</f>
        <v>Instituciones de Seguridad Social</v>
      </c>
      <c r="W288" s="391" t="str">
        <f>+V288</f>
        <v>Instituciones de Seguridad Social</v>
      </c>
      <c r="X288" s="242">
        <f>+VLOOKUP(A288,[4]Sheet1!$A$13:$D$744,4,FALSE)</f>
        <v>20</v>
      </c>
      <c r="Y288" s="242" t="str">
        <f>+VLOOKUP(X288,bd_lista!$A$3:$C$590,3,FALSE)</f>
        <v>Ministerio de Defensa</v>
      </c>
      <c r="Z288" s="294">
        <f>+X288</f>
        <v>20</v>
      </c>
      <c r="AA288" s="295" t="str">
        <f>+Y288</f>
        <v>Ministerio de Defensa</v>
      </c>
    </row>
    <row r="289" spans="1:27" customFormat="1" ht="15" hidden="1" customHeight="1">
      <c r="A289" s="32">
        <v>411</v>
      </c>
      <c r="B289" s="388"/>
      <c r="C289" s="333" t="str">
        <f>+VLOOKUP(A289,bd_lista!$A$3:$C$590,3,FALSE)</f>
        <v>Corporación del Seguro Social Militar</v>
      </c>
      <c r="D289" s="390"/>
      <c r="E289" s="333" t="s">
        <v>1305</v>
      </c>
      <c r="F289" s="245">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5">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5">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5">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5">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5">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5">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5">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5">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5">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5">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5">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5">
        <f t="shared" ca="1" si="11"/>
        <v>0</v>
      </c>
      <c r="S289" s="259">
        <f ca="1">+R288+R289</f>
        <v>0</v>
      </c>
      <c r="T289" s="243">
        <f ca="1">+S289</f>
        <v>0</v>
      </c>
      <c r="U289" s="242">
        <f t="shared" si="12"/>
        <v>2</v>
      </c>
      <c r="V289" s="333" t="str">
        <f>+VLOOKUP(A289,bd_lista!$A$3:$E$590,5,FALSE)</f>
        <v>Instituciones de Seguridad Social</v>
      </c>
      <c r="W289" s="392"/>
      <c r="X289" s="242">
        <f>+VLOOKUP(A289,[4]Sheet1!$A$13:$D$744,4,FALSE)</f>
        <v>20</v>
      </c>
      <c r="Y289" s="242" t="str">
        <f>+VLOOKUP(X289,bd_lista!$A$3:$C$590,3,FALSE)</f>
        <v>Ministerio de Defensa</v>
      </c>
      <c r="Z289" s="292"/>
      <c r="AA289" s="293"/>
    </row>
    <row r="290" spans="1:27" customFormat="1" ht="15" hidden="1" customHeight="1">
      <c r="A290" s="32">
        <v>417</v>
      </c>
      <c r="B290" s="387">
        <f>+A290</f>
        <v>417</v>
      </c>
      <c r="C290" s="247" t="str">
        <f>+VLOOKUP(A290,bd_lista!$A$3:$C$590,3,FALSE)</f>
        <v>Caja Nacional de Salud</v>
      </c>
      <c r="D290" s="389" t="str">
        <f>+C290</f>
        <v>Caja Nacional de Salud</v>
      </c>
      <c r="E290" s="247" t="s">
        <v>1304</v>
      </c>
      <c r="F290" s="243">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3">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3">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3">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3">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3">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3">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3">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3">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3">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3">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3">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3">
        <f t="shared" ca="1" si="11"/>
        <v>0</v>
      </c>
      <c r="S290" s="249"/>
      <c r="T290" s="243">
        <f ca="1">+T291</f>
        <v>0</v>
      </c>
      <c r="U290" s="242">
        <f t="shared" si="12"/>
        <v>1</v>
      </c>
      <c r="V290" s="333" t="str">
        <f>+VLOOKUP(A290,bd_lista!$A$3:$E$590,5,FALSE)</f>
        <v>Instituciones de Seguridad Social</v>
      </c>
      <c r="W290" s="391" t="str">
        <f>+V290</f>
        <v>Instituciones de Seguridad Social</v>
      </c>
      <c r="X290" s="242">
        <f>+VLOOKUP(A290,[4]Sheet1!$A$13:$D$744,4,FALSE)</f>
        <v>46</v>
      </c>
      <c r="Y290" s="242" t="str">
        <f>+VLOOKUP(X290,bd_lista!$A$3:$C$590,3,FALSE)</f>
        <v>Ministerio de Salud y Deportes</v>
      </c>
      <c r="Z290" s="294">
        <f>+X290</f>
        <v>46</v>
      </c>
      <c r="AA290" s="319" t="str">
        <f>+Y290</f>
        <v>Ministerio de Salud y Deportes</v>
      </c>
    </row>
    <row r="291" spans="1:27" customFormat="1" ht="15" hidden="1" customHeight="1">
      <c r="A291" s="32">
        <v>417</v>
      </c>
      <c r="B291" s="388"/>
      <c r="C291" s="333" t="str">
        <f>+VLOOKUP(A291,bd_lista!$A$3:$C$590,3,FALSE)</f>
        <v>Caja Nacional de Salud</v>
      </c>
      <c r="D291" s="390"/>
      <c r="E291" s="247" t="s">
        <v>1305</v>
      </c>
      <c r="F291" s="243">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3">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3">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3">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3">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3">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3">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3">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3">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3">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3">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3">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3">
        <f t="shared" ca="1" si="11"/>
        <v>0</v>
      </c>
      <c r="S291" s="249">
        <f ca="1">+R290+R291</f>
        <v>0</v>
      </c>
      <c r="T291" s="243">
        <f ca="1">+S291</f>
        <v>0</v>
      </c>
      <c r="U291" s="242">
        <f t="shared" si="12"/>
        <v>2</v>
      </c>
      <c r="V291" s="333" t="str">
        <f>+VLOOKUP(A291,bd_lista!$A$3:$E$590,5,FALSE)</f>
        <v>Instituciones de Seguridad Social</v>
      </c>
      <c r="W291" s="392"/>
      <c r="X291" s="242">
        <f>+VLOOKUP(A291,[4]Sheet1!$A$13:$D$744,4,FALSE)</f>
        <v>46</v>
      </c>
      <c r="Y291" s="242" t="str">
        <f>+VLOOKUP(X291,bd_lista!$A$3:$C$590,3,FALSE)</f>
        <v>Ministerio de Salud y Deportes</v>
      </c>
      <c r="Z291" s="292"/>
      <c r="AA291" s="321"/>
    </row>
    <row r="292" spans="1:27" customFormat="1" ht="15" hidden="1" customHeight="1">
      <c r="A292" s="32">
        <v>418</v>
      </c>
      <c r="B292" s="387">
        <f>+A292</f>
        <v>418</v>
      </c>
      <c r="C292" s="247" t="str">
        <f>+VLOOKUP(A292,bd_lista!$A$3:$C$590,3,FALSE)</f>
        <v>Caja Petrolera de Salud</v>
      </c>
      <c r="D292" s="389" t="str">
        <f>+C292</f>
        <v>Caja Petrolera de Salud</v>
      </c>
      <c r="E292" s="247" t="s">
        <v>1304</v>
      </c>
      <c r="F292" s="243">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3">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3">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3">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3">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3">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3">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3">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3">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3">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3">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3">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3">
        <f t="shared" ca="1" si="11"/>
        <v>0</v>
      </c>
      <c r="S292" s="249"/>
      <c r="T292" s="243">
        <f ca="1">+T293</f>
        <v>0</v>
      </c>
      <c r="U292" s="242">
        <f t="shared" si="12"/>
        <v>1</v>
      </c>
      <c r="V292" s="333" t="str">
        <f>+VLOOKUP(A292,bd_lista!$A$3:$E$590,5,FALSE)</f>
        <v>Instituciones de Seguridad Social</v>
      </c>
      <c r="W292" s="391" t="str">
        <f>+V292</f>
        <v>Instituciones de Seguridad Social</v>
      </c>
      <c r="X292" s="242">
        <f>+VLOOKUP(A292,[4]Sheet1!$A$13:$D$744,4,FALSE)</f>
        <v>46</v>
      </c>
      <c r="Y292" s="242" t="str">
        <f>+VLOOKUP(X292,bd_lista!$A$3:$C$590,3,FALSE)</f>
        <v>Ministerio de Salud y Deportes</v>
      </c>
      <c r="Z292" s="294">
        <f>+X292</f>
        <v>46</v>
      </c>
      <c r="AA292" s="319" t="str">
        <f>+Y292</f>
        <v>Ministerio de Salud y Deportes</v>
      </c>
    </row>
    <row r="293" spans="1:27" customFormat="1" ht="15" hidden="1" customHeight="1">
      <c r="A293" s="32">
        <v>418</v>
      </c>
      <c r="B293" s="388"/>
      <c r="C293" s="333" t="str">
        <f>+VLOOKUP(A293,bd_lista!$A$3:$C$590,3,FALSE)</f>
        <v>Caja Petrolera de Salud</v>
      </c>
      <c r="D293" s="390"/>
      <c r="E293" s="333" t="s">
        <v>1305</v>
      </c>
      <c r="F293" s="245">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5">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5">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5">
        <f t="shared" ca="1" si="11"/>
        <v>0</v>
      </c>
      <c r="S293" s="259">
        <f ca="1">+R292+R293</f>
        <v>0</v>
      </c>
      <c r="T293" s="243">
        <f ca="1">+S293</f>
        <v>0</v>
      </c>
      <c r="U293" s="242">
        <f t="shared" si="12"/>
        <v>2</v>
      </c>
      <c r="V293" s="333" t="str">
        <f>+VLOOKUP(A293,bd_lista!$A$3:$E$590,5,FALSE)</f>
        <v>Instituciones de Seguridad Social</v>
      </c>
      <c r="W293" s="392"/>
      <c r="X293" s="242">
        <f>+VLOOKUP(A293,[4]Sheet1!$A$13:$D$744,4,FALSE)</f>
        <v>46</v>
      </c>
      <c r="Y293" s="242" t="str">
        <f>+VLOOKUP(X293,bd_lista!$A$3:$C$590,3,FALSE)</f>
        <v>Ministerio de Salud y Deportes</v>
      </c>
      <c r="Z293" s="292"/>
      <c r="AA293" s="321"/>
    </row>
    <row r="294" spans="1:27" customFormat="1" ht="27" hidden="1" customHeight="1">
      <c r="A294" s="32">
        <v>422</v>
      </c>
      <c r="B294" s="387">
        <f>+A294</f>
        <v>422</v>
      </c>
      <c r="C294" s="247" t="str">
        <f>+VLOOKUP(A294,bd_lista!$A$3:$C$590,3,FALSE)</f>
        <v>Caja Bancaria Estatal de Salud</v>
      </c>
      <c r="D294" s="389" t="str">
        <f>+C294</f>
        <v>Caja Bancaria Estatal de Salud</v>
      </c>
      <c r="E294" s="247" t="s">
        <v>1304</v>
      </c>
      <c r="F294" s="243">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3">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3">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3">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3">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3">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3">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3">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3">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3">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3">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3">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3">
        <f t="shared" ca="1" si="11"/>
        <v>0</v>
      </c>
      <c r="S294" s="249"/>
      <c r="T294" s="243">
        <f ca="1">+T295</f>
        <v>0</v>
      </c>
      <c r="U294" s="242">
        <f t="shared" si="12"/>
        <v>1</v>
      </c>
      <c r="V294" s="333" t="str">
        <f>+VLOOKUP(A294,bd_lista!$A$3:$E$590,5,FALSE)</f>
        <v>Instituciones de Seguridad Social</v>
      </c>
      <c r="W294" s="391" t="str">
        <f>+V294</f>
        <v>Instituciones de Seguridad Social</v>
      </c>
      <c r="X294" s="242">
        <v>78</v>
      </c>
      <c r="Y294" s="242" t="str">
        <f>+VLOOKUP(X294,bd_lista!$A$3:$C$590,3,FALSE)</f>
        <v>Ministerio de Hidrocarburos y Energías</v>
      </c>
      <c r="Z294" s="294">
        <f>+X294</f>
        <v>78</v>
      </c>
      <c r="AA294" s="319" t="str">
        <f>+Y294</f>
        <v>Ministerio de Hidrocarburos y Energías</v>
      </c>
    </row>
    <row r="295" spans="1:27" customFormat="1" ht="15" hidden="1" customHeight="1">
      <c r="A295" s="32">
        <v>422</v>
      </c>
      <c r="B295" s="388"/>
      <c r="C295" s="333" t="str">
        <f>+VLOOKUP(A295,bd_lista!$A$3:$C$590,3,FALSE)</f>
        <v>Caja Bancaria Estatal de Salud</v>
      </c>
      <c r="D295" s="390"/>
      <c r="E295" s="247" t="s">
        <v>1305</v>
      </c>
      <c r="F295" s="243">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3">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3">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3">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3">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3">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3">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3">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3">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3">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3">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3">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3">
        <f t="shared" ca="1" si="11"/>
        <v>0</v>
      </c>
      <c r="S295" s="249">
        <f ca="1">+R294+R295</f>
        <v>0</v>
      </c>
      <c r="T295" s="243">
        <f ca="1">+S295</f>
        <v>0</v>
      </c>
      <c r="U295" s="242">
        <f t="shared" si="12"/>
        <v>2</v>
      </c>
      <c r="V295" s="333" t="str">
        <f>+VLOOKUP(A295,bd_lista!$A$3:$E$590,5,FALSE)</f>
        <v>Instituciones de Seguridad Social</v>
      </c>
      <c r="W295" s="392"/>
      <c r="X295" s="242">
        <v>78</v>
      </c>
      <c r="Y295" s="242" t="str">
        <f>+VLOOKUP(X295,bd_lista!$A$3:$C$590,3,FALSE)</f>
        <v>Ministerio de Hidrocarburos y Energías</v>
      </c>
      <c r="Z295" s="292"/>
      <c r="AA295" s="321"/>
    </row>
    <row r="296" spans="1:27" customFormat="1" ht="15" hidden="1" customHeight="1">
      <c r="A296" s="32">
        <v>423</v>
      </c>
      <c r="B296" s="387">
        <f>+A296</f>
        <v>423</v>
      </c>
      <c r="C296" s="247" t="str">
        <f>+VLOOKUP(A296,bd_lista!$A$3:$C$590,3,FALSE)</f>
        <v>Caja de Salud del Servicio Nal. de Caminos y Ramas Anexas</v>
      </c>
      <c r="D296" s="389" t="str">
        <f>+C296</f>
        <v>Caja de Salud del Servicio Nal. de Caminos y Ramas Anexas</v>
      </c>
      <c r="E296" s="247" t="s">
        <v>1304</v>
      </c>
      <c r="F296" s="243">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3">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3">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3">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3">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3">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3">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3">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3">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3">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3">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3">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3">
        <f t="shared" ca="1" si="11"/>
        <v>0</v>
      </c>
      <c r="S296" s="249"/>
      <c r="T296" s="243">
        <f ca="1">+T297</f>
        <v>17549.93</v>
      </c>
      <c r="U296" s="242">
        <f t="shared" si="12"/>
        <v>1</v>
      </c>
      <c r="V296" s="333" t="str">
        <f>+VLOOKUP(A296,bd_lista!$A$3:$E$590,5,FALSE)</f>
        <v>Instituciones de Seguridad Social</v>
      </c>
      <c r="W296" s="391" t="str">
        <f>+V296</f>
        <v>Instituciones de Seguridad Social</v>
      </c>
      <c r="X296" s="242">
        <f>+VLOOKUP(A296,[4]Sheet1!$A$13:$D$744,4,FALSE)</f>
        <v>46</v>
      </c>
      <c r="Y296" s="242" t="str">
        <f>+VLOOKUP(X296,bd_lista!$A$3:$C$590,3,FALSE)</f>
        <v>Ministerio de Salud y Deportes</v>
      </c>
      <c r="Z296" s="294">
        <f>+X296</f>
        <v>46</v>
      </c>
      <c r="AA296" s="319" t="str">
        <f>+Y296</f>
        <v>Ministerio de Salud y Deportes</v>
      </c>
    </row>
    <row r="297" spans="1:27" customFormat="1" ht="15" hidden="1" customHeight="1">
      <c r="A297" s="32">
        <v>423</v>
      </c>
      <c r="B297" s="388"/>
      <c r="C297" s="333" t="str">
        <f>+VLOOKUP(A297,bd_lista!$A$3:$C$590,3,FALSE)</f>
        <v>Caja de Salud del Servicio Nal. de Caminos y Ramas Anexas</v>
      </c>
      <c r="D297" s="390"/>
      <c r="E297" s="247" t="s">
        <v>1305</v>
      </c>
      <c r="F297" s="243">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8630.4</v>
      </c>
      <c r="G297" s="243">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8919.5299999999988</v>
      </c>
      <c r="H297" s="243">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3">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3">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3">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3">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3">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3">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3">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3">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3">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3">
        <f t="shared" ca="1" si="11"/>
        <v>17549.93</v>
      </c>
      <c r="S297" s="249">
        <f ca="1">+R296+R297</f>
        <v>17549.93</v>
      </c>
      <c r="T297" s="243">
        <f ca="1">+S297</f>
        <v>17549.93</v>
      </c>
      <c r="U297" s="242">
        <f t="shared" si="12"/>
        <v>2</v>
      </c>
      <c r="V297" s="333" t="str">
        <f>+VLOOKUP(A297,bd_lista!$A$3:$E$590,5,FALSE)</f>
        <v>Instituciones de Seguridad Social</v>
      </c>
      <c r="W297" s="392"/>
      <c r="X297" s="242">
        <f>+VLOOKUP(A297,[4]Sheet1!$A$13:$D$744,4,FALSE)</f>
        <v>46</v>
      </c>
      <c r="Y297" s="242" t="str">
        <f>+VLOOKUP(X297,bd_lista!$A$3:$C$590,3,FALSE)</f>
        <v>Ministerio de Salud y Deportes</v>
      </c>
      <c r="Z297" s="292"/>
      <c r="AA297" s="321"/>
    </row>
    <row r="298" spans="1:27" customFormat="1" ht="15" hidden="1" customHeight="1">
      <c r="A298" s="32">
        <v>424</v>
      </c>
      <c r="B298" s="387">
        <f>+A298</f>
        <v>424</v>
      </c>
      <c r="C298" s="247" t="str">
        <f>+VLOOKUP(A298,bd_lista!$A$3:$C$590,3,FALSE)</f>
        <v>Caja de Salud CORDES</v>
      </c>
      <c r="D298" s="389" t="str">
        <f>+C298</f>
        <v>Caja de Salud CORDES</v>
      </c>
      <c r="E298" s="247" t="s">
        <v>1304</v>
      </c>
      <c r="F298" s="243">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3">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3">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3">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3">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3">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3">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3">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3">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3">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3">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3">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3">
        <f t="shared" ca="1" si="11"/>
        <v>0</v>
      </c>
      <c r="S298" s="249"/>
      <c r="T298" s="243">
        <f ca="1">+T299</f>
        <v>0</v>
      </c>
      <c r="U298" s="242">
        <f t="shared" si="12"/>
        <v>1</v>
      </c>
      <c r="V298" s="333" t="str">
        <f>+VLOOKUP(A298,bd_lista!$A$3:$E$590,5,FALSE)</f>
        <v>Instituciones de Seguridad Social</v>
      </c>
      <c r="W298" s="391" t="str">
        <f>+V298</f>
        <v>Instituciones de Seguridad Social</v>
      </c>
      <c r="X298" s="242">
        <f>+VLOOKUP(A298,[4]Sheet1!$A$13:$D$744,4,FALSE)</f>
        <v>46</v>
      </c>
      <c r="Y298" s="242" t="str">
        <f>+VLOOKUP(X298,bd_lista!$A$3:$C$590,3,FALSE)</f>
        <v>Ministerio de Salud y Deportes</v>
      </c>
      <c r="Z298" s="294">
        <f>+X298</f>
        <v>46</v>
      </c>
      <c r="AA298" s="295" t="str">
        <f>+Y298</f>
        <v>Ministerio de Salud y Deportes</v>
      </c>
    </row>
    <row r="299" spans="1:27" customFormat="1" ht="15" hidden="1" customHeight="1">
      <c r="A299" s="32">
        <v>424</v>
      </c>
      <c r="B299" s="388"/>
      <c r="C299" s="333" t="str">
        <f>+VLOOKUP(A299,bd_lista!$A$3:$C$590,3,FALSE)</f>
        <v>Caja de Salud CORDES</v>
      </c>
      <c r="D299" s="390"/>
      <c r="E299" s="333" t="s">
        <v>1305</v>
      </c>
      <c r="F299" s="245">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5">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5">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5">
        <f t="shared" ca="1" si="11"/>
        <v>0</v>
      </c>
      <c r="S299" s="259">
        <f ca="1">+R298+R299</f>
        <v>0</v>
      </c>
      <c r="T299" s="243">
        <f ca="1">+S299</f>
        <v>0</v>
      </c>
      <c r="U299" s="242">
        <f t="shared" si="12"/>
        <v>2</v>
      </c>
      <c r="V299" s="333" t="str">
        <f>+VLOOKUP(A299,bd_lista!$A$3:$E$590,5,FALSE)</f>
        <v>Instituciones de Seguridad Social</v>
      </c>
      <c r="W299" s="392"/>
      <c r="X299" s="242">
        <f>+VLOOKUP(A299,[4]Sheet1!$A$13:$D$744,4,FALSE)</f>
        <v>46</v>
      </c>
      <c r="Y299" s="242" t="str">
        <f>+VLOOKUP(X299,bd_lista!$A$3:$C$590,3,FALSE)</f>
        <v>Ministerio de Salud y Deportes</v>
      </c>
      <c r="Z299" s="292"/>
      <c r="AA299" s="293"/>
    </row>
    <row r="300" spans="1:27" customFormat="1" ht="15" hidden="1" customHeight="1">
      <c r="A300" s="32">
        <v>425</v>
      </c>
      <c r="B300" s="387">
        <f>+A300</f>
        <v>425</v>
      </c>
      <c r="C300" s="247" t="str">
        <f>+VLOOKUP(A300,bd_lista!$A$3:$C$590,3,FALSE)</f>
        <v>Seguro Social Universitario de Cochabamba</v>
      </c>
      <c r="D300" s="389" t="str">
        <f>+C300</f>
        <v>Seguro Social Universitario de Cochabamba</v>
      </c>
      <c r="E300" s="247" t="s">
        <v>1304</v>
      </c>
      <c r="F300" s="243">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3">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3">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3">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3">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3">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3">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3">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3">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3">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3">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3">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3">
        <f t="shared" ca="1" si="11"/>
        <v>0</v>
      </c>
      <c r="S300" s="249"/>
      <c r="T300" s="243">
        <f ca="1">+T301</f>
        <v>0</v>
      </c>
      <c r="U300" s="242">
        <f t="shared" si="12"/>
        <v>1</v>
      </c>
      <c r="V300" s="333" t="str">
        <f>+VLOOKUP(A300,bd_lista!$A$3:$E$590,5,FALSE)</f>
        <v>Instituciones de Seguridad Social</v>
      </c>
      <c r="W300" s="391" t="str">
        <f>+V300</f>
        <v>Instituciones de Seguridad Social</v>
      </c>
      <c r="X300" s="242">
        <f>+VLOOKUP(A300,[4]Sheet1!$A$13:$D$744,4,FALSE)</f>
        <v>46</v>
      </c>
      <c r="Y300" s="242" t="str">
        <f>+VLOOKUP(X300,bd_lista!$A$3:$C$590,3,FALSE)</f>
        <v>Ministerio de Salud y Deportes</v>
      </c>
      <c r="Z300" s="294">
        <f>+X300</f>
        <v>46</v>
      </c>
      <c r="AA300" s="295" t="str">
        <f>+Y300</f>
        <v>Ministerio de Salud y Deportes</v>
      </c>
    </row>
    <row r="301" spans="1:27" customFormat="1" ht="15" hidden="1" customHeight="1">
      <c r="A301" s="32">
        <v>425</v>
      </c>
      <c r="B301" s="388"/>
      <c r="C301" s="333" t="str">
        <f>+VLOOKUP(A301,bd_lista!$A$3:$C$590,3,FALSE)</f>
        <v>Seguro Social Universitario de Cochabamba</v>
      </c>
      <c r="D301" s="390"/>
      <c r="E301" s="333" t="s">
        <v>1305</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1"/>
        <v>0</v>
      </c>
      <c r="S301" s="259">
        <f ca="1">+R300+R301</f>
        <v>0</v>
      </c>
      <c r="T301" s="243">
        <f ca="1">+S301</f>
        <v>0</v>
      </c>
      <c r="U301" s="242">
        <f t="shared" si="12"/>
        <v>2</v>
      </c>
      <c r="V301" s="333" t="str">
        <f>+VLOOKUP(A301,bd_lista!$A$3:$E$590,5,FALSE)</f>
        <v>Instituciones de Seguridad Social</v>
      </c>
      <c r="W301" s="392"/>
      <c r="X301" s="242">
        <f>+VLOOKUP(A301,[4]Sheet1!$A$13:$D$744,4,FALSE)</f>
        <v>46</v>
      </c>
      <c r="Y301" s="242" t="str">
        <f>+VLOOKUP(X301,bd_lista!$A$3:$C$590,3,FALSE)</f>
        <v>Ministerio de Salud y Deportes</v>
      </c>
      <c r="Z301" s="292"/>
      <c r="AA301" s="293"/>
    </row>
    <row r="302" spans="1:27" customFormat="1" ht="15" hidden="1" customHeight="1">
      <c r="A302" s="32">
        <v>426</v>
      </c>
      <c r="B302" s="387">
        <f>+A302</f>
        <v>426</v>
      </c>
      <c r="C302" s="247" t="str">
        <f>+VLOOKUP(A302,bd_lista!$A$3:$C$590,3,FALSE)</f>
        <v>Seguro Social Universitario de Oruro</v>
      </c>
      <c r="D302" s="389" t="str">
        <f>+C302</f>
        <v>Seguro Social Universitario de Oruro</v>
      </c>
      <c r="E302" s="247" t="s">
        <v>1304</v>
      </c>
      <c r="F302" s="243">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3">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3">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3">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3">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3">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3">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3">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3">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3">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3">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3">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3">
        <f t="shared" ca="1" si="11"/>
        <v>0</v>
      </c>
      <c r="S302" s="249"/>
      <c r="T302" s="243">
        <f ca="1">+T303</f>
        <v>0</v>
      </c>
      <c r="U302" s="242">
        <f t="shared" si="12"/>
        <v>1</v>
      </c>
      <c r="V302" s="333" t="str">
        <f>+VLOOKUP(A302,bd_lista!$A$3:$E$590,5,FALSE)</f>
        <v>Instituciones de Seguridad Social</v>
      </c>
      <c r="W302" s="391" t="str">
        <f>+V302</f>
        <v>Instituciones de Seguridad Social</v>
      </c>
      <c r="X302" s="242">
        <f>+VLOOKUP(A302,[4]Sheet1!$A$13:$D$744,4,FALSE)</f>
        <v>46</v>
      </c>
      <c r="Y302" s="242" t="str">
        <f>+VLOOKUP(X302,bd_lista!$A$3:$C$590,3,FALSE)</f>
        <v>Ministerio de Salud y Deportes</v>
      </c>
      <c r="Z302" s="294">
        <f>+X302</f>
        <v>46</v>
      </c>
      <c r="AA302" s="295" t="str">
        <f>+Y302</f>
        <v>Ministerio de Salud y Deportes</v>
      </c>
    </row>
    <row r="303" spans="1:27" customFormat="1" ht="15" hidden="1" customHeight="1">
      <c r="A303" s="32">
        <v>426</v>
      </c>
      <c r="B303" s="388"/>
      <c r="C303" s="333" t="str">
        <f>+VLOOKUP(A303,bd_lista!$A$3:$C$590,3,FALSE)</f>
        <v>Seguro Social Universitario de Oruro</v>
      </c>
      <c r="D303" s="390"/>
      <c r="E303" s="333" t="s">
        <v>1305</v>
      </c>
      <c r="F303" s="24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5">
        <f t="shared" ca="1" si="11"/>
        <v>0</v>
      </c>
      <c r="S303" s="259">
        <f ca="1">+R302+R303</f>
        <v>0</v>
      </c>
      <c r="T303" s="243">
        <f ca="1">+S303</f>
        <v>0</v>
      </c>
      <c r="U303" s="242">
        <f t="shared" si="12"/>
        <v>2</v>
      </c>
      <c r="V303" s="333" t="str">
        <f>+VLOOKUP(A303,bd_lista!$A$3:$E$590,5,FALSE)</f>
        <v>Instituciones de Seguridad Social</v>
      </c>
      <c r="W303" s="392"/>
      <c r="X303" s="242">
        <f>+VLOOKUP(A303,[4]Sheet1!$A$13:$D$744,4,FALSE)</f>
        <v>46</v>
      </c>
      <c r="Y303" s="242" t="str">
        <f>+VLOOKUP(X303,bd_lista!$A$3:$C$590,3,FALSE)</f>
        <v>Ministerio de Salud y Deportes</v>
      </c>
      <c r="Z303" s="292"/>
      <c r="AA303" s="293"/>
    </row>
    <row r="304" spans="1:27" customFormat="1" ht="15" hidden="1" customHeight="1">
      <c r="A304" s="32">
        <v>427</v>
      </c>
      <c r="B304" s="387">
        <f>+A304</f>
        <v>427</v>
      </c>
      <c r="C304" s="247" t="str">
        <f>+VLOOKUP(A304,bd_lista!$A$3:$C$590,3,FALSE)</f>
        <v>Seguro Social Universitario de Santa Cruz</v>
      </c>
      <c r="D304" s="389" t="str">
        <f>+C304</f>
        <v>Seguro Social Universitario de Santa Cruz</v>
      </c>
      <c r="E304" s="247" t="s">
        <v>1304</v>
      </c>
      <c r="F304" s="243">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3">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3">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3">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3">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3">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3">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3">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3">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3">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3">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3">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3">
        <f t="shared" ca="1" si="11"/>
        <v>0</v>
      </c>
      <c r="S304" s="249"/>
      <c r="T304" s="243">
        <f ca="1">+T305</f>
        <v>0</v>
      </c>
      <c r="U304" s="242">
        <f t="shared" si="12"/>
        <v>1</v>
      </c>
      <c r="V304" s="333" t="str">
        <f>+VLOOKUP(A304,bd_lista!$A$3:$E$590,5,FALSE)</f>
        <v>Instituciones de Seguridad Social</v>
      </c>
      <c r="W304" s="391" t="str">
        <f>+V304</f>
        <v>Instituciones de Seguridad Social</v>
      </c>
      <c r="X304" s="242">
        <f>+VLOOKUP(A304,[4]Sheet1!$A$13:$D$744,4,FALSE)</f>
        <v>46</v>
      </c>
      <c r="Y304" s="242" t="str">
        <f>+VLOOKUP(X304,bd_lista!$A$3:$C$590,3,FALSE)</f>
        <v>Ministerio de Salud y Deportes</v>
      </c>
      <c r="Z304" s="294">
        <f>+X304</f>
        <v>46</v>
      </c>
      <c r="AA304" s="295" t="str">
        <f>+Y304</f>
        <v>Ministerio de Salud y Deportes</v>
      </c>
    </row>
    <row r="305" spans="1:27" customFormat="1" ht="15" hidden="1" customHeight="1">
      <c r="A305" s="32">
        <v>427</v>
      </c>
      <c r="B305" s="388"/>
      <c r="C305" s="333" t="str">
        <f>+VLOOKUP(A305,bd_lista!$A$3:$C$590,3,FALSE)</f>
        <v>Seguro Social Universitario de Santa Cruz</v>
      </c>
      <c r="D305" s="390"/>
      <c r="E305" s="333" t="s">
        <v>1305</v>
      </c>
      <c r="F305" s="245">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5">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5">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5">
        <f t="shared" ca="1" si="11"/>
        <v>0</v>
      </c>
      <c r="S305" s="259">
        <f ca="1">+R304+R305</f>
        <v>0</v>
      </c>
      <c r="T305" s="243">
        <f ca="1">+S305</f>
        <v>0</v>
      </c>
      <c r="U305" s="242">
        <f t="shared" si="12"/>
        <v>2</v>
      </c>
      <c r="V305" s="333" t="str">
        <f>+VLOOKUP(A305,bd_lista!$A$3:$E$590,5,FALSE)</f>
        <v>Instituciones de Seguridad Social</v>
      </c>
      <c r="W305" s="392"/>
      <c r="X305" s="242">
        <f>+VLOOKUP(A305,[4]Sheet1!$A$13:$D$744,4,FALSE)</f>
        <v>46</v>
      </c>
      <c r="Y305" s="242" t="str">
        <f>+VLOOKUP(X305,bd_lista!$A$3:$C$590,3,FALSE)</f>
        <v>Ministerio de Salud y Deportes</v>
      </c>
      <c r="Z305" s="292"/>
      <c r="AA305" s="293"/>
    </row>
    <row r="306" spans="1:27" customFormat="1" ht="15" hidden="1" customHeight="1">
      <c r="A306" s="32">
        <v>428</v>
      </c>
      <c r="B306" s="387">
        <f>+A306</f>
        <v>428</v>
      </c>
      <c r="C306" s="247" t="str">
        <f>+VLOOKUP(A306,bd_lista!$A$3:$C$590,3,FALSE)</f>
        <v>Seguro Social Universitario de Sucre</v>
      </c>
      <c r="D306" s="389" t="str">
        <f>+C306</f>
        <v>Seguro Social Universitario de Sucre</v>
      </c>
      <c r="E306" s="247" t="s">
        <v>1304</v>
      </c>
      <c r="F306" s="243">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3">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3">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3">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3">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3">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3">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3">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3">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3">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3">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3">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3">
        <f t="shared" ca="1" si="11"/>
        <v>0</v>
      </c>
      <c r="S306" s="249"/>
      <c r="T306" s="243">
        <f ca="1">+T307</f>
        <v>0</v>
      </c>
      <c r="U306" s="242">
        <f t="shared" si="12"/>
        <v>1</v>
      </c>
      <c r="V306" s="333" t="str">
        <f>+VLOOKUP(A306,bd_lista!$A$3:$E$590,5,FALSE)</f>
        <v>Instituciones de Seguridad Social</v>
      </c>
      <c r="W306" s="391" t="str">
        <f>+V306</f>
        <v>Instituciones de Seguridad Social</v>
      </c>
      <c r="X306" s="242">
        <f>+VLOOKUP(A306,[4]Sheet1!$A$13:$D$744,4,FALSE)</f>
        <v>46</v>
      </c>
      <c r="Y306" s="242" t="str">
        <f>+VLOOKUP(X306,bd_lista!$A$3:$C$590,3,FALSE)</f>
        <v>Ministerio de Salud y Deportes</v>
      </c>
      <c r="Z306" s="294">
        <f>+X306</f>
        <v>46</v>
      </c>
      <c r="AA306" s="295" t="str">
        <f>+Y306</f>
        <v>Ministerio de Salud y Deportes</v>
      </c>
    </row>
    <row r="307" spans="1:27" customFormat="1" ht="15" hidden="1" customHeight="1">
      <c r="A307" s="32">
        <v>428</v>
      </c>
      <c r="B307" s="388"/>
      <c r="C307" s="333" t="str">
        <f>+VLOOKUP(A307,bd_lista!$A$3:$C$590,3,FALSE)</f>
        <v>Seguro Social Universitario de Sucre</v>
      </c>
      <c r="D307" s="390"/>
      <c r="E307" s="247" t="s">
        <v>1305</v>
      </c>
      <c r="F307" s="243">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3">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3">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3">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3">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3">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3">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3">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3">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3">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3">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3">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3">
        <f t="shared" ca="1" si="11"/>
        <v>0</v>
      </c>
      <c r="S307" s="249">
        <f ca="1">+R306+R307</f>
        <v>0</v>
      </c>
      <c r="T307" s="243">
        <f ca="1">+S307</f>
        <v>0</v>
      </c>
      <c r="U307" s="242">
        <f t="shared" si="12"/>
        <v>2</v>
      </c>
      <c r="V307" s="333" t="str">
        <f>+VLOOKUP(A307,bd_lista!$A$3:$E$590,5,FALSE)</f>
        <v>Instituciones de Seguridad Social</v>
      </c>
      <c r="W307" s="392"/>
      <c r="X307" s="242">
        <f>+VLOOKUP(A307,[4]Sheet1!$A$13:$D$744,4,FALSE)</f>
        <v>46</v>
      </c>
      <c r="Y307" s="242" t="str">
        <f>+VLOOKUP(X307,bd_lista!$A$3:$C$590,3,FALSE)</f>
        <v>Ministerio de Salud y Deportes</v>
      </c>
      <c r="Z307" s="292"/>
      <c r="AA307" s="293"/>
    </row>
    <row r="308" spans="1:27" customFormat="1" ht="15" hidden="1" customHeight="1">
      <c r="A308" s="32">
        <v>429</v>
      </c>
      <c r="B308" s="387">
        <f>+A308</f>
        <v>429</v>
      </c>
      <c r="C308" s="247" t="str">
        <f>+VLOOKUP(A308,bd_lista!$A$3:$C$590,3,FALSE)</f>
        <v>Seguro Social Universitario de La Paz</v>
      </c>
      <c r="D308" s="389" t="str">
        <f>+C308</f>
        <v>Seguro Social Universitario de La Paz</v>
      </c>
      <c r="E308" s="247" t="s">
        <v>1304</v>
      </c>
      <c r="F308" s="243">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3">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3">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3">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3">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3">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3">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3">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3">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3">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3">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3">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3">
        <f t="shared" ca="1" si="11"/>
        <v>0</v>
      </c>
      <c r="S308" s="249"/>
      <c r="T308" s="243">
        <f ca="1">+T309</f>
        <v>0</v>
      </c>
      <c r="U308" s="242">
        <f t="shared" si="12"/>
        <v>1</v>
      </c>
      <c r="V308" s="333" t="str">
        <f>+VLOOKUP(A308,bd_lista!$A$3:$E$590,5,FALSE)</f>
        <v>Instituciones de Seguridad Social</v>
      </c>
      <c r="W308" s="391" t="str">
        <f>+V308</f>
        <v>Instituciones de Seguridad Social</v>
      </c>
      <c r="X308" s="242">
        <f>+VLOOKUP(A308,[4]Sheet1!$A$13:$D$744,4,FALSE)</f>
        <v>46</v>
      </c>
      <c r="Y308" s="242" t="str">
        <f>+VLOOKUP(X308,bd_lista!$A$3:$C$590,3,FALSE)</f>
        <v>Ministerio de Salud y Deportes</v>
      </c>
      <c r="Z308" s="294">
        <f>+X308</f>
        <v>46</v>
      </c>
      <c r="AA308" s="295" t="str">
        <f>+Y308</f>
        <v>Ministerio de Salud y Deportes</v>
      </c>
    </row>
    <row r="309" spans="1:27" customFormat="1" ht="15" hidden="1" customHeight="1">
      <c r="A309" s="32">
        <v>429</v>
      </c>
      <c r="B309" s="388"/>
      <c r="C309" s="333" t="str">
        <f>+VLOOKUP(A309,bd_lista!$A$3:$C$590,3,FALSE)</f>
        <v>Seguro Social Universitario de La Paz</v>
      </c>
      <c r="D309" s="390"/>
      <c r="E309" s="247" t="s">
        <v>1305</v>
      </c>
      <c r="F309" s="243">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3">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3">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3">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3">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3">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3">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3">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3">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3">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3">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3">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3">
        <f t="shared" ca="1" si="11"/>
        <v>0</v>
      </c>
      <c r="S309" s="249">
        <f ca="1">+R308+R309</f>
        <v>0</v>
      </c>
      <c r="T309" s="243">
        <f ca="1">+S309</f>
        <v>0</v>
      </c>
      <c r="U309" s="242">
        <f t="shared" si="12"/>
        <v>2</v>
      </c>
      <c r="V309" s="333" t="str">
        <f>+VLOOKUP(A309,bd_lista!$A$3:$E$590,5,FALSE)</f>
        <v>Instituciones de Seguridad Social</v>
      </c>
      <c r="W309" s="392"/>
      <c r="X309" s="242">
        <f>+VLOOKUP(A309,[4]Sheet1!$A$13:$D$744,4,FALSE)</f>
        <v>46</v>
      </c>
      <c r="Y309" s="242" t="str">
        <f>+VLOOKUP(X309,bd_lista!$A$3:$C$590,3,FALSE)</f>
        <v>Ministerio de Salud y Deportes</v>
      </c>
      <c r="Z309" s="292"/>
      <c r="AA309" s="293"/>
    </row>
    <row r="310" spans="1:27" customFormat="1" ht="15" hidden="1" customHeight="1">
      <c r="A310" s="32">
        <v>432</v>
      </c>
      <c r="B310" s="387">
        <f>+A310</f>
        <v>432</v>
      </c>
      <c r="C310" s="247" t="str">
        <f>+VLOOKUP(A310,bd_lista!$A$3:$C$590,3,FALSE)</f>
        <v>Seguro Social Universitario de Tarija</v>
      </c>
      <c r="D310" s="389" t="str">
        <f>+C310</f>
        <v>Seguro Social Universitario de Tarija</v>
      </c>
      <c r="E310" s="247" t="s">
        <v>1304</v>
      </c>
      <c r="F310" s="243">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3">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3">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3">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3">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3">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3">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3">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3">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3">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3">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3">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3">
        <f t="shared" ca="1" si="11"/>
        <v>0</v>
      </c>
      <c r="S310" s="249"/>
      <c r="T310" s="243">
        <f ca="1">+T311</f>
        <v>0</v>
      </c>
      <c r="U310" s="242">
        <f t="shared" si="12"/>
        <v>1</v>
      </c>
      <c r="V310" s="333" t="str">
        <f>+VLOOKUP(A310,bd_lista!$A$3:$E$590,5,FALSE)</f>
        <v>Instituciones de Seguridad Social</v>
      </c>
      <c r="W310" s="391" t="str">
        <f>+V310</f>
        <v>Instituciones de Seguridad Social</v>
      </c>
      <c r="X310" s="242">
        <f>+VLOOKUP(A310,[4]Sheet1!$A$13:$D$744,4,FALSE)</f>
        <v>46</v>
      </c>
      <c r="Y310" s="242" t="str">
        <f>+VLOOKUP(X310,bd_lista!$A$3:$C$590,3,FALSE)</f>
        <v>Ministerio de Salud y Deportes</v>
      </c>
      <c r="Z310" s="294">
        <f>+X310</f>
        <v>46</v>
      </c>
      <c r="AA310" s="295" t="str">
        <f>+Y310</f>
        <v>Ministerio de Salud y Deportes</v>
      </c>
    </row>
    <row r="311" spans="1:27" customFormat="1" ht="15" hidden="1" customHeight="1">
      <c r="A311" s="32">
        <v>432</v>
      </c>
      <c r="B311" s="388"/>
      <c r="C311" s="333" t="str">
        <f>+VLOOKUP(A311,bd_lista!$A$3:$C$590,3,FALSE)</f>
        <v>Seguro Social Universitario de Tarija</v>
      </c>
      <c r="D311" s="390"/>
      <c r="E311" s="247" t="s">
        <v>1305</v>
      </c>
      <c r="F311" s="243">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3">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3">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3">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3">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3">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3">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3">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3">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3">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3">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3">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3">
        <f t="shared" ca="1" si="11"/>
        <v>0</v>
      </c>
      <c r="S311" s="249">
        <f ca="1">+R310+R311</f>
        <v>0</v>
      </c>
      <c r="T311" s="243">
        <f ca="1">+S311</f>
        <v>0</v>
      </c>
      <c r="U311" s="242">
        <f t="shared" si="12"/>
        <v>2</v>
      </c>
      <c r="V311" s="333" t="str">
        <f>+VLOOKUP(A311,bd_lista!$A$3:$E$590,5,FALSE)</f>
        <v>Instituciones de Seguridad Social</v>
      </c>
      <c r="W311" s="392"/>
      <c r="X311" s="242">
        <f>+VLOOKUP(A311,[4]Sheet1!$A$13:$D$744,4,FALSE)</f>
        <v>46</v>
      </c>
      <c r="Y311" s="242" t="str">
        <f>+VLOOKUP(X311,bd_lista!$A$3:$C$590,3,FALSE)</f>
        <v>Ministerio de Salud y Deportes</v>
      </c>
      <c r="Z311" s="292"/>
      <c r="AA311" s="293"/>
    </row>
    <row r="312" spans="1:27" customFormat="1" ht="15" hidden="1" customHeight="1">
      <c r="A312" s="32">
        <v>433</v>
      </c>
      <c r="B312" s="387">
        <f>+A312</f>
        <v>433</v>
      </c>
      <c r="C312" s="247" t="str">
        <f>+VLOOKUP(A312,bd_lista!$A$3:$C$590,3,FALSE)</f>
        <v>Seguro Social Universitario de Potosí</v>
      </c>
      <c r="D312" s="389" t="str">
        <f>+C312</f>
        <v>Seguro Social Universitario de Potosí</v>
      </c>
      <c r="E312" s="247" t="s">
        <v>1304</v>
      </c>
      <c r="F312" s="243">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3">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3">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3">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3">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3">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3">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3">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3">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3">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3">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3">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3">
        <f t="shared" ca="1" si="11"/>
        <v>0</v>
      </c>
      <c r="S312" s="249"/>
      <c r="T312" s="243">
        <f ca="1">+T313</f>
        <v>0</v>
      </c>
      <c r="U312" s="242">
        <f t="shared" si="12"/>
        <v>1</v>
      </c>
      <c r="V312" s="333" t="str">
        <f>+VLOOKUP(A312,bd_lista!$A$3:$E$590,5,FALSE)</f>
        <v>Instituciones de Seguridad Social</v>
      </c>
      <c r="W312" s="391" t="str">
        <f>+V312</f>
        <v>Instituciones de Seguridad Social</v>
      </c>
      <c r="X312" s="242">
        <f>+VLOOKUP(A312,[4]Sheet1!$A$13:$D$744,4,FALSE)</f>
        <v>46</v>
      </c>
      <c r="Y312" s="242" t="str">
        <f>+VLOOKUP(X312,bd_lista!$A$3:$C$590,3,FALSE)</f>
        <v>Ministerio de Salud y Deportes</v>
      </c>
      <c r="Z312" s="294">
        <f>+X312</f>
        <v>46</v>
      </c>
      <c r="AA312" s="295" t="str">
        <f>+Y312</f>
        <v>Ministerio de Salud y Deportes</v>
      </c>
    </row>
    <row r="313" spans="1:27" customFormat="1" ht="15" hidden="1" customHeight="1">
      <c r="A313" s="32">
        <v>433</v>
      </c>
      <c r="B313" s="388"/>
      <c r="C313" s="333" t="str">
        <f>+VLOOKUP(A313,bd_lista!$A$3:$C$590,3,FALSE)</f>
        <v>Seguro Social Universitario de Potosí</v>
      </c>
      <c r="D313" s="390"/>
      <c r="E313" s="333" t="s">
        <v>1305</v>
      </c>
      <c r="F313" s="245">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5">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5">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5">
        <f t="shared" ca="1" si="11"/>
        <v>0</v>
      </c>
      <c r="S313" s="259">
        <f ca="1">+R312+R313</f>
        <v>0</v>
      </c>
      <c r="T313" s="243">
        <f ca="1">+S313</f>
        <v>0</v>
      </c>
      <c r="U313" s="242">
        <f t="shared" si="12"/>
        <v>2</v>
      </c>
      <c r="V313" s="333" t="str">
        <f>+VLOOKUP(A313,bd_lista!$A$3:$E$590,5,FALSE)</f>
        <v>Instituciones de Seguridad Social</v>
      </c>
      <c r="W313" s="392"/>
      <c r="X313" s="242">
        <f>+VLOOKUP(A313,[4]Sheet1!$A$13:$D$744,4,FALSE)</f>
        <v>46</v>
      </c>
      <c r="Y313" s="242" t="str">
        <f>+VLOOKUP(X313,bd_lista!$A$3:$C$590,3,FALSE)</f>
        <v>Ministerio de Salud y Deportes</v>
      </c>
      <c r="Z313" s="292"/>
      <c r="AA313" s="293"/>
    </row>
    <row r="314" spans="1:27" customFormat="1" ht="15" hidden="1" customHeight="1">
      <c r="A314" s="32">
        <v>434</v>
      </c>
      <c r="B314" s="387">
        <f>+A314</f>
        <v>434</v>
      </c>
      <c r="C314" s="247" t="str">
        <f>+VLOOKUP(A314,bd_lista!$A$3:$C$590,3,FALSE)</f>
        <v>Seguro Social Universitario de Beni</v>
      </c>
      <c r="D314" s="389" t="str">
        <f>+C314</f>
        <v>Seguro Social Universitario de Beni</v>
      </c>
      <c r="E314" s="247" t="s">
        <v>1304</v>
      </c>
      <c r="F314" s="243">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3">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3">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3">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3">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3">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3">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3">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3">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3">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3">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3">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3">
        <f t="shared" ca="1" si="11"/>
        <v>0</v>
      </c>
      <c r="S314" s="249"/>
      <c r="T314" s="243">
        <f ca="1">+T315</f>
        <v>0</v>
      </c>
      <c r="U314" s="242">
        <f t="shared" si="12"/>
        <v>1</v>
      </c>
      <c r="V314" s="333" t="str">
        <f>+VLOOKUP(A314,bd_lista!$A$3:$E$590,5,FALSE)</f>
        <v>Instituciones de Seguridad Social</v>
      </c>
      <c r="W314" s="391" t="str">
        <f>+V314</f>
        <v>Instituciones de Seguridad Social</v>
      </c>
      <c r="X314" s="242">
        <f>+VLOOKUP(A314,[4]Sheet1!$A$13:$D$744,4,FALSE)</f>
        <v>46</v>
      </c>
      <c r="Y314" s="242" t="str">
        <f>+VLOOKUP(X314,bd_lista!$A$3:$C$590,3,FALSE)</f>
        <v>Ministerio de Salud y Deportes</v>
      </c>
      <c r="Z314" s="294">
        <f>+X314</f>
        <v>46</v>
      </c>
      <c r="AA314" s="295" t="str">
        <f>+Y314</f>
        <v>Ministerio de Salud y Deportes</v>
      </c>
    </row>
    <row r="315" spans="1:27" customFormat="1" ht="15" hidden="1" customHeight="1">
      <c r="A315" s="32">
        <v>434</v>
      </c>
      <c r="B315" s="388"/>
      <c r="C315" s="333" t="str">
        <f>+VLOOKUP(A315,bd_lista!$A$3:$C$590,3,FALSE)</f>
        <v>Seguro Social Universitario de Beni</v>
      </c>
      <c r="D315" s="390"/>
      <c r="E315" s="247" t="s">
        <v>1305</v>
      </c>
      <c r="F315" s="243">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3">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3">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3">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3">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3">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3">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3">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3">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3">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3">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3">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3">
        <f t="shared" ca="1" si="11"/>
        <v>0</v>
      </c>
      <c r="S315" s="249">
        <f ca="1">+R314+R315</f>
        <v>0</v>
      </c>
      <c r="T315" s="243">
        <f ca="1">+S315</f>
        <v>0</v>
      </c>
      <c r="U315" s="242">
        <f t="shared" si="12"/>
        <v>2</v>
      </c>
      <c r="V315" s="333" t="str">
        <f>+VLOOKUP(A315,bd_lista!$A$3:$E$590,5,FALSE)</f>
        <v>Instituciones de Seguridad Social</v>
      </c>
      <c r="W315" s="392"/>
      <c r="X315" s="242">
        <f>+VLOOKUP(A315,[4]Sheet1!$A$13:$D$744,4,FALSE)</f>
        <v>46</v>
      </c>
      <c r="Y315" s="242" t="str">
        <f>+VLOOKUP(X315,bd_lista!$A$3:$C$590,3,FALSE)</f>
        <v>Ministerio de Salud y Deportes</v>
      </c>
      <c r="Z315" s="292"/>
      <c r="AA315" s="293"/>
    </row>
    <row r="316" spans="1:27" customFormat="1" ht="15" hidden="1" customHeight="1">
      <c r="A316" s="32">
        <v>435</v>
      </c>
      <c r="B316" s="387">
        <f>+A316</f>
        <v>435</v>
      </c>
      <c r="C316" s="247" t="str">
        <f>+VLOOKUP(A316,bd_lista!$A$3:$C$590,3,FALSE)</f>
        <v>Seguro Integral de Salud</v>
      </c>
      <c r="D316" s="389" t="str">
        <f>+C316</f>
        <v>Seguro Integral de Salud</v>
      </c>
      <c r="E316" s="247" t="s">
        <v>1304</v>
      </c>
      <c r="F316" s="243">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3">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3">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3">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3">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3">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3">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3">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3">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3">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3">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3">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3">
        <f t="shared" ca="1" si="11"/>
        <v>0</v>
      </c>
      <c r="S316" s="249"/>
      <c r="T316" s="243">
        <f ca="1">+T317</f>
        <v>0</v>
      </c>
      <c r="U316" s="242">
        <f t="shared" si="12"/>
        <v>1</v>
      </c>
      <c r="V316" s="333" t="str">
        <f>+VLOOKUP(A316,bd_lista!$A$3:$E$590,5,FALSE)</f>
        <v>Instituciones de Seguridad Social</v>
      </c>
      <c r="W316" s="391" t="str">
        <f>+V316</f>
        <v>Instituciones de Seguridad Social</v>
      </c>
      <c r="X316" s="242">
        <f>+VLOOKUP(A316,[4]Sheet1!$A$13:$D$744,4,FALSE)</f>
        <v>46</v>
      </c>
      <c r="Y316" s="242" t="str">
        <f>+VLOOKUP(X316,bd_lista!$A$3:$C$590,3,FALSE)</f>
        <v>Ministerio de Salud y Deportes</v>
      </c>
      <c r="Z316" s="294">
        <f>+X316</f>
        <v>46</v>
      </c>
      <c r="AA316" s="295" t="str">
        <f>+Y316</f>
        <v>Ministerio de Salud y Deportes</v>
      </c>
    </row>
    <row r="317" spans="1:27" customFormat="1" ht="15" hidden="1" customHeight="1">
      <c r="A317" s="32">
        <v>435</v>
      </c>
      <c r="B317" s="388"/>
      <c r="C317" s="333" t="str">
        <f>+VLOOKUP(A317,bd_lista!$A$3:$C$590,3,FALSE)</f>
        <v>Seguro Integral de Salud</v>
      </c>
      <c r="D317" s="390"/>
      <c r="E317" s="247" t="s">
        <v>1305</v>
      </c>
      <c r="F317" s="243">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3">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3">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3">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3">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3">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3">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3">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3">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3">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3">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3">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3">
        <f t="shared" ca="1" si="11"/>
        <v>0</v>
      </c>
      <c r="S317" s="249">
        <f ca="1">+R316+R317</f>
        <v>0</v>
      </c>
      <c r="T317" s="243">
        <f ca="1">+S317</f>
        <v>0</v>
      </c>
      <c r="U317" s="242">
        <f t="shared" si="12"/>
        <v>2</v>
      </c>
      <c r="V317" s="333" t="str">
        <f>+VLOOKUP(A317,bd_lista!$A$3:$E$590,5,FALSE)</f>
        <v>Instituciones de Seguridad Social</v>
      </c>
      <c r="W317" s="392"/>
      <c r="X317" s="242">
        <f>+VLOOKUP(A317,[4]Sheet1!$A$13:$D$744,4,FALSE)</f>
        <v>46</v>
      </c>
      <c r="Y317" s="242" t="str">
        <f>+VLOOKUP(X317,bd_lista!$A$3:$C$590,3,FALSE)</f>
        <v>Ministerio de Salud y Deportes</v>
      </c>
      <c r="Z317" s="292"/>
      <c r="AA317" s="293"/>
    </row>
    <row r="318" spans="1:27" customFormat="1" ht="15" hidden="1" customHeight="1">
      <c r="A318" s="32">
        <v>512</v>
      </c>
      <c r="B318" s="387">
        <f>+A318</f>
        <v>512</v>
      </c>
      <c r="C318" s="247" t="str">
        <f>+VLOOKUP(A318,bd_lista!$A$3:$C$590,3,FALSE)</f>
        <v>Adm.de Aeropuertos y Servicios Auxiliares a la Naveg. Aérea</v>
      </c>
      <c r="D318" s="389" t="str">
        <f>+C318</f>
        <v>Adm.de Aeropuertos y Servicios Auxiliares a la Naveg. Aérea</v>
      </c>
      <c r="E318" s="247" t="s">
        <v>1304</v>
      </c>
      <c r="F318" s="243">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3">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3">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3">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3">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3">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3">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3">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3">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3">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3">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3">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3">
        <f t="shared" ca="1" si="11"/>
        <v>0</v>
      </c>
      <c r="S318" s="263"/>
      <c r="T318" s="243">
        <f ca="1">+T319</f>
        <v>0</v>
      </c>
      <c r="U318" s="242">
        <f t="shared" si="12"/>
        <v>1</v>
      </c>
      <c r="V318" s="333"/>
      <c r="W318" s="391">
        <f>+V318</f>
        <v>0</v>
      </c>
      <c r="X318" s="242">
        <f>+VLOOKUP(A318,[4]Sheet1!$A$13:$D$744,4,FALSE)</f>
        <v>81</v>
      </c>
      <c r="Y318" s="242" t="str">
        <f>+VLOOKUP(X318,bd_lista!$A$3:$C$590,3,FALSE)</f>
        <v>Ministerio de Obras Públicas, Servicios y Vivienda</v>
      </c>
      <c r="Z318" s="294">
        <f>+X318</f>
        <v>81</v>
      </c>
      <c r="AA318" s="319" t="str">
        <f>+Y318</f>
        <v>Ministerio de Obras Públicas, Servicios y Vivienda</v>
      </c>
    </row>
    <row r="319" spans="1:27" customFormat="1" ht="15" hidden="1" customHeight="1">
      <c r="A319" s="32">
        <v>512</v>
      </c>
      <c r="B319" s="388"/>
      <c r="C319" s="333" t="str">
        <f>+VLOOKUP(A319,bd_lista!$A$3:$C$590,3,FALSE)</f>
        <v>Adm.de Aeropuertos y Servicios Auxiliares a la Naveg. Aérea</v>
      </c>
      <c r="D319" s="390"/>
      <c r="E319" s="247" t="s">
        <v>1305</v>
      </c>
      <c r="F319" s="243">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3">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3">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3">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3">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3">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3">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3">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3">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3">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3">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3">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3">
        <f t="shared" ca="1" si="11"/>
        <v>0</v>
      </c>
      <c r="S319" s="263">
        <f ca="1">+R318+R319</f>
        <v>0</v>
      </c>
      <c r="T319" s="243">
        <f ca="1">+S319</f>
        <v>0</v>
      </c>
      <c r="U319" s="242">
        <f t="shared" si="12"/>
        <v>2</v>
      </c>
      <c r="V319" s="333"/>
      <c r="W319" s="392"/>
      <c r="X319" s="242">
        <f>+VLOOKUP(A319,[4]Sheet1!$A$13:$D$744,4,FALSE)</f>
        <v>81</v>
      </c>
      <c r="Y319" s="242" t="str">
        <f>+VLOOKUP(X319,bd_lista!$A$3:$C$590,3,FALSE)</f>
        <v>Ministerio de Obras Públicas, Servicios y Vivienda</v>
      </c>
      <c r="Z319" s="292"/>
      <c r="AA319" s="321"/>
    </row>
    <row r="320" spans="1:27" ht="15" customHeight="1">
      <c r="A320" s="32">
        <v>513</v>
      </c>
      <c r="B320" s="387">
        <f>+A320</f>
        <v>513</v>
      </c>
      <c r="C320" s="247" t="str">
        <f>+VLOOKUP(A320,bd_lista!$A$3:$C$590,3,FALSE)</f>
        <v>Yacimientos Petrolíferos Fiscales Bolivianos</v>
      </c>
      <c r="D320" s="389" t="str">
        <f>+C320</f>
        <v>Yacimientos Petrolíferos Fiscales Bolivianos</v>
      </c>
      <c r="E320" s="332" t="s">
        <v>1304</v>
      </c>
      <c r="F320" s="268">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2286787.0700000003</v>
      </c>
      <c r="G320" s="268">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318564549.16999996</v>
      </c>
      <c r="H320" s="268">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68">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68">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68">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68">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68">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68">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68">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68">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68">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68">
        <f t="shared" ca="1" si="11"/>
        <v>320851336.23999995</v>
      </c>
      <c r="S320" s="327"/>
      <c r="T320" s="243">
        <f ca="1">+T321</f>
        <v>705788806.36999989</v>
      </c>
      <c r="U320" s="242">
        <f t="shared" si="12"/>
        <v>1</v>
      </c>
      <c r="V320" s="333" t="str">
        <f>+VLOOKUP(A320,bd_lista!$A$3:$E$590,5,FALSE)</f>
        <v>Empresas Nacionales</v>
      </c>
      <c r="W320" s="391" t="str">
        <f>+V320</f>
        <v>Empresas Nacionales</v>
      </c>
      <c r="X320" s="242">
        <v>78</v>
      </c>
      <c r="Y320" s="242" t="str">
        <f>+VLOOKUP(X320,bd_lista!$A$3:$C$590,3,FALSE)</f>
        <v>Ministerio de Hidrocarburos y Energías</v>
      </c>
      <c r="Z320" s="294">
        <f>+X320</f>
        <v>78</v>
      </c>
      <c r="AA320" s="319" t="str">
        <f>+Y320</f>
        <v>Ministerio de Hidrocarburos y Energías</v>
      </c>
    </row>
    <row r="321" spans="1:27" ht="15" customHeight="1">
      <c r="A321" s="32">
        <v>513</v>
      </c>
      <c r="B321" s="388"/>
      <c r="C321" s="333" t="str">
        <f>+VLOOKUP(A321,bd_lista!$A$3:$C$590,3,FALSE)</f>
        <v>Yacimientos Petrolíferos Fiscales Bolivianos</v>
      </c>
      <c r="D321" s="390"/>
      <c r="E321" s="333" t="s">
        <v>1305</v>
      </c>
      <c r="F321" s="245">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5486434.8699999992</v>
      </c>
      <c r="G321" s="245">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379451035.25999999</v>
      </c>
      <c r="H321" s="245">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45">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5">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5">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5">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5">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5">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5">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5">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5">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5">
        <f t="shared" ca="1" si="11"/>
        <v>384937470.13</v>
      </c>
      <c r="S321" s="262">
        <f ca="1">+R320+R321</f>
        <v>705788806.36999989</v>
      </c>
      <c r="T321" s="245">
        <f ca="1">+S321</f>
        <v>705788806.36999989</v>
      </c>
      <c r="U321" s="244">
        <f t="shared" si="12"/>
        <v>2</v>
      </c>
      <c r="V321" s="333" t="str">
        <f>+VLOOKUP(A321,bd_lista!$A$3:$E$590,5,FALSE)</f>
        <v>Empresas Nacionales</v>
      </c>
      <c r="W321" s="392"/>
      <c r="X321" s="242">
        <v>78</v>
      </c>
      <c r="Y321" s="242" t="str">
        <f>+VLOOKUP(X321,bd_lista!$A$3:$C$590,3,FALSE)</f>
        <v>Ministerio de Hidrocarburos y Energías</v>
      </c>
      <c r="Z321" s="292"/>
      <c r="AA321" s="321"/>
    </row>
    <row r="322" spans="1:27" customFormat="1" ht="15" customHeight="1">
      <c r="A322" s="251">
        <v>514</v>
      </c>
      <c r="B322" s="387">
        <f>+A322</f>
        <v>514</v>
      </c>
      <c r="C322" s="247" t="str">
        <f>+VLOOKUP(A322,bd_lista!$A$3:$C$590,3,FALSE)</f>
        <v>Empresa Nacional de Electricidad</v>
      </c>
      <c r="D322" s="389" t="str">
        <f>+C322</f>
        <v>Empresa Nacional de Electricidad</v>
      </c>
      <c r="E322" s="242" t="s">
        <v>1304</v>
      </c>
      <c r="F322" s="243">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3">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3">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3">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3">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3">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3">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3">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3">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3">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3">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3">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3">
        <f t="shared" ca="1" si="11"/>
        <v>0</v>
      </c>
      <c r="S322" s="263"/>
      <c r="T322" s="243">
        <f ca="1">+T323</f>
        <v>835.97</v>
      </c>
      <c r="U322" s="242">
        <f t="shared" si="12"/>
        <v>1</v>
      </c>
      <c r="V322" s="333" t="str">
        <f>+VLOOKUP(A322,bd_lista!$A$3:$E$590,5,FALSE)</f>
        <v>Empresas Nacionales</v>
      </c>
      <c r="W322" s="391" t="str">
        <f>+V322</f>
        <v>Empresas Nacionales</v>
      </c>
      <c r="X322" s="242">
        <f>+VLOOKUP(A322,[4]Sheet1!$A$13:$D$744,4,FALSE)</f>
        <v>85</v>
      </c>
      <c r="Y322" s="242" t="e">
        <f>+VLOOKUP(X322,bd_lista!$A$3:$C$590,3,FALSE)</f>
        <v>#N/A</v>
      </c>
      <c r="Z322" s="294">
        <f>+X322</f>
        <v>85</v>
      </c>
      <c r="AA322" s="295" t="e">
        <f>+Y322</f>
        <v>#N/A</v>
      </c>
    </row>
    <row r="323" spans="1:27" customFormat="1" ht="15" customHeight="1">
      <c r="A323" s="32">
        <v>514</v>
      </c>
      <c r="B323" s="388"/>
      <c r="C323" s="333" t="str">
        <f>+VLOOKUP(A323,bd_lista!$A$3:$C$590,3,FALSE)</f>
        <v>Empresa Nacional de Electricidad</v>
      </c>
      <c r="D323" s="390"/>
      <c r="E323" s="244" t="s">
        <v>1305</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835.97</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1"/>
        <v>835.97</v>
      </c>
      <c r="S323" s="262">
        <f ca="1">+R322+R323</f>
        <v>835.97</v>
      </c>
      <c r="T323" s="243">
        <f ca="1">+S323</f>
        <v>835.97</v>
      </c>
      <c r="U323" s="242">
        <f t="shared" si="12"/>
        <v>2</v>
      </c>
      <c r="V323" s="333" t="str">
        <f>+VLOOKUP(A323,bd_lista!$A$3:$E$590,5,FALSE)</f>
        <v>Empresas Nacionales</v>
      </c>
      <c r="W323" s="392"/>
      <c r="X323" s="242">
        <f>+VLOOKUP(A323,[4]Sheet1!$A$13:$D$744,4,FALSE)</f>
        <v>85</v>
      </c>
      <c r="Y323" s="242" t="e">
        <f>+VLOOKUP(X323,bd_lista!$A$3:$C$590,3,FALSE)</f>
        <v>#N/A</v>
      </c>
      <c r="Z323" s="292"/>
      <c r="AA323" s="293"/>
    </row>
    <row r="324" spans="1:27" ht="15" hidden="1" customHeight="1">
      <c r="A324" s="32">
        <v>517</v>
      </c>
      <c r="B324" s="387">
        <f>+A324</f>
        <v>517</v>
      </c>
      <c r="C324" s="247" t="str">
        <f>+VLOOKUP(A324,bd_lista!$A$3:$C$590,3,FALSE)</f>
        <v>Corporación Minera de Bolivia</v>
      </c>
      <c r="D324" s="389" t="str">
        <f>+C324</f>
        <v>Corporación Minera de Bolivia</v>
      </c>
      <c r="E324" s="247" t="s">
        <v>1304</v>
      </c>
      <c r="F324" s="243">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3">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3">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3">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3">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3">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3">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3">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3">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3">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3">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3">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3">
        <f t="shared" ca="1" si="11"/>
        <v>0</v>
      </c>
      <c r="S324" s="249"/>
      <c r="T324" s="243">
        <f ca="1">+T325</f>
        <v>0</v>
      </c>
      <c r="U324" s="242">
        <f t="shared" si="12"/>
        <v>1</v>
      </c>
      <c r="V324" s="333" t="str">
        <f>+VLOOKUP(A324,bd_lista!$A$3:$E$590,5,FALSE)</f>
        <v>Empresas Nacionales</v>
      </c>
      <c r="W324" s="391" t="str">
        <f>+V324</f>
        <v>Empresas Nacionales</v>
      </c>
      <c r="X324" s="242">
        <f>+VLOOKUP(A324,[4]Sheet1!$A$13:$D$744,4,FALSE)</f>
        <v>76</v>
      </c>
      <c r="Y324" s="242" t="str">
        <f>+VLOOKUP(X324,bd_lista!$A$3:$C$590,3,FALSE)</f>
        <v>Ministerio de Minería y Metalurgia</v>
      </c>
      <c r="Z324" s="294">
        <f>+X324</f>
        <v>76</v>
      </c>
      <c r="AA324" s="319" t="str">
        <f>+Y324</f>
        <v>Ministerio de Minería y Metalurgia</v>
      </c>
    </row>
    <row r="325" spans="1:27" ht="15" hidden="1" customHeight="1">
      <c r="A325" s="32">
        <v>517</v>
      </c>
      <c r="B325" s="388"/>
      <c r="C325" s="333" t="str">
        <f>+VLOOKUP(A325,bd_lista!$A$3:$C$590,3,FALSE)</f>
        <v>Corporación Minera de Bolivia</v>
      </c>
      <c r="D325" s="390"/>
      <c r="E325" s="333" t="s">
        <v>1305</v>
      </c>
      <c r="F325" s="245">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5">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5">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5">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5">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5">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5">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5">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5">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5">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5">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5">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5">
        <f t="shared" ca="1" si="11"/>
        <v>0</v>
      </c>
      <c r="S325" s="259">
        <f ca="1">+R324+R325</f>
        <v>0</v>
      </c>
      <c r="T325" s="245">
        <f ca="1">+S325</f>
        <v>0</v>
      </c>
      <c r="U325" s="244">
        <f t="shared" si="12"/>
        <v>2</v>
      </c>
      <c r="V325" s="333" t="str">
        <f>+VLOOKUP(A325,bd_lista!$A$3:$E$590,5,FALSE)</f>
        <v>Empresas Nacionales</v>
      </c>
      <c r="W325" s="392"/>
      <c r="X325" s="242">
        <f>+VLOOKUP(A325,[4]Sheet1!$A$13:$D$744,4,FALSE)</f>
        <v>76</v>
      </c>
      <c r="Y325" s="242" t="str">
        <f>+VLOOKUP(X325,bd_lista!$A$3:$C$590,3,FALSE)</f>
        <v>Ministerio de Minería y Metalurgia</v>
      </c>
      <c r="Z325" s="292"/>
      <c r="AA325" s="321"/>
    </row>
    <row r="326" spans="1:27" customFormat="1" ht="15" hidden="1" customHeight="1">
      <c r="A326" s="251">
        <v>520</v>
      </c>
      <c r="B326" s="387">
        <f>+A326</f>
        <v>520</v>
      </c>
      <c r="C326" s="247" t="str">
        <f>+VLOOKUP(A326,bd_lista!$A$3:$C$590,3,FALSE)</f>
        <v>Empresa Metalúrgica VINTO - Nacionalizada</v>
      </c>
      <c r="D326" s="389" t="str">
        <f>+C326</f>
        <v>Empresa Metalúrgica VINTO - Nacionalizada</v>
      </c>
      <c r="E326" s="247" t="s">
        <v>1304</v>
      </c>
      <c r="F326" s="243">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3">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3">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3">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3">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3">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3">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3">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3">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3">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3">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3">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3">
        <f t="shared" ref="R326:R389" ca="1" si="13">+SUM(F326:Q326)</f>
        <v>0</v>
      </c>
      <c r="S326" s="249"/>
      <c r="T326" s="243">
        <f ca="1">+T327</f>
        <v>0</v>
      </c>
      <c r="U326" s="242">
        <f t="shared" ref="U326:U389" si="14">+IF(E326="Débitos",1,2)</f>
        <v>1</v>
      </c>
      <c r="V326" s="333" t="str">
        <f>+VLOOKUP(A326,bd_lista!$A$3:$E$590,5,FALSE)</f>
        <v>Empresas Nacionales</v>
      </c>
      <c r="W326" s="391" t="str">
        <f>+V326</f>
        <v>Empresas Nacionales</v>
      </c>
      <c r="X326" s="242">
        <f>+VLOOKUP(A326,[4]Sheet1!$A$13:$D$744,4,FALSE)</f>
        <v>76</v>
      </c>
      <c r="Y326" s="242" t="str">
        <f>+VLOOKUP(X326,bd_lista!$A$3:$C$590,3,FALSE)</f>
        <v>Ministerio de Minería y Metalurgia</v>
      </c>
      <c r="Z326" s="294">
        <f>+X326</f>
        <v>76</v>
      </c>
      <c r="AA326" s="295" t="str">
        <f>+Y326</f>
        <v>Ministerio de Minería y Metalurgia</v>
      </c>
    </row>
    <row r="327" spans="1:27" customFormat="1" ht="15" hidden="1" customHeight="1">
      <c r="A327" s="32">
        <v>520</v>
      </c>
      <c r="B327" s="388"/>
      <c r="C327" s="333" t="str">
        <f>+VLOOKUP(A327,bd_lista!$A$3:$C$590,3,FALSE)</f>
        <v>Empresa Metalúrgica VINTO - Nacionalizada</v>
      </c>
      <c r="D327" s="390"/>
      <c r="E327" s="333" t="s">
        <v>1305</v>
      </c>
      <c r="F327" s="24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5">
        <f t="shared" ca="1" si="13"/>
        <v>0</v>
      </c>
      <c r="S327" s="245">
        <f ca="1">+R326+R327</f>
        <v>0</v>
      </c>
      <c r="T327" s="243">
        <f ca="1">+S327</f>
        <v>0</v>
      </c>
      <c r="U327" s="242">
        <f t="shared" si="14"/>
        <v>2</v>
      </c>
      <c r="V327" s="333" t="str">
        <f>+VLOOKUP(A327,bd_lista!$A$3:$E$590,5,FALSE)</f>
        <v>Empresas Nacionales</v>
      </c>
      <c r="W327" s="392"/>
      <c r="X327" s="242">
        <f>+VLOOKUP(A327,[4]Sheet1!$A$13:$D$744,4,FALSE)</f>
        <v>76</v>
      </c>
      <c r="Y327" s="242" t="str">
        <f>+VLOOKUP(X327,bd_lista!$A$3:$C$590,3,FALSE)</f>
        <v>Ministerio de Minería y Metalurgia</v>
      </c>
      <c r="Z327" s="292"/>
      <c r="AA327" s="293"/>
    </row>
    <row r="328" spans="1:27" ht="15" customHeight="1">
      <c r="A328" s="32">
        <v>522</v>
      </c>
      <c r="B328" s="387">
        <f>+A328</f>
        <v>522</v>
      </c>
      <c r="C328" s="247" t="str">
        <f>+VLOOKUP(A328,bd_lista!$A$3:$C$590,3,FALSE)</f>
        <v>Empresa Nacional de Ferrocarriles - Residual</v>
      </c>
      <c r="D328" s="389" t="str">
        <f>+C328</f>
        <v>Empresa Nacional de Ferrocarriles - Residual</v>
      </c>
      <c r="E328" s="247" t="s">
        <v>1304</v>
      </c>
      <c r="F328" s="243">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3">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3">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3">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3">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3">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3">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3">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3">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3">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3">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3">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3">
        <f t="shared" ca="1" si="13"/>
        <v>0</v>
      </c>
      <c r="S328" s="263"/>
      <c r="T328" s="243">
        <f ca="1">+T329</f>
        <v>208604</v>
      </c>
      <c r="U328" s="242">
        <f t="shared" si="14"/>
        <v>1</v>
      </c>
      <c r="V328" s="333" t="str">
        <f>+VLOOKUP(A328,bd_lista!$A$3:$E$590,5,FALSE)</f>
        <v>Empresas Nacionales</v>
      </c>
      <c r="W328" s="391" t="str">
        <f>+V328</f>
        <v>Empresas Nacionales</v>
      </c>
      <c r="X328" s="242">
        <f>+VLOOKUP(A328,[4]Sheet1!$A$13:$D$744,4,FALSE)</f>
        <v>81</v>
      </c>
      <c r="Y328" s="242" t="str">
        <f>+VLOOKUP(X328,bd_lista!$A$3:$C$590,3,FALSE)</f>
        <v>Ministerio de Obras Públicas, Servicios y Vivienda</v>
      </c>
      <c r="Z328" s="294">
        <f>+X328</f>
        <v>81</v>
      </c>
      <c r="AA328" s="319" t="str">
        <f>+Y328</f>
        <v>Ministerio de Obras Públicas, Servicios y Vivienda</v>
      </c>
    </row>
    <row r="329" spans="1:27" ht="15" customHeight="1">
      <c r="A329" s="32">
        <v>522</v>
      </c>
      <c r="B329" s="388"/>
      <c r="C329" s="333" t="str">
        <f>+VLOOKUP(A329,bd_lista!$A$3:$C$590,3,FALSE)</f>
        <v>Empresa Nacional de Ferrocarriles - Residual</v>
      </c>
      <c r="D329" s="390"/>
      <c r="E329" s="333" t="s">
        <v>1305</v>
      </c>
      <c r="F329" s="245">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5">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208604</v>
      </c>
      <c r="H329" s="245">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5">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5">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5">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5">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5">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5">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5">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5">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5">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5">
        <f t="shared" ca="1" si="13"/>
        <v>208604</v>
      </c>
      <c r="S329" s="262">
        <f ca="1">+R328+R329</f>
        <v>208604</v>
      </c>
      <c r="T329" s="245">
        <f ca="1">+S329</f>
        <v>208604</v>
      </c>
      <c r="U329" s="244">
        <f t="shared" si="14"/>
        <v>2</v>
      </c>
      <c r="V329" s="333" t="str">
        <f>+VLOOKUP(A329,bd_lista!$A$3:$E$590,5,FALSE)</f>
        <v>Empresas Nacionales</v>
      </c>
      <c r="W329" s="392"/>
      <c r="X329" s="242">
        <f>+VLOOKUP(A329,[4]Sheet1!$A$13:$D$744,4,FALSE)</f>
        <v>81</v>
      </c>
      <c r="Y329" s="242" t="str">
        <f>+VLOOKUP(X329,bd_lista!$A$3:$C$590,3,FALSE)</f>
        <v>Ministerio de Obras Públicas, Servicios y Vivienda</v>
      </c>
      <c r="Z329" s="292"/>
      <c r="AA329" s="321"/>
    </row>
    <row r="330" spans="1:27" ht="15" customHeight="1">
      <c r="A330" s="251">
        <v>525</v>
      </c>
      <c r="B330" s="387">
        <f>+A330</f>
        <v>525</v>
      </c>
      <c r="C330" s="247" t="str">
        <f>+VLOOKUP(A330,bd_lista!$A$3:$C$590,3,FALSE)</f>
        <v>Transportes Aéreos Bolivianos</v>
      </c>
      <c r="D330" s="389" t="str">
        <f>+C330</f>
        <v>Transportes Aéreos Bolivianos</v>
      </c>
      <c r="E330" s="247" t="s">
        <v>1304</v>
      </c>
      <c r="F330" s="268">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3">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3">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3">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3">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3">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3">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3">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3">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3">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3">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3">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3">
        <f t="shared" ca="1" si="13"/>
        <v>0</v>
      </c>
      <c r="S330" s="263"/>
      <c r="T330" s="268">
        <f ca="1">+T331</f>
        <v>3177201.6</v>
      </c>
      <c r="U330" s="275">
        <f t="shared" si="14"/>
        <v>1</v>
      </c>
      <c r="V330" s="333" t="str">
        <f>+VLOOKUP(A330,bd_lista!$A$3:$E$590,5,FALSE)</f>
        <v>Empresas Nacionales</v>
      </c>
      <c r="W330" s="391" t="str">
        <f>+V330</f>
        <v>Empresas Nacionales</v>
      </c>
      <c r="X330" s="242">
        <f>+VLOOKUP(A330,[4]Sheet1!$A$13:$D$744,4,FALSE)</f>
        <v>20</v>
      </c>
      <c r="Y330" s="242" t="str">
        <f>+VLOOKUP(X330,bd_lista!$A$3:$C$590,3,FALSE)</f>
        <v>Ministerio de Defensa</v>
      </c>
      <c r="Z330" s="294">
        <f>+X330</f>
        <v>20</v>
      </c>
      <c r="AA330" s="319" t="str">
        <f>+Y330</f>
        <v>Ministerio de Defensa</v>
      </c>
    </row>
    <row r="331" spans="1:27" ht="15" customHeight="1">
      <c r="A331" s="32">
        <v>525</v>
      </c>
      <c r="B331" s="388"/>
      <c r="C331" s="333" t="str">
        <f>+VLOOKUP(A331,bd_lista!$A$3:$C$590,3,FALSE)</f>
        <v>Transportes Aéreos Bolivianos</v>
      </c>
      <c r="D331" s="390"/>
      <c r="E331" s="333" t="s">
        <v>1305</v>
      </c>
      <c r="F331" s="245">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5">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5">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3177201.6</v>
      </c>
      <c r="I331" s="245">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5">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5">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5">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5">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5">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5">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5">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5">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5">
        <f t="shared" ca="1" si="13"/>
        <v>3177201.6</v>
      </c>
      <c r="S331" s="262">
        <f ca="1">+R330+R331</f>
        <v>3177201.6</v>
      </c>
      <c r="T331" s="245">
        <f ca="1">+S331</f>
        <v>3177201.6</v>
      </c>
      <c r="U331" s="244">
        <f t="shared" si="14"/>
        <v>2</v>
      </c>
      <c r="V331" s="333" t="str">
        <f>+VLOOKUP(A331,bd_lista!$A$3:$E$590,5,FALSE)</f>
        <v>Empresas Nacionales</v>
      </c>
      <c r="W331" s="392"/>
      <c r="X331" s="242">
        <f>+VLOOKUP(A331,[4]Sheet1!$A$13:$D$744,4,FALSE)</f>
        <v>20</v>
      </c>
      <c r="Y331" s="242" t="str">
        <f>+VLOOKUP(X331,bd_lista!$A$3:$C$590,3,FALSE)</f>
        <v>Ministerio de Defensa</v>
      </c>
      <c r="Z331" s="292"/>
      <c r="AA331" s="321"/>
    </row>
    <row r="332" spans="1:27">
      <c r="A332" s="251">
        <v>526</v>
      </c>
      <c r="B332" s="387">
        <f>+A332</f>
        <v>526</v>
      </c>
      <c r="C332" s="247" t="str">
        <f>+VLOOKUP(A332,bd_lista!$A$3:$C$590,3,FALSE)</f>
        <v>Bolivia TV</v>
      </c>
      <c r="D332" s="389" t="str">
        <f>+C332</f>
        <v>Bolivia TV</v>
      </c>
      <c r="E332" s="247" t="s">
        <v>1304</v>
      </c>
      <c r="F332" s="243">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3">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3">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3">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3">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3">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3">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3">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3">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3">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3">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3">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3">
        <f t="shared" ca="1" si="13"/>
        <v>0</v>
      </c>
      <c r="S332" s="263"/>
      <c r="T332" s="243">
        <f ca="1">+T333</f>
        <v>2664378.54</v>
      </c>
      <c r="U332" s="242">
        <f t="shared" si="14"/>
        <v>1</v>
      </c>
      <c r="V332" s="333" t="str">
        <f>+VLOOKUP(A332,bd_lista!$A$3:$E$590,5,FALSE)</f>
        <v>Empresas Nacionales</v>
      </c>
      <c r="W332" s="391" t="str">
        <f>+V332</f>
        <v>Empresas Nacionales</v>
      </c>
      <c r="X332" s="242">
        <v>25</v>
      </c>
      <c r="Y332" s="242" t="str">
        <f>+VLOOKUP(X332,bd_lista!$A$3:$C$590,3,FALSE)</f>
        <v>Ministerio de la Presidencia</v>
      </c>
      <c r="Z332" s="294">
        <f>+X332</f>
        <v>25</v>
      </c>
      <c r="AA332" s="319" t="str">
        <f>+Y332</f>
        <v>Ministerio de la Presidencia</v>
      </c>
    </row>
    <row r="333" spans="1:27" ht="15" customHeight="1">
      <c r="A333" s="32">
        <v>526</v>
      </c>
      <c r="B333" s="388"/>
      <c r="C333" s="333" t="str">
        <f>+VLOOKUP(A333,bd_lista!$A$3:$C$590,3,FALSE)</f>
        <v>Bolivia TV</v>
      </c>
      <c r="D333" s="390"/>
      <c r="E333" s="333" t="s">
        <v>1305</v>
      </c>
      <c r="F333" s="245">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113347.5</v>
      </c>
      <c r="G333" s="245">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21000</v>
      </c>
      <c r="H333" s="245">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2530031.04</v>
      </c>
      <c r="I333" s="245">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45">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5">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5">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5">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5">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5">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5">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5">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5">
        <f t="shared" ca="1" si="13"/>
        <v>2664378.54</v>
      </c>
      <c r="S333" s="262">
        <f ca="1">+R332+R333</f>
        <v>2664378.54</v>
      </c>
      <c r="T333" s="245">
        <f ca="1">+S333</f>
        <v>2664378.54</v>
      </c>
      <c r="U333" s="244">
        <f t="shared" si="14"/>
        <v>2</v>
      </c>
      <c r="V333" s="333" t="str">
        <f>+VLOOKUP(A333,bd_lista!$A$3:$E$590,5,FALSE)</f>
        <v>Empresas Nacionales</v>
      </c>
      <c r="W333" s="392"/>
      <c r="X333" s="242">
        <v>25</v>
      </c>
      <c r="Y333" s="242" t="str">
        <f>+VLOOKUP(X333,bd_lista!$A$3:$C$590,3,FALSE)</f>
        <v>Ministerio de la Presidencia</v>
      </c>
      <c r="Z333" s="292"/>
      <c r="AA333" s="321"/>
    </row>
    <row r="334" spans="1:27" customFormat="1" ht="15" customHeight="1">
      <c r="A334" s="251">
        <v>548</v>
      </c>
      <c r="B334" s="387">
        <f>+A334</f>
        <v>548</v>
      </c>
      <c r="C334" s="247" t="str">
        <f>+VLOOKUP(A334,bd_lista!$A$3:$C$590,3,FALSE)</f>
        <v>Corporación de las Fuerzas Armadas p/ el Des. Nacional</v>
      </c>
      <c r="D334" s="389" t="str">
        <f>+C334</f>
        <v>Corporación de las Fuerzas Armadas p/ el Des. Nacional</v>
      </c>
      <c r="E334" s="247" t="s">
        <v>1304</v>
      </c>
      <c r="F334" s="243">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443.07</v>
      </c>
      <c r="G334" s="243">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3">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3">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3">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3">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3">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3">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3">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3">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3">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3">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3">
        <f t="shared" ca="1" si="13"/>
        <v>443.07</v>
      </c>
      <c r="S334" s="263"/>
      <c r="T334" s="243">
        <f ca="1">+T335</f>
        <v>4391114.71</v>
      </c>
      <c r="U334" s="242">
        <f t="shared" si="14"/>
        <v>1</v>
      </c>
      <c r="V334" s="333" t="str">
        <f>+VLOOKUP(A334,bd_lista!$A$3:$E$590,5,FALSE)</f>
        <v>Empresas Nacionales</v>
      </c>
      <c r="W334" s="391" t="str">
        <f>+V334</f>
        <v>Empresas Nacionales</v>
      </c>
      <c r="X334" s="242">
        <f>+VLOOKUP(A334,[4]Sheet1!$A$13:$D$744,4,FALSE)</f>
        <v>20</v>
      </c>
      <c r="Y334" s="242" t="str">
        <f>+VLOOKUP(X334,bd_lista!$A$3:$C$590,3,FALSE)</f>
        <v>Ministerio de Defensa</v>
      </c>
      <c r="Z334" s="294">
        <f>+X334</f>
        <v>20</v>
      </c>
      <c r="AA334" s="319" t="str">
        <f>+Y334</f>
        <v>Ministerio de Defensa</v>
      </c>
    </row>
    <row r="335" spans="1:27" customFormat="1" ht="15" customHeight="1">
      <c r="A335" s="32">
        <v>548</v>
      </c>
      <c r="B335" s="388"/>
      <c r="C335" s="333" t="str">
        <f>+VLOOKUP(A335,bd_lista!$A$3:$C$590,3,FALSE)</f>
        <v>Corporación de las Fuerzas Armadas p/ el Des. Nacional</v>
      </c>
      <c r="D335" s="390"/>
      <c r="E335" s="333" t="s">
        <v>1305</v>
      </c>
      <c r="F335" s="24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3947036.1799999997</v>
      </c>
      <c r="H335" s="24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443635.45999999996</v>
      </c>
      <c r="I335" s="24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5">
        <f t="shared" ca="1" si="13"/>
        <v>4390671.6399999997</v>
      </c>
      <c r="S335" s="262">
        <f ca="1">+R334+R335</f>
        <v>4391114.71</v>
      </c>
      <c r="T335" s="243">
        <f ca="1">+S335</f>
        <v>4391114.71</v>
      </c>
      <c r="U335" s="242">
        <f t="shared" si="14"/>
        <v>2</v>
      </c>
      <c r="V335" s="333" t="str">
        <f>+VLOOKUP(A335,bd_lista!$A$3:$E$590,5,FALSE)</f>
        <v>Empresas Nacionales</v>
      </c>
      <c r="W335" s="392"/>
      <c r="X335" s="242">
        <f>+VLOOKUP(A335,[4]Sheet1!$A$13:$D$744,4,FALSE)</f>
        <v>20</v>
      </c>
      <c r="Y335" s="242" t="str">
        <f>+VLOOKUP(X335,bd_lista!$A$3:$C$590,3,FALSE)</f>
        <v>Ministerio de Defensa</v>
      </c>
      <c r="Z335" s="292"/>
      <c r="AA335" s="321"/>
    </row>
    <row r="336" spans="1:27" customFormat="1" ht="15" hidden="1" customHeight="1">
      <c r="A336" s="32">
        <v>551</v>
      </c>
      <c r="B336" s="387">
        <f>+A336</f>
        <v>551</v>
      </c>
      <c r="C336" s="247" t="str">
        <f>+VLOOKUP(A336,bd_lista!$A$3:$C$590,3,FALSE)</f>
        <v>Empresa Naviera Boliviana</v>
      </c>
      <c r="D336" s="389" t="str">
        <f>+C336</f>
        <v>Empresa Naviera Boliviana</v>
      </c>
      <c r="E336" s="247" t="s">
        <v>1304</v>
      </c>
      <c r="F336" s="243">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3">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3">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3">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3">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3">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3">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3">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3">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3">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3">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3">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3">
        <f t="shared" ca="1" si="13"/>
        <v>0</v>
      </c>
      <c r="S336" s="263"/>
      <c r="T336" s="243">
        <f ca="1">+T337</f>
        <v>0</v>
      </c>
      <c r="U336" s="242">
        <f t="shared" si="14"/>
        <v>1</v>
      </c>
      <c r="V336" s="333" t="str">
        <f>+VLOOKUP(A336,bd_lista!$A$3:$E$590,5,FALSE)</f>
        <v>Empresas Nacionales</v>
      </c>
      <c r="W336" s="391" t="str">
        <f>+V336</f>
        <v>Empresas Nacionales</v>
      </c>
      <c r="X336" s="242">
        <f>+VLOOKUP(A336,[4]Sheet1!$A$13:$D$744,4,FALSE)</f>
        <v>20</v>
      </c>
      <c r="Y336" s="242" t="str">
        <f>+VLOOKUP(X336,bd_lista!$A$3:$C$590,3,FALSE)</f>
        <v>Ministerio de Defensa</v>
      </c>
      <c r="Z336" s="294">
        <f>+X336</f>
        <v>20</v>
      </c>
      <c r="AA336" s="319" t="str">
        <f>+Y336</f>
        <v>Ministerio de Defensa</v>
      </c>
    </row>
    <row r="337" spans="1:27" customFormat="1" ht="15" hidden="1" customHeight="1">
      <c r="A337" s="32">
        <v>551</v>
      </c>
      <c r="B337" s="388"/>
      <c r="C337" s="333" t="str">
        <f>+VLOOKUP(A337,bd_lista!$A$3:$C$590,3,FALSE)</f>
        <v>Empresa Naviera Boliviana</v>
      </c>
      <c r="D337" s="390"/>
      <c r="E337" s="333" t="s">
        <v>1305</v>
      </c>
      <c r="F337" s="24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5">
        <f t="shared" ca="1" si="13"/>
        <v>0</v>
      </c>
      <c r="S337" s="262">
        <f ca="1">+R336+R337</f>
        <v>0</v>
      </c>
      <c r="T337" s="243">
        <f ca="1">+S337</f>
        <v>0</v>
      </c>
      <c r="U337" s="242">
        <f t="shared" si="14"/>
        <v>2</v>
      </c>
      <c r="V337" s="333" t="str">
        <f>+VLOOKUP(A337,bd_lista!$A$3:$E$590,5,FALSE)</f>
        <v>Empresas Nacionales</v>
      </c>
      <c r="W337" s="392"/>
      <c r="X337" s="242">
        <f>+VLOOKUP(A337,[4]Sheet1!$A$13:$D$744,4,FALSE)</f>
        <v>20</v>
      </c>
      <c r="Y337" s="242" t="str">
        <f>+VLOOKUP(X337,bd_lista!$A$3:$C$590,3,FALSE)</f>
        <v>Ministerio de Defensa</v>
      </c>
      <c r="Z337" s="292"/>
      <c r="AA337" s="321"/>
    </row>
    <row r="338" spans="1:27" customFormat="1" ht="15" customHeight="1">
      <c r="A338" s="32">
        <v>572</v>
      </c>
      <c r="B338" s="387">
        <f>+A338</f>
        <v>572</v>
      </c>
      <c r="C338" s="247" t="str">
        <f>+VLOOKUP(A338,bd_lista!$A$3:$C$590,3,FALSE)</f>
        <v>Empresa de Apoyo a la Producción de Alimentos</v>
      </c>
      <c r="D338" s="389" t="str">
        <f>+C338</f>
        <v>Empresa de Apoyo a la Producción de Alimentos</v>
      </c>
      <c r="E338" s="247" t="s">
        <v>1304</v>
      </c>
      <c r="F338" s="243">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3">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3">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3">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3">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3">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3">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3">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3">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3">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3">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3">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3">
        <f t="shared" ca="1" si="13"/>
        <v>0</v>
      </c>
      <c r="S338" s="263"/>
      <c r="T338" s="243">
        <f ca="1">+T339</f>
        <v>8652719.2699999996</v>
      </c>
      <c r="U338" s="242">
        <f t="shared" si="14"/>
        <v>1</v>
      </c>
      <c r="V338" s="333" t="str">
        <f>+VLOOKUP(A338,bd_lista!$A$3:$E$590,5,FALSE)</f>
        <v>Empresas Nacionales</v>
      </c>
      <c r="W338" s="391" t="str">
        <f>+V338</f>
        <v>Empresas Nacionales</v>
      </c>
      <c r="X338" s="242">
        <f>+VLOOKUP(A338,[4]Sheet1!$A$13:$D$744,4,FALSE)</f>
        <v>41</v>
      </c>
      <c r="Y338" s="242" t="str">
        <f>+VLOOKUP(X338,bd_lista!$A$3:$C$590,3,FALSE)</f>
        <v>Ministerio de Desarrollo Productivo y Economía Plural</v>
      </c>
      <c r="Z338" s="294">
        <f>+X338</f>
        <v>41</v>
      </c>
      <c r="AA338" s="319" t="str">
        <f>+Y338</f>
        <v>Ministerio de Desarrollo Productivo y Economía Plural</v>
      </c>
    </row>
    <row r="339" spans="1:27" customFormat="1" ht="15" customHeight="1">
      <c r="A339" s="32">
        <v>572</v>
      </c>
      <c r="B339" s="388"/>
      <c r="C339" s="333" t="str">
        <f>+VLOOKUP(A339,bd_lista!$A$3:$C$590,3,FALSE)</f>
        <v>Empresa de Apoyo a la Producción de Alimentos</v>
      </c>
      <c r="D339" s="390"/>
      <c r="E339" s="333" t="s">
        <v>1305</v>
      </c>
      <c r="F339" s="24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8652719.2699999996</v>
      </c>
      <c r="I339" s="24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5">
        <f t="shared" ca="1" si="13"/>
        <v>8652719.2699999996</v>
      </c>
      <c r="S339" s="262">
        <f ca="1">+R338+R339</f>
        <v>8652719.2699999996</v>
      </c>
      <c r="T339" s="243">
        <f ca="1">+S339</f>
        <v>8652719.2699999996</v>
      </c>
      <c r="U339" s="242">
        <f t="shared" si="14"/>
        <v>2</v>
      </c>
      <c r="V339" s="333" t="str">
        <f>+VLOOKUP(A339,bd_lista!$A$3:$E$590,5,FALSE)</f>
        <v>Empresas Nacionales</v>
      </c>
      <c r="W339" s="392"/>
      <c r="X339" s="242">
        <f>+VLOOKUP(A339,[4]Sheet1!$A$13:$D$744,4,FALSE)</f>
        <v>41</v>
      </c>
      <c r="Y339" s="242" t="str">
        <f>+VLOOKUP(X339,bd_lista!$A$3:$C$590,3,FALSE)</f>
        <v>Ministerio de Desarrollo Productivo y Economía Plural</v>
      </c>
      <c r="Z339" s="292"/>
      <c r="AA339" s="321"/>
    </row>
    <row r="340" spans="1:27" customFormat="1" ht="15" customHeight="1">
      <c r="A340" s="32">
        <v>573</v>
      </c>
      <c r="B340" s="387">
        <f>+A340</f>
        <v>573</v>
      </c>
      <c r="C340" s="247" t="str">
        <f>+VLOOKUP(A340,bd_lista!$A$3:$C$590,3,FALSE)</f>
        <v>Empresa Siderúrgica del Mutún</v>
      </c>
      <c r="D340" s="389" t="str">
        <f>+C340</f>
        <v>Empresa Siderúrgica del Mutún</v>
      </c>
      <c r="E340" s="242" t="s">
        <v>1304</v>
      </c>
      <c r="F340" s="243">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3">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3">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3">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3">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3">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3">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3">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3">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3">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3">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3">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3">
        <f t="shared" ca="1" si="13"/>
        <v>0</v>
      </c>
      <c r="S340" s="263"/>
      <c r="T340" s="243">
        <f ca="1">+T341</f>
        <v>1410850.7699999998</v>
      </c>
      <c r="U340" s="242">
        <f t="shared" si="14"/>
        <v>1</v>
      </c>
      <c r="V340" s="333" t="str">
        <f>+VLOOKUP(A340,bd_lista!$A$3:$E$590,5,FALSE)</f>
        <v>Empresas Nacionales</v>
      </c>
      <c r="W340" s="391" t="str">
        <f>+V340</f>
        <v>Empresas Nacionales</v>
      </c>
      <c r="X340" s="242">
        <f>+VLOOKUP(A340,[4]Sheet1!$A$13:$D$744,4,FALSE)</f>
        <v>76</v>
      </c>
      <c r="Y340" s="242" t="str">
        <f>+VLOOKUP(X340,bd_lista!$A$3:$C$590,3,FALSE)</f>
        <v>Ministerio de Minería y Metalurgia</v>
      </c>
      <c r="Z340" s="294">
        <f>+X340</f>
        <v>76</v>
      </c>
      <c r="AA340" s="319" t="str">
        <f>+Y340</f>
        <v>Ministerio de Minería y Metalurgia</v>
      </c>
    </row>
    <row r="341" spans="1:27" customFormat="1" ht="15" customHeight="1">
      <c r="A341" s="32">
        <v>573</v>
      </c>
      <c r="B341" s="388"/>
      <c r="C341" s="333" t="str">
        <f>+VLOOKUP(A341,bd_lista!$A$3:$C$590,3,FALSE)</f>
        <v>Empresa Siderúrgica del Mutún</v>
      </c>
      <c r="D341" s="390"/>
      <c r="E341" s="244" t="s">
        <v>1305</v>
      </c>
      <c r="F341" s="245">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5">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5">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1410850.7699999998</v>
      </c>
      <c r="I341" s="245">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5">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5">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5">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5">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5">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5">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5">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5">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5">
        <f t="shared" ca="1" si="13"/>
        <v>1410850.7699999998</v>
      </c>
      <c r="S341" s="262">
        <f ca="1">+R340+R341</f>
        <v>1410850.7699999998</v>
      </c>
      <c r="T341" s="245">
        <f ca="1">+S341</f>
        <v>1410850.7699999998</v>
      </c>
      <c r="U341" s="242">
        <f t="shared" si="14"/>
        <v>2</v>
      </c>
      <c r="V341" s="333" t="str">
        <f>+VLOOKUP(A341,bd_lista!$A$3:$E$590,5,FALSE)</f>
        <v>Empresas Nacionales</v>
      </c>
      <c r="W341" s="392"/>
      <c r="X341" s="242">
        <f>+VLOOKUP(A341,[4]Sheet1!$A$13:$D$744,4,FALSE)</f>
        <v>76</v>
      </c>
      <c r="Y341" s="242" t="str">
        <f>+VLOOKUP(X341,bd_lista!$A$3:$C$590,3,FALSE)</f>
        <v>Ministerio de Minería y Metalurgia</v>
      </c>
      <c r="Z341" s="292"/>
      <c r="AA341" s="321"/>
    </row>
    <row r="342" spans="1:27" customFormat="1" ht="15" customHeight="1">
      <c r="A342" s="32">
        <v>576</v>
      </c>
      <c r="B342" s="387">
        <f>+A342</f>
        <v>576</v>
      </c>
      <c r="C342" s="247" t="str">
        <f>+VLOOKUP(A342,bd_lista!$A$3:$C$590,3,FALSE)</f>
        <v>Empresa Pública Nacional Estratégica Cartones de Bolivia</v>
      </c>
      <c r="D342" s="389" t="str">
        <f>+C342</f>
        <v>Empresa Pública Nacional Estratégica Cartones de Bolivia</v>
      </c>
      <c r="E342" s="247" t="s">
        <v>1304</v>
      </c>
      <c r="F342" s="243">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6322900.9699999997</v>
      </c>
      <c r="G342" s="243">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3">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3">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3">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3">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3">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3">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3">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3">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3">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3">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3">
        <f t="shared" ca="1" si="13"/>
        <v>6322900.9699999997</v>
      </c>
      <c r="S342" s="263"/>
      <c r="T342" s="243">
        <f ca="1">+T343</f>
        <v>6322900.9699999997</v>
      </c>
      <c r="U342" s="275">
        <f t="shared" si="14"/>
        <v>1</v>
      </c>
      <c r="V342" s="333" t="str">
        <f>+VLOOKUP(A342,bd_lista!$A$3:$E$590,5,FALSE)</f>
        <v>Empresas Nacionales</v>
      </c>
      <c r="W342" s="391" t="str">
        <f>+V342</f>
        <v>Empresas Nacionales</v>
      </c>
      <c r="X342" s="242">
        <f>+VLOOKUP(A342,[4]Sheet1!$A$13:$D$744,4,FALSE)</f>
        <v>41</v>
      </c>
      <c r="Y342" s="242" t="str">
        <f>+VLOOKUP(X342,bd_lista!$A$3:$C$590,3,FALSE)</f>
        <v>Ministerio de Desarrollo Productivo y Economía Plural</v>
      </c>
      <c r="Z342" s="294">
        <f>+X342</f>
        <v>41</v>
      </c>
      <c r="AA342" s="319" t="str">
        <f>+Y342</f>
        <v>Ministerio de Desarrollo Productivo y Economía Plural</v>
      </c>
    </row>
    <row r="343" spans="1:27" customFormat="1" ht="15" customHeight="1">
      <c r="A343" s="32">
        <v>576</v>
      </c>
      <c r="B343" s="388"/>
      <c r="C343" s="333" t="str">
        <f>+VLOOKUP(A343,bd_lista!$A$3:$C$590,3,FALSE)</f>
        <v>Empresa Pública Nacional Estratégica Cartones de Bolivia</v>
      </c>
      <c r="D343" s="390"/>
      <c r="E343" s="247" t="s">
        <v>1305</v>
      </c>
      <c r="F343" s="245">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3">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5">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5">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5">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5">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5">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5">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5">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5">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5">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5">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5">
        <f t="shared" ca="1" si="13"/>
        <v>0</v>
      </c>
      <c r="S343" s="263">
        <f ca="1">+R342+R343</f>
        <v>6322900.9699999997</v>
      </c>
      <c r="T343" s="245">
        <f ca="1">+S343</f>
        <v>6322900.9699999997</v>
      </c>
      <c r="U343" s="244">
        <f t="shared" si="14"/>
        <v>2</v>
      </c>
      <c r="V343" s="333" t="str">
        <f>+VLOOKUP(A343,bd_lista!$A$3:$E$590,5,FALSE)</f>
        <v>Empresas Nacionales</v>
      </c>
      <c r="W343" s="392"/>
      <c r="X343" s="242">
        <f>+VLOOKUP(A343,[4]Sheet1!$A$13:$D$744,4,FALSE)</f>
        <v>41</v>
      </c>
      <c r="Y343" s="242" t="str">
        <f>+VLOOKUP(X343,bd_lista!$A$3:$C$590,3,FALSE)</f>
        <v>Ministerio de Desarrollo Productivo y Economía Plural</v>
      </c>
      <c r="Z343" s="292"/>
      <c r="AA343" s="321"/>
    </row>
    <row r="344" spans="1:27" customFormat="1" ht="15" customHeight="1">
      <c r="A344" s="32">
        <v>578</v>
      </c>
      <c r="B344" s="387">
        <f>+A344</f>
        <v>578</v>
      </c>
      <c r="C344" s="247" t="str">
        <f>+VLOOKUP(A344,bd_lista!$A$3:$C$590,3,FALSE)</f>
        <v>Boliviana de Aviación</v>
      </c>
      <c r="D344" s="389" t="str">
        <f>+C344</f>
        <v>Boliviana de Aviación</v>
      </c>
      <c r="E344" s="247" t="s">
        <v>1304</v>
      </c>
      <c r="F344" s="243">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3">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4040005.19</v>
      </c>
      <c r="H344" s="243">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3">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3">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3">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3">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3">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3">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3">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3">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3">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3">
        <f t="shared" ca="1" si="13"/>
        <v>4040005.19</v>
      </c>
      <c r="S344" s="263"/>
      <c r="T344" s="243">
        <f ca="1">+T345</f>
        <v>4297359.46</v>
      </c>
      <c r="U344" s="242">
        <f t="shared" si="14"/>
        <v>1</v>
      </c>
      <c r="V344" s="333" t="str">
        <f>+VLOOKUP(A344,bd_lista!$A$3:$E$590,5,FALSE)</f>
        <v>Empresas Nacionales</v>
      </c>
      <c r="W344" s="391" t="str">
        <f>+V344</f>
        <v>Empresas Nacionales</v>
      </c>
      <c r="X344" s="242">
        <f>+VLOOKUP(A344,[4]Sheet1!$A$13:$D$744,4,FALSE)</f>
        <v>81</v>
      </c>
      <c r="Y344" s="242" t="str">
        <f>+VLOOKUP(X344,bd_lista!$A$3:$C$590,3,FALSE)</f>
        <v>Ministerio de Obras Públicas, Servicios y Vivienda</v>
      </c>
      <c r="Z344" s="294">
        <f>+X344</f>
        <v>81</v>
      </c>
      <c r="AA344" s="319" t="str">
        <f>+Y344</f>
        <v>Ministerio de Obras Públicas, Servicios y Vivienda</v>
      </c>
    </row>
    <row r="345" spans="1:27" customFormat="1" ht="15" customHeight="1">
      <c r="A345" s="32">
        <v>578</v>
      </c>
      <c r="B345" s="388"/>
      <c r="C345" s="333" t="str">
        <f>+VLOOKUP(A345,bd_lista!$A$3:$C$590,3,FALSE)</f>
        <v>Boliviana de Aviación</v>
      </c>
      <c r="D345" s="390"/>
      <c r="E345" s="247" t="s">
        <v>1305</v>
      </c>
      <c r="F345" s="24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257354.27</v>
      </c>
      <c r="H345" s="24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5">
        <f t="shared" ca="1" si="13"/>
        <v>257354.27</v>
      </c>
      <c r="S345" s="262">
        <f ca="1">+R344+R345</f>
        <v>4297359.46</v>
      </c>
      <c r="T345" s="243">
        <f ca="1">+S345</f>
        <v>4297359.46</v>
      </c>
      <c r="U345" s="242">
        <f t="shared" si="14"/>
        <v>2</v>
      </c>
      <c r="V345" s="333" t="str">
        <f>+VLOOKUP(A345,bd_lista!$A$3:$E$590,5,FALSE)</f>
        <v>Empresas Nacionales</v>
      </c>
      <c r="W345" s="392"/>
      <c r="X345" s="242">
        <f>+VLOOKUP(A345,[4]Sheet1!$A$13:$D$744,4,FALSE)</f>
        <v>81</v>
      </c>
      <c r="Y345" s="242" t="str">
        <f>+VLOOKUP(X345,bd_lista!$A$3:$C$590,3,FALSE)</f>
        <v>Ministerio de Obras Públicas, Servicios y Vivienda</v>
      </c>
      <c r="Z345" s="292"/>
      <c r="AA345" s="321"/>
    </row>
    <row r="346" spans="1:27" customFormat="1" ht="15" customHeight="1">
      <c r="A346" s="32">
        <v>580</v>
      </c>
      <c r="B346" s="387">
        <f>+A346</f>
        <v>580</v>
      </c>
      <c r="C346" s="247" t="str">
        <f>+VLOOKUP(A346,bd_lista!$A$3:$C$590,3,FALSE)</f>
        <v>Depósitos Aduaneros Bolivianos</v>
      </c>
      <c r="D346" s="389" t="str">
        <f>+C346</f>
        <v>Depósitos Aduaneros Bolivianos</v>
      </c>
      <c r="E346" s="332" t="s">
        <v>1304</v>
      </c>
      <c r="F346" s="243">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3">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3">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3">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3">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3">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3">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3">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3">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3">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3">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3">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3">
        <f t="shared" ca="1" si="13"/>
        <v>0</v>
      </c>
      <c r="S346" s="263"/>
      <c r="T346" s="243">
        <f ca="1">+T347</f>
        <v>5367.28</v>
      </c>
      <c r="U346" s="242">
        <f t="shared" si="14"/>
        <v>1</v>
      </c>
      <c r="V346" s="333" t="str">
        <f>+VLOOKUP(A346,bd_lista!$A$3:$E$590,5,FALSE)</f>
        <v>Empresas Nacionales</v>
      </c>
      <c r="W346" s="391" t="str">
        <f>+V346</f>
        <v>Empresas Nacionales</v>
      </c>
      <c r="X346" s="242">
        <f>+VLOOKUP(A346,[4]Sheet1!$A$13:$D$744,4,FALSE)</f>
        <v>35</v>
      </c>
      <c r="Y346" s="242" t="str">
        <f>+VLOOKUP(X346,bd_lista!$A$3:$C$590,3,FALSE)</f>
        <v>Ministerio de Economía y Finanzas Públicas</v>
      </c>
      <c r="Z346" s="294">
        <f>+X346</f>
        <v>35</v>
      </c>
      <c r="AA346" s="319" t="str">
        <f>+Y346</f>
        <v>Ministerio de Economía y Finanzas Públicas</v>
      </c>
    </row>
    <row r="347" spans="1:27" customFormat="1" ht="15" customHeight="1">
      <c r="A347" s="32">
        <v>580</v>
      </c>
      <c r="B347" s="388"/>
      <c r="C347" s="333" t="str">
        <f>+VLOOKUP(A347,bd_lista!$A$3:$C$590,3,FALSE)</f>
        <v>Depósitos Aduaneros Bolivianos</v>
      </c>
      <c r="D347" s="390"/>
      <c r="E347" s="333" t="s">
        <v>1305</v>
      </c>
      <c r="F347" s="24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5367.28</v>
      </c>
      <c r="H347" s="24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5">
        <f t="shared" ca="1" si="13"/>
        <v>5367.28</v>
      </c>
      <c r="S347" s="262">
        <f ca="1">+R346+R347</f>
        <v>5367.28</v>
      </c>
      <c r="T347" s="243">
        <f ca="1">+S347</f>
        <v>5367.28</v>
      </c>
      <c r="U347" s="242">
        <f t="shared" si="14"/>
        <v>2</v>
      </c>
      <c r="V347" s="333" t="str">
        <f>+VLOOKUP(A347,bd_lista!$A$3:$E$590,5,FALSE)</f>
        <v>Empresas Nacionales</v>
      </c>
      <c r="W347" s="392"/>
      <c r="X347" s="242">
        <f>+VLOOKUP(A347,[4]Sheet1!$A$13:$D$744,4,FALSE)</f>
        <v>35</v>
      </c>
      <c r="Y347" s="242" t="str">
        <f>+VLOOKUP(X347,bd_lista!$A$3:$C$590,3,FALSE)</f>
        <v>Ministerio de Economía y Finanzas Públicas</v>
      </c>
      <c r="Z347" s="292"/>
      <c r="AA347" s="321"/>
    </row>
    <row r="348" spans="1:27" ht="15" hidden="1" customHeight="1">
      <c r="A348" s="32">
        <v>584</v>
      </c>
      <c r="B348" s="387">
        <f>+A348</f>
        <v>584</v>
      </c>
      <c r="C348" s="247" t="str">
        <f>+VLOOKUP(A348,bd_lista!$A$3:$C$590,3,FALSE)</f>
        <v>Empresa Boliviana de Industrializacion de Hidrocarburos</v>
      </c>
      <c r="D348" s="389" t="str">
        <f>+C348</f>
        <v>Empresa Boliviana de Industrializacion de Hidrocarburos</v>
      </c>
      <c r="E348" s="247" t="s">
        <v>1304</v>
      </c>
      <c r="F348" s="243">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3">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3">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3">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3">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3">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3">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3">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3">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3">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3">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3">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3">
        <f t="shared" ca="1" si="13"/>
        <v>0</v>
      </c>
      <c r="S348" s="263"/>
      <c r="T348" s="243">
        <f ca="1">+T349</f>
        <v>0</v>
      </c>
      <c r="U348" s="242">
        <f t="shared" si="14"/>
        <v>1</v>
      </c>
      <c r="V348" s="333" t="str">
        <f>+VLOOKUP(A348,bd_lista!$A$3:$E$590,5,FALSE)</f>
        <v>Empresas Nacionales</v>
      </c>
      <c r="W348" s="391" t="str">
        <f>+V348</f>
        <v>Empresas Nacionales</v>
      </c>
      <c r="X348" s="242">
        <v>78</v>
      </c>
      <c r="Y348" s="242" t="str">
        <f>+VLOOKUP(X348,bd_lista!$A$3:$C$590,3,FALSE)</f>
        <v>Ministerio de Hidrocarburos y Energías</v>
      </c>
      <c r="Z348" s="294">
        <f>+X348</f>
        <v>78</v>
      </c>
      <c r="AA348" s="319" t="str">
        <f>+Y348</f>
        <v>Ministerio de Hidrocarburos y Energías</v>
      </c>
    </row>
    <row r="349" spans="1:27" ht="15" hidden="1" customHeight="1">
      <c r="A349" s="32">
        <v>584</v>
      </c>
      <c r="B349" s="388"/>
      <c r="C349" s="333" t="str">
        <f>+VLOOKUP(A349,bd_lista!$A$3:$C$590,3,FALSE)</f>
        <v>Empresa Boliviana de Industrializacion de Hidrocarburos</v>
      </c>
      <c r="D349" s="390"/>
      <c r="E349" s="333" t="s">
        <v>1305</v>
      </c>
      <c r="F349" s="245">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5">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5">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5">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5">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5">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5">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5">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5">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5">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5">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5">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5">
        <f t="shared" ca="1" si="13"/>
        <v>0</v>
      </c>
      <c r="S349" s="262">
        <f ca="1">+R348+R349</f>
        <v>0</v>
      </c>
      <c r="T349" s="245">
        <f ca="1">+S349</f>
        <v>0</v>
      </c>
      <c r="U349" s="244">
        <f t="shared" si="14"/>
        <v>2</v>
      </c>
      <c r="V349" s="333" t="str">
        <f>+VLOOKUP(A349,bd_lista!$A$3:$E$590,5,FALSE)</f>
        <v>Empresas Nacionales</v>
      </c>
      <c r="W349" s="392"/>
      <c r="X349" s="242">
        <v>78</v>
      </c>
      <c r="Y349" s="242" t="str">
        <f>+VLOOKUP(X349,bd_lista!$A$3:$C$590,3,FALSE)</f>
        <v>Ministerio de Hidrocarburos y Energías</v>
      </c>
      <c r="Z349" s="292"/>
      <c r="AA349" s="321"/>
    </row>
    <row r="350" spans="1:27" customFormat="1" ht="15" customHeight="1">
      <c r="A350" s="251">
        <v>585</v>
      </c>
      <c r="B350" s="387">
        <f>+A350</f>
        <v>585</v>
      </c>
      <c r="C350" s="247" t="str">
        <f>+VLOOKUP(A350,bd_lista!$A$3:$C$590,3,FALSE)</f>
        <v>Agencia Boliviana Espacial</v>
      </c>
      <c r="D350" s="389" t="str">
        <f>+C350</f>
        <v>Agencia Boliviana Espacial</v>
      </c>
      <c r="E350" s="247" t="s">
        <v>1304</v>
      </c>
      <c r="F350" s="243">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3">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3">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3">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3">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3">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3">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3">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3">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3">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3">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3">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3">
        <f t="shared" ca="1" si="13"/>
        <v>0</v>
      </c>
      <c r="S350" s="263"/>
      <c r="T350" s="243">
        <f ca="1">+T351</f>
        <v>95940.900000000009</v>
      </c>
      <c r="U350" s="242">
        <f t="shared" si="14"/>
        <v>1</v>
      </c>
      <c r="V350" s="333" t="str">
        <f>+VLOOKUP(A350,bd_lista!$A$3:$E$590,5,FALSE)</f>
        <v>Empresas Nacionales</v>
      </c>
      <c r="W350" s="391" t="str">
        <f>+V350</f>
        <v>Empresas Nacionales</v>
      </c>
      <c r="X350" s="242">
        <f>+VLOOKUP(A350,[4]Sheet1!$A$13:$D$744,4,FALSE)</f>
        <v>81</v>
      </c>
      <c r="Y350" s="242" t="str">
        <f>+VLOOKUP(X350,bd_lista!$A$3:$C$590,3,FALSE)</f>
        <v>Ministerio de Obras Públicas, Servicios y Vivienda</v>
      </c>
      <c r="Z350" s="294">
        <f>+X350</f>
        <v>81</v>
      </c>
      <c r="AA350" s="295" t="str">
        <f>+Y350</f>
        <v>Ministerio de Obras Públicas, Servicios y Vivienda</v>
      </c>
    </row>
    <row r="351" spans="1:27" customFormat="1" ht="15" customHeight="1">
      <c r="A351" s="32">
        <v>585</v>
      </c>
      <c r="B351" s="388"/>
      <c r="C351" s="333" t="str">
        <f>+VLOOKUP(A351,bd_lista!$A$3:$C$590,3,FALSE)</f>
        <v>Agencia Boliviana Espacial</v>
      </c>
      <c r="D351" s="390"/>
      <c r="E351" s="333" t="s">
        <v>1305</v>
      </c>
      <c r="F351" s="24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83044.100000000006</v>
      </c>
      <c r="G351" s="24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12896.8</v>
      </c>
      <c r="H351" s="24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5">
        <f t="shared" ca="1" si="13"/>
        <v>95940.900000000009</v>
      </c>
      <c r="S351" s="262">
        <f ca="1">+R350+R351</f>
        <v>95940.900000000009</v>
      </c>
      <c r="T351" s="243">
        <f ca="1">+S351</f>
        <v>95940.900000000009</v>
      </c>
      <c r="U351" s="242">
        <f t="shared" si="14"/>
        <v>2</v>
      </c>
      <c r="V351" s="333" t="str">
        <f>+VLOOKUP(A351,bd_lista!$A$3:$E$590,5,FALSE)</f>
        <v>Empresas Nacionales</v>
      </c>
      <c r="W351" s="392"/>
      <c r="X351" s="242">
        <f>+VLOOKUP(A351,[4]Sheet1!$A$13:$D$744,4,FALSE)</f>
        <v>81</v>
      </c>
      <c r="Y351" s="242" t="str">
        <f>+VLOOKUP(X351,bd_lista!$A$3:$C$590,3,FALSE)</f>
        <v>Ministerio de Obras Públicas, Servicios y Vivienda</v>
      </c>
      <c r="Z351" s="292"/>
      <c r="AA351" s="293"/>
    </row>
    <row r="352" spans="1:27" customFormat="1" ht="15" customHeight="1">
      <c r="A352" s="32">
        <v>586</v>
      </c>
      <c r="B352" s="387">
        <f>+A352</f>
        <v>586</v>
      </c>
      <c r="C352" s="247" t="str">
        <f>+VLOOKUP(A352,bd_lista!$A$3:$C$590,3,FALSE)</f>
        <v>Empresa Azucarera San Buenaventura</v>
      </c>
      <c r="D352" s="389" t="str">
        <f>+C352</f>
        <v>Empresa Azucarera San Buenaventura</v>
      </c>
      <c r="E352" s="247" t="s">
        <v>1304</v>
      </c>
      <c r="F352" s="243">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3">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60</v>
      </c>
      <c r="H352" s="243">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3">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3">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3">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3">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3">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3">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3">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3">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3">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3">
        <f t="shared" ca="1" si="13"/>
        <v>60</v>
      </c>
      <c r="S352" s="263"/>
      <c r="T352" s="243">
        <f ca="1">+T353</f>
        <v>20678408.420000002</v>
      </c>
      <c r="U352" s="242">
        <f t="shared" si="14"/>
        <v>1</v>
      </c>
      <c r="V352" s="333" t="str">
        <f>+VLOOKUP(A352,bd_lista!$A$3:$E$590,5,FALSE)</f>
        <v>Empresas Nacionales</v>
      </c>
      <c r="W352" s="391" t="str">
        <f>+V352</f>
        <v>Empresas Nacionales</v>
      </c>
      <c r="X352" s="242">
        <f>+VLOOKUP(A352,[4]Sheet1!$A$13:$D$744,4,FALSE)</f>
        <v>41</v>
      </c>
      <c r="Y352" s="242" t="str">
        <f>+VLOOKUP(X352,bd_lista!$A$3:$C$590,3,FALSE)</f>
        <v>Ministerio de Desarrollo Productivo y Economía Plural</v>
      </c>
      <c r="Z352" s="294">
        <f>+X352</f>
        <v>41</v>
      </c>
      <c r="AA352" s="319" t="str">
        <f>+Y352</f>
        <v>Ministerio de Desarrollo Productivo y Economía Plural</v>
      </c>
    </row>
    <row r="353" spans="1:27" customFormat="1" ht="15" customHeight="1">
      <c r="A353" s="32">
        <v>586</v>
      </c>
      <c r="B353" s="388"/>
      <c r="C353" s="333" t="str">
        <f>+VLOOKUP(A353,bd_lista!$A$3:$C$590,3,FALSE)</f>
        <v>Empresa Azucarera San Buenaventura</v>
      </c>
      <c r="D353" s="390"/>
      <c r="E353" s="333" t="s">
        <v>1305</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20678348.420000002</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3"/>
        <v>20678348.420000002</v>
      </c>
      <c r="S353" s="262">
        <f ca="1">+R352+R353</f>
        <v>20678408.420000002</v>
      </c>
      <c r="T353" s="243">
        <f ca="1">+S353</f>
        <v>20678408.420000002</v>
      </c>
      <c r="U353" s="242">
        <f t="shared" si="14"/>
        <v>2</v>
      </c>
      <c r="V353" s="333" t="str">
        <f>+VLOOKUP(A353,bd_lista!$A$3:$E$590,5,FALSE)</f>
        <v>Empresas Nacionales</v>
      </c>
      <c r="W353" s="392"/>
      <c r="X353" s="242">
        <f>+VLOOKUP(A353,[4]Sheet1!$A$13:$D$744,4,FALSE)</f>
        <v>41</v>
      </c>
      <c r="Y353" s="242" t="str">
        <f>+VLOOKUP(X353,bd_lista!$A$3:$C$590,3,FALSE)</f>
        <v>Ministerio de Desarrollo Productivo y Economía Plural</v>
      </c>
      <c r="Z353" s="292"/>
      <c r="AA353" s="321"/>
    </row>
    <row r="354" spans="1:27" customFormat="1" ht="15" customHeight="1">
      <c r="A354" s="252">
        <v>587</v>
      </c>
      <c r="B354" s="387">
        <f>+A354</f>
        <v>587</v>
      </c>
      <c r="C354" s="247" t="str">
        <f>+VLOOKUP(A354,bd_lista!$A$3:$C$590,3,FALSE)</f>
        <v>Empresa Estratégica Boliviana de Construcción y Conservación de Infraestructura Civil</v>
      </c>
      <c r="D354" s="389" t="str">
        <f>+C354</f>
        <v>Empresa Estratégica Boliviana de Construcción y Conservación de Infraestructura Civil</v>
      </c>
      <c r="E354" s="242" t="s">
        <v>1304</v>
      </c>
      <c r="F354" s="243">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3">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3">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3">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3">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3">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3">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3">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3">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3">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3">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3">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3">
        <f t="shared" ca="1" si="13"/>
        <v>0</v>
      </c>
      <c r="S354" s="263"/>
      <c r="T354" s="243">
        <f ca="1">+T355</f>
        <v>11424536.949999999</v>
      </c>
      <c r="U354" s="242">
        <f t="shared" si="14"/>
        <v>1</v>
      </c>
      <c r="V354" s="333" t="str">
        <f>+VLOOKUP(A354,bd_lista!$A$3:$E$590,5,FALSE)</f>
        <v>Empresas Nacionales</v>
      </c>
      <c r="W354" s="391" t="str">
        <f>+V354</f>
        <v>Empresas Nacionales</v>
      </c>
      <c r="X354" s="242">
        <f>+VLOOKUP(A354,[4]Sheet1!$A$13:$D$744,4,FALSE)</f>
        <v>81</v>
      </c>
      <c r="Y354" s="242" t="str">
        <f>+VLOOKUP(X354,bd_lista!$A$3:$C$590,3,FALSE)</f>
        <v>Ministerio de Obras Públicas, Servicios y Vivienda</v>
      </c>
      <c r="Z354" s="294">
        <f>+X354</f>
        <v>81</v>
      </c>
      <c r="AA354" s="295" t="str">
        <f>+Y354</f>
        <v>Ministerio de Obras Públicas, Servicios y Vivienda</v>
      </c>
    </row>
    <row r="355" spans="1:27" customFormat="1" ht="15" customHeight="1">
      <c r="A355" s="252">
        <v>587</v>
      </c>
      <c r="B355" s="388"/>
      <c r="C355" s="333" t="str">
        <f>+VLOOKUP(A355,bd_lista!$A$3:$C$590,3,FALSE)</f>
        <v>Empresa Estratégica Boliviana de Construcción y Conservación de Infraestructura Civil</v>
      </c>
      <c r="D355" s="390"/>
      <c r="E355" s="244" t="s">
        <v>1305</v>
      </c>
      <c r="F355" s="245">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11424536.949999999</v>
      </c>
      <c r="G355" s="245">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5">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5">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5">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5">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5">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5">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5">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5">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5">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3">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5">
        <f t="shared" ca="1" si="13"/>
        <v>11424536.949999999</v>
      </c>
      <c r="S355" s="262">
        <f ca="1">+R354+R355</f>
        <v>11424536.949999999</v>
      </c>
      <c r="T355" s="245">
        <f ca="1">+S355</f>
        <v>11424536.949999999</v>
      </c>
      <c r="U355" s="244">
        <f t="shared" si="14"/>
        <v>2</v>
      </c>
      <c r="V355" s="333" t="str">
        <f>+VLOOKUP(A355,bd_lista!$A$3:$E$590,5,FALSE)</f>
        <v>Empresas Nacionales</v>
      </c>
      <c r="W355" s="392"/>
      <c r="X355" s="242">
        <f>+VLOOKUP(A355,[4]Sheet1!$A$13:$D$744,4,FALSE)</f>
        <v>81</v>
      </c>
      <c r="Y355" s="242" t="str">
        <f>+VLOOKUP(X355,bd_lista!$A$3:$C$590,3,FALSE)</f>
        <v>Ministerio de Obras Públicas, Servicios y Vivienda</v>
      </c>
      <c r="Z355" s="292"/>
      <c r="AA355" s="293"/>
    </row>
    <row r="356" spans="1:27" ht="15" customHeight="1">
      <c r="A356" s="32">
        <v>590</v>
      </c>
      <c r="B356" s="387">
        <f>+A356</f>
        <v>590</v>
      </c>
      <c r="C356" s="247" t="str">
        <f>+VLOOKUP(A356,bd_lista!$A$3:$C$590,3,FALSE)</f>
        <v>Empresa Pública "QUIPUS"</v>
      </c>
      <c r="D356" s="389" t="str">
        <f>+C356</f>
        <v>Empresa Pública "QUIPUS"</v>
      </c>
      <c r="E356" s="247" t="s">
        <v>1304</v>
      </c>
      <c r="F356" s="243">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3">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3">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3">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3">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3">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3">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3">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3">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3">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3">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68">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3">
        <f t="shared" ca="1" si="13"/>
        <v>0</v>
      </c>
      <c r="S356" s="263"/>
      <c r="T356" s="243">
        <f ca="1">+T357</f>
        <v>9879762.3699999992</v>
      </c>
      <c r="U356" s="242">
        <f t="shared" si="14"/>
        <v>1</v>
      </c>
      <c r="V356" s="333" t="str">
        <f>+VLOOKUP(A356,bd_lista!$A$3:$E$590,5,FALSE)</f>
        <v>Empresas Nacionales</v>
      </c>
      <c r="W356" s="391" t="str">
        <f>+V356</f>
        <v>Empresas Nacionales</v>
      </c>
      <c r="X356" s="242">
        <f>+VLOOKUP(A356,[4]Sheet1!$A$13:$D$744,4,FALSE)</f>
        <v>41</v>
      </c>
      <c r="Y356" s="242" t="str">
        <f>+VLOOKUP(X356,bd_lista!$A$3:$C$590,3,FALSE)</f>
        <v>Ministerio de Desarrollo Productivo y Economía Plural</v>
      </c>
      <c r="Z356" s="294">
        <f>+X356</f>
        <v>41</v>
      </c>
      <c r="AA356" s="319" t="str">
        <f>+Y356</f>
        <v>Ministerio de Desarrollo Productivo y Economía Plural</v>
      </c>
    </row>
    <row r="357" spans="1:27" ht="15" customHeight="1">
      <c r="A357" s="32">
        <v>590</v>
      </c>
      <c r="B357" s="388"/>
      <c r="C357" s="333" t="str">
        <f>+VLOOKUP(A357,bd_lista!$A$3:$C$590,3,FALSE)</f>
        <v>Empresa Pública "QUIPUS"</v>
      </c>
      <c r="D357" s="390"/>
      <c r="E357" s="333" t="s">
        <v>1305</v>
      </c>
      <c r="F357" s="245">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165856</v>
      </c>
      <c r="G357" s="245">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9713906.3699999992</v>
      </c>
      <c r="H357" s="245">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5">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5">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5">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5">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5">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5">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5">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5">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5">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5">
        <f t="shared" ca="1" si="13"/>
        <v>9879762.3699999992</v>
      </c>
      <c r="S357" s="262">
        <f ca="1">+R356+R357</f>
        <v>9879762.3699999992</v>
      </c>
      <c r="T357" s="245">
        <f ca="1">+S357</f>
        <v>9879762.3699999992</v>
      </c>
      <c r="U357" s="244">
        <f t="shared" si="14"/>
        <v>2</v>
      </c>
      <c r="V357" s="333" t="str">
        <f>+VLOOKUP(A357,bd_lista!$A$3:$E$590,5,FALSE)</f>
        <v>Empresas Nacionales</v>
      </c>
      <c r="W357" s="392"/>
      <c r="X357" s="242">
        <f>+VLOOKUP(A357,[4]Sheet1!$A$13:$D$744,4,FALSE)</f>
        <v>41</v>
      </c>
      <c r="Y357" s="242" t="str">
        <f>+VLOOKUP(X357,bd_lista!$A$3:$C$590,3,FALSE)</f>
        <v>Ministerio de Desarrollo Productivo y Economía Plural</v>
      </c>
      <c r="Z357" s="292"/>
      <c r="AA357" s="321"/>
    </row>
    <row r="358" spans="1:27" ht="15" customHeight="1">
      <c r="A358" s="251">
        <v>591</v>
      </c>
      <c r="B358" s="387">
        <f>+A358</f>
        <v>591</v>
      </c>
      <c r="C358" s="247" t="str">
        <f>+VLOOKUP(A358,bd_lista!$A$3:$C$590,3,FALSE)</f>
        <v>Empresa Estatal de Transporte por Cable "Mi teleférico"</v>
      </c>
      <c r="D358" s="389" t="str">
        <f>+C358</f>
        <v>Empresa Estatal de Transporte por Cable "Mi teleférico"</v>
      </c>
      <c r="E358" s="247" t="s">
        <v>1304</v>
      </c>
      <c r="F358" s="243">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3">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3">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3">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3">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3">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3">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3">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3">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3">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3">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3">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3">
        <f t="shared" ca="1" si="13"/>
        <v>0</v>
      </c>
      <c r="S358" s="263"/>
      <c r="T358" s="243">
        <f ca="1">+T359</f>
        <v>8999948.4199999999</v>
      </c>
      <c r="U358" s="242">
        <f t="shared" si="14"/>
        <v>1</v>
      </c>
      <c r="V358" s="333" t="str">
        <f>+VLOOKUP(A358,bd_lista!$A$3:$E$590,5,FALSE)</f>
        <v>Empresas Nacionales</v>
      </c>
      <c r="W358" s="391" t="str">
        <f>+V358</f>
        <v>Empresas Nacionales</v>
      </c>
      <c r="X358" s="242">
        <f>+VLOOKUP(A358,[4]Sheet1!$A$13:$D$744,4,FALSE)</f>
        <v>81</v>
      </c>
      <c r="Y358" s="242" t="str">
        <f>+VLOOKUP(X358,bd_lista!$A$3:$C$590,3,FALSE)</f>
        <v>Ministerio de Obras Públicas, Servicios y Vivienda</v>
      </c>
      <c r="Z358" s="294">
        <f>+X358</f>
        <v>81</v>
      </c>
      <c r="AA358" s="295" t="str">
        <f>+Y358</f>
        <v>Ministerio de Obras Públicas, Servicios y Vivienda</v>
      </c>
    </row>
    <row r="359" spans="1:27" ht="15" customHeight="1">
      <c r="A359" s="32">
        <v>591</v>
      </c>
      <c r="B359" s="388"/>
      <c r="C359" s="333" t="str">
        <f>+VLOOKUP(A359,bd_lista!$A$3:$C$590,3,FALSE)</f>
        <v>Empresa Estatal de Transporte por Cable "Mi teleférico"</v>
      </c>
      <c r="D359" s="390"/>
      <c r="E359" s="333" t="s">
        <v>1305</v>
      </c>
      <c r="F359" s="245">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5">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2557227.92</v>
      </c>
      <c r="H359" s="245">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6442720.5</v>
      </c>
      <c r="I359" s="245">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5">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5">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5">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5">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5">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5">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5">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5">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5">
        <f t="shared" ca="1" si="13"/>
        <v>8999948.4199999999</v>
      </c>
      <c r="S359" s="262">
        <f ca="1">+R358+R359</f>
        <v>8999948.4199999999</v>
      </c>
      <c r="T359" s="245">
        <f ca="1">+S359</f>
        <v>8999948.4199999999</v>
      </c>
      <c r="U359" s="244">
        <f t="shared" si="14"/>
        <v>2</v>
      </c>
      <c r="V359" s="333" t="str">
        <f>+VLOOKUP(A359,bd_lista!$A$3:$E$590,5,FALSE)</f>
        <v>Empresas Nacionales</v>
      </c>
      <c r="W359" s="392"/>
      <c r="X359" s="242">
        <f>+VLOOKUP(A359,[4]Sheet1!$A$13:$D$744,4,FALSE)</f>
        <v>81</v>
      </c>
      <c r="Y359" s="242" t="str">
        <f>+VLOOKUP(X359,bd_lista!$A$3:$C$590,3,FALSE)</f>
        <v>Ministerio de Obras Públicas, Servicios y Vivienda</v>
      </c>
      <c r="Z359" s="292"/>
      <c r="AA359" s="293"/>
    </row>
    <row r="360" spans="1:27" ht="15" hidden="1" customHeight="1">
      <c r="A360" s="251">
        <v>592</v>
      </c>
      <c r="B360" s="387">
        <f>+A360</f>
        <v>592</v>
      </c>
      <c r="C360" s="247" t="str">
        <f>+VLOOKUP(A360,bd_lista!$A$3:$C$590,3,FALSE)</f>
        <v>Empresa Estatal "Boliviana de Turismo"</v>
      </c>
      <c r="D360" s="389" t="str">
        <f>+C360</f>
        <v>Empresa Estatal "Boliviana de Turismo"</v>
      </c>
      <c r="E360" s="247" t="s">
        <v>1304</v>
      </c>
      <c r="F360" s="243">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3">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3">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3">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3">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3">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3">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3">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3">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3">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3">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3">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3">
        <f t="shared" ca="1" si="13"/>
        <v>0</v>
      </c>
      <c r="S360" s="263"/>
      <c r="T360" s="243">
        <f ca="1">+T361</f>
        <v>0</v>
      </c>
      <c r="U360" s="242">
        <f t="shared" si="14"/>
        <v>1</v>
      </c>
      <c r="V360" s="333" t="str">
        <f>+VLOOKUP(A360,bd_lista!$A$3:$E$590,5,FALSE)</f>
        <v>Empresas Nacionales</v>
      </c>
      <c r="W360" s="391" t="str">
        <f>+V360</f>
        <v>Empresas Nacionales</v>
      </c>
      <c r="X360" s="242">
        <v>53</v>
      </c>
      <c r="Y360" s="242" t="str">
        <f>+VLOOKUP(X360,bd_lista!$A$3:$C$590,3,FALSE)</f>
        <v>Ministerio de Culturas, Descolonización y Despatriarcalización</v>
      </c>
      <c r="Z360" s="294">
        <f>+X360</f>
        <v>53</v>
      </c>
      <c r="AA360" s="295" t="str">
        <f>+Y360</f>
        <v>Ministerio de Culturas, Descolonización y Despatriarcalización</v>
      </c>
    </row>
    <row r="361" spans="1:27" ht="15" hidden="1" customHeight="1">
      <c r="A361" s="32">
        <v>592</v>
      </c>
      <c r="B361" s="388"/>
      <c r="C361" s="333" t="str">
        <f>+VLOOKUP(A361,bd_lista!$A$3:$C$590,3,FALSE)</f>
        <v>Empresa Estatal "Boliviana de Turismo"</v>
      </c>
      <c r="D361" s="390"/>
      <c r="E361" s="333" t="s">
        <v>1305</v>
      </c>
      <c r="F361" s="245">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5">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5">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5">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5">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5">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5">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5">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5">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5">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5">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5">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5">
        <f t="shared" ca="1" si="13"/>
        <v>0</v>
      </c>
      <c r="S361" s="262">
        <f ca="1">+R360+R361</f>
        <v>0</v>
      </c>
      <c r="T361" s="245">
        <f ca="1">+S361</f>
        <v>0</v>
      </c>
      <c r="U361" s="244">
        <f t="shared" si="14"/>
        <v>2</v>
      </c>
      <c r="V361" s="333" t="str">
        <f>+VLOOKUP(A361,bd_lista!$A$3:$E$590,5,FALSE)</f>
        <v>Empresas Nacionales</v>
      </c>
      <c r="W361" s="392"/>
      <c r="X361" s="242">
        <v>53</v>
      </c>
      <c r="Y361" s="242" t="str">
        <f>+VLOOKUP(X361,bd_lista!$A$3:$C$590,3,FALSE)</f>
        <v>Ministerio de Culturas, Descolonización y Despatriarcalización</v>
      </c>
      <c r="Z361" s="292"/>
      <c r="AA361" s="293"/>
    </row>
    <row r="362" spans="1:27" ht="15" customHeight="1">
      <c r="A362" s="251">
        <v>593</v>
      </c>
      <c r="B362" s="387">
        <f>+A362</f>
        <v>593</v>
      </c>
      <c r="C362" s="247" t="str">
        <f>+VLOOKUP(A362,bd_lista!$A$3:$C$590,3,FALSE)</f>
        <v>Empresa Pública YACANA</v>
      </c>
      <c r="D362" s="389" t="str">
        <f>+C362</f>
        <v>Empresa Pública YACANA</v>
      </c>
      <c r="E362" s="247" t="s">
        <v>1304</v>
      </c>
      <c r="F362" s="243">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3">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60</v>
      </c>
      <c r="H362" s="243">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3">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3">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3">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3">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3">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3">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3">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3">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3">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3">
        <f t="shared" ca="1" si="13"/>
        <v>60</v>
      </c>
      <c r="S362" s="263"/>
      <c r="T362" s="243">
        <f ca="1">+T363</f>
        <v>60</v>
      </c>
      <c r="U362" s="242">
        <f t="shared" si="14"/>
        <v>1</v>
      </c>
      <c r="V362" s="333" t="str">
        <f>+VLOOKUP(A362,bd_lista!$A$3:$E$590,5,FALSE)</f>
        <v>Empresas Nacionales</v>
      </c>
      <c r="W362" s="391" t="str">
        <f>+V362</f>
        <v>Empresas Nacionales</v>
      </c>
      <c r="X362" s="242">
        <f>+VLOOKUP(A362,[4]Sheet1!$A$13:$D$744,4,FALSE)</f>
        <v>41</v>
      </c>
      <c r="Y362" s="242" t="str">
        <f>+VLOOKUP(X362,bd_lista!$A$3:$C$590,3,FALSE)</f>
        <v>Ministerio de Desarrollo Productivo y Economía Plural</v>
      </c>
      <c r="Z362" s="294">
        <f>+X362</f>
        <v>41</v>
      </c>
      <c r="AA362" s="319" t="str">
        <f>+Y362</f>
        <v>Ministerio de Desarrollo Productivo y Economía Plural</v>
      </c>
    </row>
    <row r="363" spans="1:27" ht="15" customHeight="1">
      <c r="A363" s="32">
        <v>593</v>
      </c>
      <c r="B363" s="388"/>
      <c r="C363" s="333" t="str">
        <f>+VLOOKUP(A363,bd_lista!$A$3:$C$590,3,FALSE)</f>
        <v>Empresa Pública YACANA</v>
      </c>
      <c r="D363" s="390"/>
      <c r="E363" s="333" t="s">
        <v>1305</v>
      </c>
      <c r="F363" s="245">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5">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5">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5">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5">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5">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5">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5">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5">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5">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5">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5">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5">
        <f t="shared" ca="1" si="13"/>
        <v>0</v>
      </c>
      <c r="S363" s="262">
        <f ca="1">+R362+R363</f>
        <v>60</v>
      </c>
      <c r="T363" s="245">
        <f ca="1">+S363</f>
        <v>60</v>
      </c>
      <c r="U363" s="244">
        <f t="shared" si="14"/>
        <v>2</v>
      </c>
      <c r="V363" s="333" t="str">
        <f>+VLOOKUP(A363,bd_lista!$A$3:$E$590,5,FALSE)</f>
        <v>Empresas Nacionales</v>
      </c>
      <c r="W363" s="392"/>
      <c r="X363" s="242">
        <f>+VLOOKUP(A363,[4]Sheet1!$A$13:$D$744,4,FALSE)</f>
        <v>41</v>
      </c>
      <c r="Y363" s="242" t="str">
        <f>+VLOOKUP(X363,bd_lista!$A$3:$C$590,3,FALSE)</f>
        <v>Ministerio de Desarrollo Productivo y Economía Plural</v>
      </c>
      <c r="Z363" s="292"/>
      <c r="AA363" s="321"/>
    </row>
    <row r="364" spans="1:27" ht="15" customHeight="1">
      <c r="A364" s="251">
        <v>594</v>
      </c>
      <c r="B364" s="387">
        <f>+A364</f>
        <v>594</v>
      </c>
      <c r="C364" s="247" t="str">
        <f>+VLOOKUP(A364,bd_lista!$A$3:$C$590,3,FALSE)</f>
        <v>Administración de Servicios Portuarios - Bolivia</v>
      </c>
      <c r="D364" s="389" t="str">
        <f>+C364</f>
        <v>Administración de Servicios Portuarios - Bolivia</v>
      </c>
      <c r="E364" s="247" t="s">
        <v>1304</v>
      </c>
      <c r="F364" s="243">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3">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0.02</v>
      </c>
      <c r="H364" s="243">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3">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3">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3">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3">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3">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3">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3">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3">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3">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3">
        <f t="shared" ca="1" si="13"/>
        <v>0.02</v>
      </c>
      <c r="S364" s="263"/>
      <c r="T364" s="243">
        <f ca="1">+T365</f>
        <v>12650343.07</v>
      </c>
      <c r="U364" s="242">
        <f t="shared" si="14"/>
        <v>1</v>
      </c>
      <c r="V364" s="333" t="str">
        <f>+VLOOKUP(A364,bd_lista!$A$3:$E$590,5,FALSE)</f>
        <v>Empresas Nacionales</v>
      </c>
      <c r="W364" s="391" t="str">
        <f>+V364</f>
        <v>Empresas Nacionales</v>
      </c>
      <c r="X364" s="242">
        <f>+VLOOKUP(A364,[4]Sheet1!$A$13:$D$744,4,FALSE)</f>
        <v>35</v>
      </c>
      <c r="Y364" s="242" t="str">
        <f>+VLOOKUP(X364,bd_lista!$A$3:$C$590,3,FALSE)</f>
        <v>Ministerio de Economía y Finanzas Públicas</v>
      </c>
      <c r="Z364" s="294">
        <f>+X364</f>
        <v>35</v>
      </c>
      <c r="AA364" s="319" t="str">
        <f>+Y364</f>
        <v>Ministerio de Economía y Finanzas Públicas</v>
      </c>
    </row>
    <row r="365" spans="1:27" ht="15" customHeight="1">
      <c r="A365" s="32">
        <v>594</v>
      </c>
      <c r="B365" s="388"/>
      <c r="C365" s="333" t="str">
        <f>+VLOOKUP(A365,bd_lista!$A$3:$C$590,3,FALSE)</f>
        <v>Administración de Servicios Portuarios - Bolivia</v>
      </c>
      <c r="D365" s="390"/>
      <c r="E365" s="333" t="s">
        <v>1305</v>
      </c>
      <c r="F365" s="245">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5">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4158689.99</v>
      </c>
      <c r="H365" s="245">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8491653.0600000005</v>
      </c>
      <c r="I365" s="245">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5">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5">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5">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5">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5">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5">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5">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5">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5">
        <f t="shared" ca="1" si="13"/>
        <v>12650343.050000001</v>
      </c>
      <c r="S365" s="262">
        <f ca="1">+R364+R365</f>
        <v>12650343.07</v>
      </c>
      <c r="T365" s="245">
        <f ca="1">+S365</f>
        <v>12650343.07</v>
      </c>
      <c r="U365" s="244">
        <f t="shared" si="14"/>
        <v>2</v>
      </c>
      <c r="V365" s="333" t="str">
        <f>+VLOOKUP(A365,bd_lista!$A$3:$E$590,5,FALSE)</f>
        <v>Empresas Nacionales</v>
      </c>
      <c r="W365" s="392"/>
      <c r="X365" s="242">
        <f>+VLOOKUP(A365,[4]Sheet1!$A$13:$D$744,4,FALSE)</f>
        <v>35</v>
      </c>
      <c r="Y365" s="242" t="str">
        <f>+VLOOKUP(X365,bd_lista!$A$3:$C$590,3,FALSE)</f>
        <v>Ministerio de Economía y Finanzas Públicas</v>
      </c>
      <c r="Z365" s="292"/>
      <c r="AA365" s="321"/>
    </row>
    <row r="366" spans="1:27" ht="15" customHeight="1">
      <c r="A366" s="378">
        <v>595</v>
      </c>
      <c r="B366" s="387">
        <f>+A366</f>
        <v>595</v>
      </c>
      <c r="C366" s="247" t="str">
        <f>+VLOOKUP(A366,bd_lista!$A$3:$C$590,3,FALSE)</f>
        <v>Gestora Pública de la Seguridad Social de Largo Plazo</v>
      </c>
      <c r="D366" s="389" t="str">
        <f>+C366</f>
        <v>Gestora Pública de la Seguridad Social de Largo Plazo</v>
      </c>
      <c r="E366" s="247" t="s">
        <v>1304</v>
      </c>
      <c r="F366" s="243">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3">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3">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3">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3">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3">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3">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3">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3">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3">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3">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3">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3">
        <f t="shared" ca="1" si="13"/>
        <v>0</v>
      </c>
      <c r="S366" s="263"/>
      <c r="T366" s="243">
        <f ca="1">+T367</f>
        <v>58867.959999999992</v>
      </c>
      <c r="U366" s="242">
        <f t="shared" si="14"/>
        <v>1</v>
      </c>
      <c r="V366" s="333" t="str">
        <f>+VLOOKUP(A366,bd_lista!$A$3:$E$590,5,FALSE)</f>
        <v>Empresas Nacionales</v>
      </c>
      <c r="W366" s="391" t="str">
        <f>+V366</f>
        <v>Empresas Nacionales</v>
      </c>
      <c r="X366" s="242">
        <v>78</v>
      </c>
      <c r="Y366" s="242" t="str">
        <f>+VLOOKUP(X366,bd_lista!$A$3:$C$590,3,FALSE)</f>
        <v>Ministerio de Hidrocarburos y Energías</v>
      </c>
      <c r="Z366" s="294">
        <f>+X366</f>
        <v>78</v>
      </c>
      <c r="AA366" s="319" t="str">
        <f>+Y366</f>
        <v>Ministerio de Hidrocarburos y Energías</v>
      </c>
    </row>
    <row r="367" spans="1:27" ht="15" customHeight="1">
      <c r="A367" s="252">
        <v>595</v>
      </c>
      <c r="B367" s="388"/>
      <c r="C367" s="333" t="str">
        <f>+VLOOKUP(A367,bd_lista!$A$3:$C$590,3,FALSE)</f>
        <v>Gestora Pública de la Seguridad Social de Largo Plazo</v>
      </c>
      <c r="D367" s="390"/>
      <c r="E367" s="333" t="s">
        <v>1305</v>
      </c>
      <c r="F367" s="245">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5">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58867.959999999992</v>
      </c>
      <c r="H367" s="245">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5">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5">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5">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5">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5">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5">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5">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5">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5">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5">
        <f t="shared" ca="1" si="13"/>
        <v>58867.959999999992</v>
      </c>
      <c r="S367" s="262">
        <f ca="1">+R366+R367</f>
        <v>58867.959999999992</v>
      </c>
      <c r="T367" s="245">
        <f ca="1">+S367</f>
        <v>58867.959999999992</v>
      </c>
      <c r="U367" s="244">
        <f t="shared" si="14"/>
        <v>2</v>
      </c>
      <c r="V367" s="333" t="str">
        <f>+VLOOKUP(A367,bd_lista!$A$3:$E$590,5,FALSE)</f>
        <v>Empresas Nacionales</v>
      </c>
      <c r="W367" s="392"/>
      <c r="X367" s="242">
        <v>78</v>
      </c>
      <c r="Y367" s="242" t="str">
        <f>+VLOOKUP(X367,bd_lista!$A$3:$C$590,3,FALSE)</f>
        <v>Ministerio de Hidrocarburos y Energías</v>
      </c>
      <c r="Z367" s="292"/>
      <c r="AA367" s="321"/>
    </row>
    <row r="368" spans="1:27" ht="15" hidden="1" customHeight="1">
      <c r="A368" s="251">
        <v>596</v>
      </c>
      <c r="B368" s="387">
        <f>+A368</f>
        <v>596</v>
      </c>
      <c r="C368" s="247" t="str">
        <f>+VLOOKUP(A368,bd_lista!$A$3:$C$590,3,FALSE)</f>
        <v xml:space="preserve">Empresa Pública Transporte Aéreo Militar </v>
      </c>
      <c r="D368" s="389" t="str">
        <f>+C368</f>
        <v xml:space="preserve">Empresa Pública Transporte Aéreo Militar </v>
      </c>
      <c r="E368" s="247" t="s">
        <v>1304</v>
      </c>
      <c r="F368" s="243">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3">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3">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3">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3">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3">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3">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3">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3">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3">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3">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3">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3">
        <f t="shared" ca="1" si="13"/>
        <v>0</v>
      </c>
      <c r="S368" s="263"/>
      <c r="T368" s="243">
        <f ca="1">+T369</f>
        <v>0</v>
      </c>
      <c r="U368" s="242">
        <f t="shared" si="14"/>
        <v>1</v>
      </c>
      <c r="V368" s="333" t="str">
        <f>+VLOOKUP(A368,bd_lista!$A$3:$E$590,5,FALSE)</f>
        <v>Empresas Nacionales</v>
      </c>
      <c r="W368" s="391" t="str">
        <f>+V368</f>
        <v>Empresas Nacionales</v>
      </c>
      <c r="X368" s="242">
        <f>+VLOOKUP(A368,[4]Sheet1!$A$13:$D$744,4,FALSE)</f>
        <v>20</v>
      </c>
      <c r="Y368" s="242" t="str">
        <f>+VLOOKUP(X368,bd_lista!$A$3:$C$590,3,FALSE)</f>
        <v>Ministerio de Defensa</v>
      </c>
      <c r="Z368" s="294">
        <f>+X368</f>
        <v>20</v>
      </c>
      <c r="AA368" s="295" t="str">
        <f>+Y368</f>
        <v>Ministerio de Defensa</v>
      </c>
    </row>
    <row r="369" spans="1:27" ht="15" hidden="1" customHeight="1">
      <c r="A369" s="32">
        <v>596</v>
      </c>
      <c r="B369" s="388"/>
      <c r="C369" s="333" t="str">
        <f>+VLOOKUP(A369,bd_lista!$A$3:$C$590,3,FALSE)</f>
        <v xml:space="preserve">Empresa Pública Transporte Aéreo Militar </v>
      </c>
      <c r="D369" s="390"/>
      <c r="E369" s="333" t="s">
        <v>1305</v>
      </c>
      <c r="F369" s="245">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5">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5">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5">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5">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5">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5">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5">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5">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5">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5">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5">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5">
        <f t="shared" ca="1" si="13"/>
        <v>0</v>
      </c>
      <c r="S369" s="262">
        <f ca="1">+R368+R369</f>
        <v>0</v>
      </c>
      <c r="T369" s="245">
        <f ca="1">+S369</f>
        <v>0</v>
      </c>
      <c r="U369" s="244">
        <f t="shared" si="14"/>
        <v>2</v>
      </c>
      <c r="V369" s="333" t="str">
        <f>+VLOOKUP(A369,bd_lista!$A$3:$E$590,5,FALSE)</f>
        <v>Empresas Nacionales</v>
      </c>
      <c r="W369" s="392"/>
      <c r="X369" s="242">
        <f>+VLOOKUP(A369,[4]Sheet1!$A$13:$D$744,4,FALSE)</f>
        <v>20</v>
      </c>
      <c r="Y369" s="242" t="str">
        <f>+VLOOKUP(X369,bd_lista!$A$3:$C$590,3,FALSE)</f>
        <v>Ministerio de Defensa</v>
      </c>
      <c r="Z369" s="292"/>
      <c r="AA369" s="293"/>
    </row>
    <row r="370" spans="1:27" ht="15" customHeight="1">
      <c r="A370" s="251">
        <v>597</v>
      </c>
      <c r="B370" s="387">
        <f>+A370</f>
        <v>597</v>
      </c>
      <c r="C370" s="247" t="str">
        <f>+VLOOKUP(A370,bd_lista!$A$3:$C$590,3,FALSE)</f>
        <v>Empresa Pública Nacional Estratégica de Yacimientos de Litio Bolivianos</v>
      </c>
      <c r="D370" s="389" t="str">
        <f>+C370</f>
        <v>Empresa Pública Nacional Estratégica de Yacimientos de Litio Bolivianos</v>
      </c>
      <c r="E370" s="247" t="s">
        <v>1304</v>
      </c>
      <c r="F370" s="243">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2812.12</v>
      </c>
      <c r="G370" s="243">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300</v>
      </c>
      <c r="H370" s="243">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3">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3">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3">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3">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3">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3">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3">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3">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3">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3">
        <f t="shared" ca="1" si="13"/>
        <v>3112.12</v>
      </c>
      <c r="S370" s="263"/>
      <c r="T370" s="243">
        <f ca="1">+T371</f>
        <v>636441.72</v>
      </c>
      <c r="U370" s="242">
        <f t="shared" si="14"/>
        <v>1</v>
      </c>
      <c r="V370" s="333" t="str">
        <f>+VLOOKUP(A370,bd_lista!$A$3:$E$590,5,FALSE)</f>
        <v>Empresas Nacionales</v>
      </c>
      <c r="W370" s="391" t="str">
        <f>+V370</f>
        <v>Empresas Nacionales</v>
      </c>
      <c r="X370" s="242">
        <v>25</v>
      </c>
      <c r="Y370" s="242" t="str">
        <f>+VLOOKUP(X370,bd_lista!$A$3:$C$590,3,FALSE)</f>
        <v>Ministerio de la Presidencia</v>
      </c>
      <c r="Z370" s="294">
        <f>+X370</f>
        <v>25</v>
      </c>
      <c r="AA370" s="319" t="str">
        <f>+Y370</f>
        <v>Ministerio de la Presidencia</v>
      </c>
    </row>
    <row r="371" spans="1:27" ht="15" customHeight="1">
      <c r="A371" s="32">
        <v>597</v>
      </c>
      <c r="B371" s="388"/>
      <c r="C371" s="333" t="str">
        <f>+VLOOKUP(A371,bd_lista!$A$3:$C$590,3,FALSE)</f>
        <v>Empresa Pública Nacional Estratégica de Yacimientos de Litio Bolivianos</v>
      </c>
      <c r="D371" s="390"/>
      <c r="E371" s="333" t="s">
        <v>1305</v>
      </c>
      <c r="F371" s="245">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5">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633329.6</v>
      </c>
      <c r="H371" s="245">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5">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5">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5">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5">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5">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5">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5">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5">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5">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5">
        <f t="shared" ca="1" si="13"/>
        <v>633329.6</v>
      </c>
      <c r="S371" s="262">
        <f ca="1">+R370+R371</f>
        <v>636441.72</v>
      </c>
      <c r="T371" s="245">
        <f ca="1">+S371</f>
        <v>636441.72</v>
      </c>
      <c r="U371" s="244">
        <f t="shared" si="14"/>
        <v>2</v>
      </c>
      <c r="V371" s="333" t="str">
        <f>+VLOOKUP(A371,bd_lista!$A$3:$E$590,5,FALSE)</f>
        <v>Empresas Nacionales</v>
      </c>
      <c r="W371" s="392"/>
      <c r="X371" s="242">
        <v>25</v>
      </c>
      <c r="Y371" s="242" t="str">
        <f>+VLOOKUP(X371,bd_lista!$A$3:$C$590,3,FALSE)</f>
        <v>Ministerio de la Presidencia</v>
      </c>
      <c r="Z371" s="292"/>
      <c r="AA371" s="321"/>
    </row>
    <row r="372" spans="1:27" ht="15" hidden="1" customHeight="1">
      <c r="A372" s="251">
        <v>598</v>
      </c>
      <c r="B372" s="387">
        <f>+A372</f>
        <v>598</v>
      </c>
      <c r="C372" s="247" t="str">
        <f>+VLOOKUP(A372,bd_lista!$A$3:$C$590,3,FALSE)</f>
        <v>Empresa Pública "Editorial del Estado Plurinacional de Bolivia"</v>
      </c>
      <c r="D372" s="389" t="str">
        <f>+C372</f>
        <v>Empresa Pública "Editorial del Estado Plurinacional de Bolivia"</v>
      </c>
      <c r="E372" s="247" t="s">
        <v>1304</v>
      </c>
      <c r="F372" s="243">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3">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3">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3">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3">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3">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3">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3">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3">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3">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3">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3">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3">
        <f t="shared" ca="1" si="13"/>
        <v>0</v>
      </c>
      <c r="S372" s="263"/>
      <c r="T372" s="243">
        <f ca="1">+T373</f>
        <v>0</v>
      </c>
      <c r="U372" s="242">
        <f t="shared" si="14"/>
        <v>1</v>
      </c>
      <c r="V372" s="333" t="str">
        <f>+VLOOKUP(A372,bd_lista!$A$3:$E$590,5,FALSE)</f>
        <v>Empresas Nacionales</v>
      </c>
      <c r="W372" s="391" t="str">
        <f>+V372</f>
        <v>Empresas Nacionales</v>
      </c>
      <c r="X372" s="242">
        <f>+VLOOKUP(A372,[4]Sheet1!$A$13:$D$744,4,FALSE)</f>
        <v>87</v>
      </c>
      <c r="Y372" s="242" t="e">
        <f>+VLOOKUP(X372,bd_lista!$A$3:$C$590,3,FALSE)</f>
        <v>#N/A</v>
      </c>
      <c r="Z372" s="294">
        <f>+X372</f>
        <v>87</v>
      </c>
      <c r="AA372" s="319" t="e">
        <f>+Y372</f>
        <v>#N/A</v>
      </c>
    </row>
    <row r="373" spans="1:27" ht="15" hidden="1" customHeight="1">
      <c r="A373" s="32">
        <v>598</v>
      </c>
      <c r="B373" s="388"/>
      <c r="C373" s="333" t="str">
        <f>+VLOOKUP(A373,bd_lista!$A$3:$C$590,3,FALSE)</f>
        <v>Empresa Pública "Editorial del Estado Plurinacional de Bolivia"</v>
      </c>
      <c r="D373" s="390"/>
      <c r="E373" s="333" t="s">
        <v>1305</v>
      </c>
      <c r="F373" s="245">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5">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5">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5">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5">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5">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5">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5">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5">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5">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5">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5">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5">
        <f t="shared" ca="1" si="13"/>
        <v>0</v>
      </c>
      <c r="S373" s="262">
        <f ca="1">+R372+R373</f>
        <v>0</v>
      </c>
      <c r="T373" s="245">
        <f ca="1">+S373</f>
        <v>0</v>
      </c>
      <c r="U373" s="244">
        <f t="shared" si="14"/>
        <v>2</v>
      </c>
      <c r="V373" s="333" t="str">
        <f>+VLOOKUP(A373,bd_lista!$A$3:$E$590,5,FALSE)</f>
        <v>Empresas Nacionales</v>
      </c>
      <c r="W373" s="392"/>
      <c r="X373" s="242">
        <f>+VLOOKUP(A373,[4]Sheet1!$A$13:$D$744,4,FALSE)</f>
        <v>87</v>
      </c>
      <c r="Y373" s="242" t="e">
        <f>+VLOOKUP(X373,bd_lista!$A$3:$C$590,3,FALSE)</f>
        <v>#N/A</v>
      </c>
      <c r="Z373" s="292"/>
      <c r="AA373" s="321"/>
    </row>
    <row r="374" spans="1:27" ht="15" customHeight="1">
      <c r="A374" s="251">
        <v>599</v>
      </c>
      <c r="B374" s="387">
        <f>+A374</f>
        <v>599</v>
      </c>
      <c r="C374" s="247" t="str">
        <f>+VLOOKUP(A374,bd_lista!$A$3:$C$590,3,FALSE)</f>
        <v>Empresa Boliviana de Alimentos y Derivados</v>
      </c>
      <c r="D374" s="389" t="str">
        <f>+C374</f>
        <v>Empresa Boliviana de Alimentos y Derivados</v>
      </c>
      <c r="E374" s="247" t="s">
        <v>1304</v>
      </c>
      <c r="F374" s="243">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408</v>
      </c>
      <c r="G374" s="243">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3">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3">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3">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3">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3">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3">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3">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3">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3">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3">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3">
        <f t="shared" ca="1" si="13"/>
        <v>408</v>
      </c>
      <c r="S374" s="263"/>
      <c r="T374" s="243">
        <f ca="1">+T375</f>
        <v>7206047.1299999999</v>
      </c>
      <c r="U374" s="242">
        <f t="shared" si="14"/>
        <v>1</v>
      </c>
      <c r="V374" s="333" t="str">
        <f>+VLOOKUP(A374,bd_lista!$A$3:$E$590,5,FALSE)</f>
        <v>Empresas Nacionales</v>
      </c>
      <c r="W374" s="391" t="str">
        <f>+V374</f>
        <v>Empresas Nacionales</v>
      </c>
      <c r="X374" s="242">
        <v>0</v>
      </c>
      <c r="Y374" s="242" t="e">
        <f>+VLOOKUP(X374,bd_lista!$A$3:$C$590,3,FALSE)</f>
        <v>#N/A</v>
      </c>
      <c r="Z374" s="294">
        <f>+X374</f>
        <v>0</v>
      </c>
      <c r="AA374" s="319" t="e">
        <f>+Y374</f>
        <v>#N/A</v>
      </c>
    </row>
    <row r="375" spans="1:27" ht="15" customHeight="1">
      <c r="A375" s="32">
        <v>599</v>
      </c>
      <c r="B375" s="388"/>
      <c r="C375" s="333" t="str">
        <f>+VLOOKUP(A375,bd_lista!$A$3:$C$590,3,FALSE)</f>
        <v>Empresa Boliviana de Alimentos y Derivados</v>
      </c>
      <c r="D375" s="390"/>
      <c r="E375" s="333" t="s">
        <v>1305</v>
      </c>
      <c r="F375" s="245">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5">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804128.77999999991</v>
      </c>
      <c r="H375" s="245">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6401510.3499999996</v>
      </c>
      <c r="I375" s="245">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5">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5">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5">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5">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5">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5">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5">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5">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5">
        <f t="shared" ca="1" si="13"/>
        <v>7205639.1299999999</v>
      </c>
      <c r="S375" s="262">
        <f ca="1">+R374+R375</f>
        <v>7206047.1299999999</v>
      </c>
      <c r="T375" s="245">
        <f ca="1">+S375</f>
        <v>7206047.1299999999</v>
      </c>
      <c r="U375" s="244">
        <f t="shared" si="14"/>
        <v>2</v>
      </c>
      <c r="V375" s="333" t="str">
        <f>+VLOOKUP(A375,bd_lista!$A$3:$E$590,5,FALSE)</f>
        <v>Empresas Nacionales</v>
      </c>
      <c r="W375" s="392"/>
      <c r="X375" s="242">
        <v>0</v>
      </c>
      <c r="Y375" s="242" t="e">
        <f>+VLOOKUP(X375,bd_lista!$A$3:$C$590,3,FALSE)</f>
        <v>#N/A</v>
      </c>
      <c r="Z375" s="292"/>
      <c r="AA375" s="321"/>
    </row>
    <row r="376" spans="1:27" ht="15" hidden="1" customHeight="1">
      <c r="A376" s="251">
        <v>600</v>
      </c>
      <c r="B376" s="387">
        <f>+A376</f>
        <v>600</v>
      </c>
      <c r="C376" s="247" t="str">
        <f>+VLOOKUP(A376,bd_lista!$A$3:$C$590,3,FALSE)</f>
        <v>Empresa Servicios Aéreos Bolivianos</v>
      </c>
      <c r="D376" s="389" t="str">
        <f>+C376</f>
        <v>Empresa Servicios Aéreos Bolivianos</v>
      </c>
      <c r="E376" s="247" t="s">
        <v>1304</v>
      </c>
      <c r="F376" s="243">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3">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3">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3">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3">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3">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3">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3">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3">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3">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3">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3">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3">
        <f t="shared" ca="1" si="13"/>
        <v>0</v>
      </c>
      <c r="S376" s="249"/>
      <c r="T376" s="243">
        <f ca="1">+T377</f>
        <v>0</v>
      </c>
      <c r="U376" s="242">
        <f t="shared" si="14"/>
        <v>1</v>
      </c>
      <c r="V376" s="333" t="str">
        <f>+VLOOKUP(A376,bd_lista!$A$3:$E$590,5,FALSE)</f>
        <v>Empresas Nacionales</v>
      </c>
      <c r="W376" s="391" t="str">
        <f>+V376</f>
        <v>Empresas Nacionales</v>
      </c>
      <c r="X376" s="242">
        <f>+VLOOKUP(A376,[4]Sheet1!$A$13:$D$744,4,FALSE)</f>
        <v>20</v>
      </c>
      <c r="Y376" s="242" t="str">
        <f>+VLOOKUP(X376,bd_lista!$A$3:$C$590,3,FALSE)</f>
        <v>Ministerio de Defensa</v>
      </c>
      <c r="Z376" s="294">
        <f>+X376</f>
        <v>20</v>
      </c>
      <c r="AA376" s="295" t="str">
        <f>+Y376</f>
        <v>Ministerio de Defensa</v>
      </c>
    </row>
    <row r="377" spans="1:27" ht="15" hidden="1" customHeight="1">
      <c r="A377" s="32">
        <v>600</v>
      </c>
      <c r="B377" s="388"/>
      <c r="C377" s="333" t="str">
        <f>+VLOOKUP(A377,bd_lista!$A$3:$C$590,3,FALSE)</f>
        <v>Empresa Servicios Aéreos Bolivianos</v>
      </c>
      <c r="D377" s="390"/>
      <c r="E377" s="333" t="s">
        <v>1305</v>
      </c>
      <c r="F377" s="245">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5">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5">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5">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5">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5">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5">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5">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5">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5">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5">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5">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5">
        <f t="shared" ca="1" si="13"/>
        <v>0</v>
      </c>
      <c r="S377" s="259">
        <f ca="1">+R376+R377</f>
        <v>0</v>
      </c>
      <c r="T377" s="245">
        <f ca="1">+S377</f>
        <v>0</v>
      </c>
      <c r="U377" s="244">
        <f t="shared" si="14"/>
        <v>2</v>
      </c>
      <c r="V377" s="333" t="str">
        <f>+VLOOKUP(A377,bd_lista!$A$3:$E$590,5,FALSE)</f>
        <v>Empresas Nacionales</v>
      </c>
      <c r="W377" s="392"/>
      <c r="X377" s="242">
        <f>+VLOOKUP(A377,[4]Sheet1!$A$13:$D$744,4,FALSE)</f>
        <v>20</v>
      </c>
      <c r="Y377" s="242" t="str">
        <f>+VLOOKUP(X377,bd_lista!$A$3:$C$590,3,FALSE)</f>
        <v>Ministerio de Defensa</v>
      </c>
      <c r="Z377" s="292"/>
      <c r="AA377" s="293"/>
    </row>
    <row r="378" spans="1:27" customFormat="1" ht="27" customHeight="1">
      <c r="A378" s="251">
        <v>633</v>
      </c>
      <c r="B378" s="387">
        <f>+A378</f>
        <v>633</v>
      </c>
      <c r="C378" s="247" t="str">
        <f>+VLOOKUP(A378,bd_lista!$A$3:$C$590,3,FALSE)</f>
        <v>Empresa Misicuni</v>
      </c>
      <c r="D378" s="389" t="str">
        <f>+C378</f>
        <v>Empresa Misicuni</v>
      </c>
      <c r="E378" s="247" t="s">
        <v>1304</v>
      </c>
      <c r="F378" s="243">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3">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3">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3">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3">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3">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3">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3">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3">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3">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3">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3">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3">
        <f t="shared" ca="1" si="13"/>
        <v>0</v>
      </c>
      <c r="S378" s="249"/>
      <c r="T378" s="243">
        <f ca="1">+T379</f>
        <v>2031687.93</v>
      </c>
      <c r="U378" s="242">
        <f t="shared" si="14"/>
        <v>1</v>
      </c>
      <c r="V378" s="333" t="str">
        <f>+VLOOKUP(A378,bd_lista!$A$3:$E$590,5,FALSE)</f>
        <v>Empresas Nacionales</v>
      </c>
      <c r="W378" s="391" t="str">
        <f>+V378</f>
        <v>Empresas Nacionales</v>
      </c>
      <c r="X378" s="242">
        <f>+VLOOKUP(A378,[4]Sheet1!$A$13:$D$744,4,FALSE)</f>
        <v>86</v>
      </c>
      <c r="Y378" s="242" t="str">
        <f>+VLOOKUP(X378,bd_lista!$A$3:$C$590,3,FALSE)</f>
        <v>Ministerio de Medio Ambiente y Agua</v>
      </c>
      <c r="Z378" s="294">
        <f>+X378</f>
        <v>86</v>
      </c>
      <c r="AA378" s="295" t="str">
        <f>+Y378</f>
        <v>Ministerio de Medio Ambiente y Agua</v>
      </c>
    </row>
    <row r="379" spans="1:27" customFormat="1" ht="15" customHeight="1">
      <c r="A379" s="32">
        <v>633</v>
      </c>
      <c r="B379" s="388"/>
      <c r="C379" s="333" t="str">
        <f>+VLOOKUP(A379,bd_lista!$A$3:$C$590,3,FALSE)</f>
        <v>Empresa Misicuni</v>
      </c>
      <c r="D379" s="390"/>
      <c r="E379" s="247" t="s">
        <v>1305</v>
      </c>
      <c r="F379" s="243">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3">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3">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2031687.93</v>
      </c>
      <c r="I379" s="243">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3">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3">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3">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3">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3">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3">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3">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3">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3">
        <f t="shared" ca="1" si="13"/>
        <v>2031687.93</v>
      </c>
      <c r="S379" s="249">
        <f ca="1">+R378+R379</f>
        <v>2031687.93</v>
      </c>
      <c r="T379" s="243">
        <f ca="1">+S379</f>
        <v>2031687.93</v>
      </c>
      <c r="U379" s="242">
        <f t="shared" si="14"/>
        <v>2</v>
      </c>
      <c r="V379" s="333" t="str">
        <f>+VLOOKUP(A379,bd_lista!$A$3:$E$590,5,FALSE)</f>
        <v>Empresas Nacionales</v>
      </c>
      <c r="W379" s="392"/>
      <c r="X379" s="242">
        <f>+VLOOKUP(A379,[4]Sheet1!$A$13:$D$744,4,FALSE)</f>
        <v>86</v>
      </c>
      <c r="Y379" s="242" t="str">
        <f>+VLOOKUP(X379,bd_lista!$A$3:$C$590,3,FALSE)</f>
        <v>Ministerio de Medio Ambiente y Agua</v>
      </c>
      <c r="Z379" s="292"/>
      <c r="AA379" s="293"/>
    </row>
    <row r="380" spans="1:27" ht="15" hidden="1" customHeight="1">
      <c r="A380" s="32">
        <v>634</v>
      </c>
      <c r="B380" s="387">
        <f>+A380</f>
        <v>634</v>
      </c>
      <c r="C380" s="247" t="str">
        <f>+VLOOKUP(A380,bd_lista!$A$3:$C$590,3,FALSE)</f>
        <v>Empresa Púb. Deptal. Hotel Terminal-Terminal de Buses Oruro</v>
      </c>
      <c r="D380" s="389" t="str">
        <f>+C380</f>
        <v>Empresa Púb. Deptal. Hotel Terminal-Terminal de Buses Oruro</v>
      </c>
      <c r="E380" s="247" t="s">
        <v>1304</v>
      </c>
      <c r="F380" s="243">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3">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3">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3">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3">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3">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3">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3">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3">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3">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3">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3">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3">
        <f t="shared" ca="1" si="13"/>
        <v>0</v>
      </c>
      <c r="S380" s="249"/>
      <c r="T380" s="243">
        <f ca="1">+T381</f>
        <v>0</v>
      </c>
      <c r="U380" s="242">
        <f t="shared" si="14"/>
        <v>1</v>
      </c>
      <c r="V380" s="333" t="str">
        <f>+VLOOKUP(A380,bd_lista!$A$3:$E$590,5,FALSE)</f>
        <v>Empresas Nacionales</v>
      </c>
      <c r="W380" s="391" t="str">
        <f>+V380</f>
        <v>Empresas Nacionales</v>
      </c>
      <c r="X380" s="242">
        <f>+VLOOKUP(A380,[4]Sheet1!$A$13:$D$744,4,FALSE)</f>
        <v>0</v>
      </c>
      <c r="Y380" s="242" t="e">
        <f>+VLOOKUP(X380,bd_lista!$A$3:$C$590,3,FALSE)</f>
        <v>#N/A</v>
      </c>
      <c r="Z380" s="294">
        <f>+X380</f>
        <v>0</v>
      </c>
      <c r="AA380" s="319" t="e">
        <f>+Y380</f>
        <v>#N/A</v>
      </c>
    </row>
    <row r="381" spans="1:27" ht="15" hidden="1" customHeight="1">
      <c r="A381" s="32">
        <v>634</v>
      </c>
      <c r="B381" s="388"/>
      <c r="C381" s="333" t="str">
        <f>+VLOOKUP(A381,bd_lista!$A$3:$C$590,3,FALSE)</f>
        <v>Empresa Púb. Deptal. Hotel Terminal-Terminal de Buses Oruro</v>
      </c>
      <c r="D381" s="390"/>
      <c r="E381" s="333" t="s">
        <v>1305</v>
      </c>
      <c r="F381" s="245">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5">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5">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5">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5">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5">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5">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5">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5">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5">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5">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5">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5">
        <f t="shared" ca="1" si="13"/>
        <v>0</v>
      </c>
      <c r="S381" s="259">
        <f ca="1">+R380+R381</f>
        <v>0</v>
      </c>
      <c r="T381" s="245">
        <f ca="1">+S381</f>
        <v>0</v>
      </c>
      <c r="U381" s="244">
        <f t="shared" si="14"/>
        <v>2</v>
      </c>
      <c r="V381" s="333" t="str">
        <f>+VLOOKUP(A381,bd_lista!$A$3:$E$590,5,FALSE)</f>
        <v>Empresas Nacionales</v>
      </c>
      <c r="W381" s="392"/>
      <c r="X381" s="242">
        <f>+VLOOKUP(A381,[4]Sheet1!$A$13:$D$744,4,FALSE)</f>
        <v>0</v>
      </c>
      <c r="Y381" s="242" t="e">
        <f>+VLOOKUP(X381,bd_lista!$A$3:$C$590,3,FALSE)</f>
        <v>#N/A</v>
      </c>
      <c r="Z381" s="292"/>
      <c r="AA381" s="321"/>
    </row>
    <row r="382" spans="1:27" ht="15" customHeight="1">
      <c r="A382" s="251">
        <v>650</v>
      </c>
      <c r="B382" s="387">
        <f>+A382</f>
        <v>650</v>
      </c>
      <c r="C382" s="247" t="str">
        <f>+VLOOKUP(A382,bd_lista!$A$3:$C$590,3,FALSE)</f>
        <v>Asamblea Legislativa Plurinacional</v>
      </c>
      <c r="D382" s="389" t="str">
        <f>+C382</f>
        <v>Asamblea Legislativa Plurinacional</v>
      </c>
      <c r="E382" s="247" t="s">
        <v>1304</v>
      </c>
      <c r="F382" s="243">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3">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3">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3">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3">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3">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3">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3">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3">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3">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3">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3">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3">
        <f t="shared" ca="1" si="13"/>
        <v>0</v>
      </c>
      <c r="S382" s="263"/>
      <c r="T382" s="243">
        <f ca="1">+T383</f>
        <v>18228.060000000005</v>
      </c>
      <c r="U382" s="242">
        <f t="shared" si="14"/>
        <v>1</v>
      </c>
      <c r="V382" s="333" t="str">
        <f>+VLOOKUP(A382,bd_lista!$A$3:$E$590,5,FALSE)</f>
        <v>Instituciones Descentralizadas</v>
      </c>
      <c r="W382" s="391" t="str">
        <f>+V382</f>
        <v>Instituciones Descentralizadas</v>
      </c>
      <c r="X382" s="242">
        <v>0</v>
      </c>
      <c r="Y382" s="242" t="e">
        <f>+VLOOKUP(X382,bd_lista!$A$3:$C$590,3,FALSE)</f>
        <v>#N/A</v>
      </c>
      <c r="Z382" s="294">
        <f>+X382</f>
        <v>0</v>
      </c>
      <c r="AA382" s="319" t="e">
        <f>+Y382</f>
        <v>#N/A</v>
      </c>
    </row>
    <row r="383" spans="1:27" ht="15" customHeight="1">
      <c r="A383" s="32">
        <v>650</v>
      </c>
      <c r="B383" s="388"/>
      <c r="C383" s="333" t="str">
        <f>+VLOOKUP(A383,bd_lista!$A$3:$C$590,3,FALSE)</f>
        <v>Asamblea Legislativa Plurinacional</v>
      </c>
      <c r="D383" s="390"/>
      <c r="E383" s="333" t="s">
        <v>1305</v>
      </c>
      <c r="F383" s="245">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272.47000000000003</v>
      </c>
      <c r="G383" s="245">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17955.590000000004</v>
      </c>
      <c r="H383" s="245">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5">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5">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5">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5">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5">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5">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5">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5">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5">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5">
        <f t="shared" ca="1" si="13"/>
        <v>18228.060000000005</v>
      </c>
      <c r="S383" s="262">
        <f ca="1">+R382+R383</f>
        <v>18228.060000000005</v>
      </c>
      <c r="T383" s="245">
        <f ca="1">+S383</f>
        <v>18228.060000000005</v>
      </c>
      <c r="U383" s="244">
        <f t="shared" si="14"/>
        <v>2</v>
      </c>
      <c r="V383" s="333" t="str">
        <f>+VLOOKUP(A383,bd_lista!$A$3:$E$590,5,FALSE)</f>
        <v>Instituciones Descentralizadas</v>
      </c>
      <c r="W383" s="392"/>
      <c r="X383" s="242">
        <v>0</v>
      </c>
      <c r="Y383" s="242" t="e">
        <f>+VLOOKUP(X383,bd_lista!$A$3:$C$590,3,FALSE)</f>
        <v>#N/A</v>
      </c>
      <c r="Z383" s="292"/>
      <c r="AA383" s="321"/>
    </row>
    <row r="384" spans="1:27" ht="15" customHeight="1">
      <c r="A384" s="251">
        <v>660</v>
      </c>
      <c r="B384" s="387">
        <f>+A384</f>
        <v>660</v>
      </c>
      <c r="C384" s="247" t="str">
        <f>+VLOOKUP(A384,bd_lista!$A$3:$C$590,3,FALSE)</f>
        <v>Órgano Judicial</v>
      </c>
      <c r="D384" s="389" t="str">
        <f>+C384</f>
        <v>Órgano Judicial</v>
      </c>
      <c r="E384" s="247" t="s">
        <v>1304</v>
      </c>
      <c r="F384" s="243">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3">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3">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3">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3">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3">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3">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3">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3">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3">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3">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3">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3">
        <f t="shared" ca="1" si="13"/>
        <v>0</v>
      </c>
      <c r="S384" s="263"/>
      <c r="T384" s="243">
        <f ca="1">+T385</f>
        <v>30609684.050000001</v>
      </c>
      <c r="U384" s="242">
        <f t="shared" si="14"/>
        <v>1</v>
      </c>
      <c r="V384" s="333" t="str">
        <f>+VLOOKUP(A384,bd_lista!$A$3:$E$590,5,FALSE)</f>
        <v>Instituciones Descentralizadas</v>
      </c>
      <c r="W384" s="391" t="str">
        <f>+V384</f>
        <v>Instituciones Descentralizadas</v>
      </c>
      <c r="X384" s="242">
        <v>0</v>
      </c>
      <c r="Y384" s="242" t="e">
        <f>+VLOOKUP(X384,bd_lista!$A$3:$C$590,3,FALSE)</f>
        <v>#N/A</v>
      </c>
      <c r="Z384" s="294">
        <f>+X384</f>
        <v>0</v>
      </c>
      <c r="AA384" s="319" t="e">
        <f>+Y384</f>
        <v>#N/A</v>
      </c>
    </row>
    <row r="385" spans="1:27" ht="15" customHeight="1">
      <c r="A385" s="32">
        <v>660</v>
      </c>
      <c r="B385" s="388"/>
      <c r="C385" s="333" t="str">
        <f>+VLOOKUP(A385,bd_lista!$A$3:$C$590,3,FALSE)</f>
        <v>Órgano Judicial</v>
      </c>
      <c r="D385" s="390"/>
      <c r="E385" s="333" t="s">
        <v>1305</v>
      </c>
      <c r="F385" s="245">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5">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0.18</v>
      </c>
      <c r="H385" s="245">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30609683.870000001</v>
      </c>
      <c r="I385" s="245">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5">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5">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5">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5">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5">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5">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5">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5">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5">
        <f t="shared" ca="1" si="13"/>
        <v>30609684.050000001</v>
      </c>
      <c r="S385" s="262">
        <f ca="1">+R384+R385</f>
        <v>30609684.050000001</v>
      </c>
      <c r="T385" s="245">
        <f ca="1">+S385</f>
        <v>30609684.050000001</v>
      </c>
      <c r="U385" s="244">
        <f t="shared" si="14"/>
        <v>2</v>
      </c>
      <c r="V385" s="333" t="str">
        <f>+VLOOKUP(A385,bd_lista!$A$3:$E$590,5,FALSE)</f>
        <v>Instituciones Descentralizadas</v>
      </c>
      <c r="W385" s="392"/>
      <c r="X385" s="242">
        <v>0</v>
      </c>
      <c r="Y385" s="242" t="e">
        <f>+VLOOKUP(X385,bd_lista!$A$3:$C$590,3,FALSE)</f>
        <v>#N/A</v>
      </c>
      <c r="Z385" s="292"/>
      <c r="AA385" s="321"/>
    </row>
    <row r="386" spans="1:27" ht="15" customHeight="1">
      <c r="A386" s="251">
        <v>661</v>
      </c>
      <c r="B386" s="387">
        <f>+A386</f>
        <v>661</v>
      </c>
      <c r="C386" s="247" t="str">
        <f>+VLOOKUP(A386,bd_lista!$A$3:$C$590,3,FALSE)</f>
        <v>Tribunal Constitucional Plurinacional</v>
      </c>
      <c r="D386" s="389" t="str">
        <f>+C386</f>
        <v>Tribunal Constitucional Plurinacional</v>
      </c>
      <c r="E386" s="247" t="s">
        <v>1304</v>
      </c>
      <c r="F386" s="243">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3">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3">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3">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3">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3">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3">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3">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3">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3">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3">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3">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3">
        <f t="shared" ca="1" si="13"/>
        <v>0</v>
      </c>
      <c r="S386" s="263"/>
      <c r="T386" s="243">
        <f ca="1">+T387</f>
        <v>12536.8</v>
      </c>
      <c r="U386" s="242">
        <f t="shared" si="14"/>
        <v>1</v>
      </c>
      <c r="V386" s="333" t="str">
        <f>+VLOOKUP(A386,bd_lista!$A$3:$E$590,5,FALSE)</f>
        <v>Instituciones Descentralizadas</v>
      </c>
      <c r="W386" s="391" t="str">
        <f>+V386</f>
        <v>Instituciones Descentralizadas</v>
      </c>
      <c r="X386" s="242">
        <f>+VLOOKUP(A386,[4]Sheet1!$A$13:$D$744,4,FALSE)</f>
        <v>0</v>
      </c>
      <c r="Y386" s="242" t="e">
        <f>+VLOOKUP(X386,bd_lista!$A$3:$C$590,3,FALSE)</f>
        <v>#N/A</v>
      </c>
      <c r="Z386" s="294">
        <f>+X386</f>
        <v>0</v>
      </c>
      <c r="AA386" s="319" t="e">
        <f>+Y386</f>
        <v>#N/A</v>
      </c>
    </row>
    <row r="387" spans="1:27" ht="15" customHeight="1">
      <c r="A387" s="32">
        <v>661</v>
      </c>
      <c r="B387" s="388"/>
      <c r="C387" s="333" t="str">
        <f>+VLOOKUP(A387,bd_lista!$A$3:$C$590,3,FALSE)</f>
        <v>Tribunal Constitucional Plurinacional</v>
      </c>
      <c r="D387" s="390"/>
      <c r="E387" s="333" t="s">
        <v>1305</v>
      </c>
      <c r="F387" s="245">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5">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8.8000000000000007</v>
      </c>
      <c r="H387" s="245">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12528</v>
      </c>
      <c r="I387" s="245">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5">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5">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5">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5">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5">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5">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5">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5">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5">
        <f t="shared" ca="1" si="13"/>
        <v>12536.8</v>
      </c>
      <c r="S387" s="262">
        <f ca="1">+R386+R387</f>
        <v>12536.8</v>
      </c>
      <c r="T387" s="245">
        <f ca="1">+S387</f>
        <v>12536.8</v>
      </c>
      <c r="U387" s="244">
        <f t="shared" si="14"/>
        <v>2</v>
      </c>
      <c r="V387" s="333" t="str">
        <f>+VLOOKUP(A387,bd_lista!$A$3:$E$590,5,FALSE)</f>
        <v>Instituciones Descentralizadas</v>
      </c>
      <c r="W387" s="392"/>
      <c r="X387" s="242">
        <f>+VLOOKUP(A387,[4]Sheet1!$A$13:$D$744,4,FALSE)</f>
        <v>0</v>
      </c>
      <c r="Y387" s="242" t="e">
        <f>+VLOOKUP(X387,bd_lista!$A$3:$C$590,3,FALSE)</f>
        <v>#N/A</v>
      </c>
      <c r="Z387" s="292"/>
      <c r="AA387" s="321"/>
    </row>
    <row r="388" spans="1:27" ht="15" customHeight="1">
      <c r="A388" s="251">
        <v>670</v>
      </c>
      <c r="B388" s="387">
        <f>+A388</f>
        <v>670</v>
      </c>
      <c r="C388" s="247" t="str">
        <f>+VLOOKUP(A388,bd_lista!$A$3:$C$590,3,FALSE)</f>
        <v>Órgano Electoral Plurinacional</v>
      </c>
      <c r="D388" s="389" t="str">
        <f>+C388</f>
        <v>Órgano Electoral Plurinacional</v>
      </c>
      <c r="E388" s="247" t="s">
        <v>1304</v>
      </c>
      <c r="F388" s="243">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3">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3">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3">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3">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3">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3">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3">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3">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3">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3">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3">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3">
        <f t="shared" ca="1" si="13"/>
        <v>0</v>
      </c>
      <c r="S388" s="263"/>
      <c r="T388" s="243">
        <f ca="1">+T389</f>
        <v>1572712.5</v>
      </c>
      <c r="U388" s="242">
        <f t="shared" si="14"/>
        <v>1</v>
      </c>
      <c r="V388" s="333" t="str">
        <f>+VLOOKUP(A388,bd_lista!$A$3:$E$590,5,FALSE)</f>
        <v>Instituciones Descentralizadas</v>
      </c>
      <c r="W388" s="391" t="str">
        <f>+V388</f>
        <v>Instituciones Descentralizadas</v>
      </c>
      <c r="X388" s="242">
        <f>+A388</f>
        <v>670</v>
      </c>
      <c r="Y388" s="242" t="str">
        <f>+VLOOKUP(X388,bd_lista!$A$3:$C$590,3,FALSE)</f>
        <v>Órgano Electoral Plurinacional</v>
      </c>
      <c r="Z388" s="294">
        <f>+X388</f>
        <v>670</v>
      </c>
      <c r="AA388" s="319" t="str">
        <f>+Y388</f>
        <v>Órgano Electoral Plurinacional</v>
      </c>
    </row>
    <row r="389" spans="1:27" ht="15" customHeight="1">
      <c r="A389" s="32">
        <v>670</v>
      </c>
      <c r="B389" s="388"/>
      <c r="C389" s="333" t="str">
        <f>+VLOOKUP(A389,bd_lista!$A$3:$C$590,3,FALSE)</f>
        <v>Órgano Electoral Plurinacional</v>
      </c>
      <c r="D389" s="390"/>
      <c r="E389" s="333" t="s">
        <v>1305</v>
      </c>
      <c r="F389" s="245">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5">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35236</v>
      </c>
      <c r="H389" s="245">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1537476.5</v>
      </c>
      <c r="I389" s="245">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5">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5">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5">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5">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5">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5">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5">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5">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5">
        <f t="shared" ca="1" si="13"/>
        <v>1572712.5</v>
      </c>
      <c r="S389" s="262">
        <f ca="1">+R388+R389</f>
        <v>1572712.5</v>
      </c>
      <c r="T389" s="245">
        <f ca="1">+S389</f>
        <v>1572712.5</v>
      </c>
      <c r="U389" s="244">
        <f t="shared" si="14"/>
        <v>2</v>
      </c>
      <c r="V389" s="333" t="str">
        <f>+VLOOKUP(A389,bd_lista!$A$3:$E$590,5,FALSE)</f>
        <v>Instituciones Descentralizadas</v>
      </c>
      <c r="W389" s="392"/>
      <c r="X389" s="242">
        <f>+A389</f>
        <v>670</v>
      </c>
      <c r="Y389" s="242" t="str">
        <f>+VLOOKUP(X389,bd_lista!$A$3:$C$590,3,FALSE)</f>
        <v>Órgano Electoral Plurinacional</v>
      </c>
      <c r="Z389" s="292"/>
      <c r="AA389" s="321"/>
    </row>
    <row r="390" spans="1:27" ht="15" customHeight="1">
      <c r="A390" s="251">
        <v>680</v>
      </c>
      <c r="B390" s="387">
        <f>+A390</f>
        <v>680</v>
      </c>
      <c r="C390" s="247" t="str">
        <f>+VLOOKUP(A390,bd_lista!$A$3:$C$590,3,FALSE)</f>
        <v>Contraloria General del Estado</v>
      </c>
      <c r="D390" s="389" t="str">
        <f>+C390</f>
        <v>Contraloria General del Estado</v>
      </c>
      <c r="E390" s="247" t="s">
        <v>1304</v>
      </c>
      <c r="F390" s="243">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3">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3">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3">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3">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3">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3">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3">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3">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3">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3">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3">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3">
        <f t="shared" ref="R390:R453" ca="1" si="15">+SUM(F390:Q390)</f>
        <v>0</v>
      </c>
      <c r="S390" s="263"/>
      <c r="T390" s="243">
        <f ca="1">+T391</f>
        <v>3670.16</v>
      </c>
      <c r="U390" s="242">
        <f t="shared" ref="U390:U453" si="16">+IF(E390="Débitos",1,2)</f>
        <v>1</v>
      </c>
      <c r="V390" s="333" t="str">
        <f>+VLOOKUP(A390,bd_lista!$A$3:$E$590,5,FALSE)</f>
        <v>Instituciones Descentralizadas</v>
      </c>
      <c r="W390" s="391" t="str">
        <f>+V390</f>
        <v>Instituciones Descentralizadas</v>
      </c>
      <c r="X390" s="242">
        <f>+VLOOKUP(A390,[4]Sheet1!$A$13:$D$744,4,FALSE)</f>
        <v>0</v>
      </c>
      <c r="Y390" s="242" t="e">
        <f>+VLOOKUP(X390,bd_lista!$A$3:$C$590,3,FALSE)</f>
        <v>#N/A</v>
      </c>
      <c r="Z390" s="294">
        <f>+X390</f>
        <v>0</v>
      </c>
      <c r="AA390" s="319" t="e">
        <f>+Y390</f>
        <v>#N/A</v>
      </c>
    </row>
    <row r="391" spans="1:27" ht="15" customHeight="1">
      <c r="A391" s="32">
        <v>680</v>
      </c>
      <c r="B391" s="388"/>
      <c r="C391" s="333" t="str">
        <f>+VLOOKUP(A391,bd_lista!$A$3:$C$590,3,FALSE)</f>
        <v>Contraloria General del Estado</v>
      </c>
      <c r="D391" s="390"/>
      <c r="E391" s="333" t="s">
        <v>1305</v>
      </c>
      <c r="F391" s="245">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5">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3670.16</v>
      </c>
      <c r="H391" s="245">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5">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5">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5">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5">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5">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5">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5">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5">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5">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5">
        <f t="shared" ca="1" si="15"/>
        <v>3670.16</v>
      </c>
      <c r="S391" s="262">
        <f ca="1">+R390+R391</f>
        <v>3670.16</v>
      </c>
      <c r="T391" s="245">
        <f ca="1">+S391</f>
        <v>3670.16</v>
      </c>
      <c r="U391" s="244">
        <f t="shared" si="16"/>
        <v>2</v>
      </c>
      <c r="V391" s="333" t="str">
        <f>+VLOOKUP(A391,bd_lista!$A$3:$E$590,5,FALSE)</f>
        <v>Instituciones Descentralizadas</v>
      </c>
      <c r="W391" s="392"/>
      <c r="X391" s="242">
        <f>+VLOOKUP(A391,[4]Sheet1!$A$13:$D$744,4,FALSE)</f>
        <v>0</v>
      </c>
      <c r="Y391" s="242" t="e">
        <f>+VLOOKUP(X391,bd_lista!$A$3:$C$590,3,FALSE)</f>
        <v>#N/A</v>
      </c>
      <c r="Z391" s="292"/>
      <c r="AA391" s="321"/>
    </row>
    <row r="392" spans="1:27" ht="15" customHeight="1">
      <c r="A392" s="251">
        <v>681</v>
      </c>
      <c r="B392" s="387">
        <f>+A392</f>
        <v>681</v>
      </c>
      <c r="C392" s="247" t="str">
        <f>+VLOOKUP(A392,bd_lista!$A$3:$C$590,3,FALSE)</f>
        <v>Ministerio Público</v>
      </c>
      <c r="D392" s="389" t="str">
        <f>+C392</f>
        <v>Ministerio Público</v>
      </c>
      <c r="E392" s="247" t="s">
        <v>1304</v>
      </c>
      <c r="F392" s="243">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3">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3">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3">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3">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3">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3">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3">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3">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3">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3">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3">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3">
        <f t="shared" ca="1" si="15"/>
        <v>0</v>
      </c>
      <c r="S392" s="263"/>
      <c r="T392" s="243">
        <f ca="1">+T393</f>
        <v>5379673.4100000001</v>
      </c>
      <c r="U392" s="242">
        <f t="shared" si="16"/>
        <v>1</v>
      </c>
      <c r="V392" s="333" t="str">
        <f>+VLOOKUP(A392,bd_lista!$A$3:$E$590,5,FALSE)</f>
        <v>Instituciones Descentralizadas</v>
      </c>
      <c r="W392" s="391" t="str">
        <f>+V392</f>
        <v>Instituciones Descentralizadas</v>
      </c>
      <c r="X392" s="242">
        <f>+VLOOKUP(A392,[4]Sheet1!$A$13:$D$744,4,FALSE)</f>
        <v>0</v>
      </c>
      <c r="Y392" s="242" t="e">
        <f>+VLOOKUP(X392,bd_lista!$A$3:$C$590,3,FALSE)</f>
        <v>#N/A</v>
      </c>
      <c r="Z392" s="294">
        <f>+X392</f>
        <v>0</v>
      </c>
      <c r="AA392" s="319" t="e">
        <f>+Y392</f>
        <v>#N/A</v>
      </c>
    </row>
    <row r="393" spans="1:27" ht="15" customHeight="1">
      <c r="A393" s="32">
        <v>681</v>
      </c>
      <c r="B393" s="388"/>
      <c r="C393" s="333" t="str">
        <f>+VLOOKUP(A393,bd_lista!$A$3:$C$590,3,FALSE)</f>
        <v>Ministerio Público</v>
      </c>
      <c r="D393" s="390"/>
      <c r="E393" s="333" t="s">
        <v>1305</v>
      </c>
      <c r="F393" s="245">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68980.800000000003</v>
      </c>
      <c r="G393" s="245">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912.1099999999999</v>
      </c>
      <c r="H393" s="245">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5309780.5</v>
      </c>
      <c r="I393" s="245">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5">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5">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5">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5">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5">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5">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5">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5">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5">
        <f t="shared" ca="1" si="15"/>
        <v>5379673.4100000001</v>
      </c>
      <c r="S393" s="262">
        <f ca="1">+R392+R393</f>
        <v>5379673.4100000001</v>
      </c>
      <c r="T393" s="245">
        <f ca="1">+S393</f>
        <v>5379673.4100000001</v>
      </c>
      <c r="U393" s="244">
        <f t="shared" si="16"/>
        <v>2</v>
      </c>
      <c r="V393" s="333" t="str">
        <f>+VLOOKUP(A393,bd_lista!$A$3:$E$590,5,FALSE)</f>
        <v>Instituciones Descentralizadas</v>
      </c>
      <c r="W393" s="392"/>
      <c r="X393" s="242">
        <f>+VLOOKUP(A393,[4]Sheet1!$A$13:$D$744,4,FALSE)</f>
        <v>0</v>
      </c>
      <c r="Y393" s="242" t="e">
        <f>+VLOOKUP(X393,bd_lista!$A$3:$C$590,3,FALSE)</f>
        <v>#N/A</v>
      </c>
      <c r="Z393" s="292"/>
      <c r="AA393" s="321"/>
    </row>
    <row r="394" spans="1:27" ht="15" customHeight="1">
      <c r="A394" s="251">
        <v>682</v>
      </c>
      <c r="B394" s="387">
        <f>+A394</f>
        <v>682</v>
      </c>
      <c r="C394" s="247" t="str">
        <f>+VLOOKUP(A394,bd_lista!$A$3:$C$590,3,FALSE)</f>
        <v>Defensoria del Pueblo</v>
      </c>
      <c r="D394" s="389" t="str">
        <f>+C394</f>
        <v>Defensoria del Pueblo</v>
      </c>
      <c r="E394" s="247" t="s">
        <v>1304</v>
      </c>
      <c r="F394" s="243">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3">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3">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3">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3">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3">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3">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3">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3">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3">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3">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3">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3">
        <f t="shared" ca="1" si="15"/>
        <v>0</v>
      </c>
      <c r="S394" s="263"/>
      <c r="T394" s="243">
        <f ca="1">+T395</f>
        <v>37808.65</v>
      </c>
      <c r="U394" s="242">
        <f t="shared" si="16"/>
        <v>1</v>
      </c>
      <c r="V394" s="333" t="str">
        <f>+VLOOKUP(A394,bd_lista!$A$3:$E$590,5,FALSE)</f>
        <v>Instituciones Descentralizadas</v>
      </c>
      <c r="W394" s="391" t="str">
        <f>+V394</f>
        <v>Instituciones Descentralizadas</v>
      </c>
      <c r="X394" s="242">
        <v>66</v>
      </c>
      <c r="Y394" s="242" t="str">
        <f>+VLOOKUP(X394,bd_lista!$A$3:$C$590,3,FALSE)</f>
        <v>Ministerio de Planificación del Desarrollo</v>
      </c>
      <c r="Z394" s="294">
        <f>+X394</f>
        <v>66</v>
      </c>
      <c r="AA394" s="319" t="str">
        <f>+Y394</f>
        <v>Ministerio de Planificación del Desarrollo</v>
      </c>
    </row>
    <row r="395" spans="1:27" ht="15" customHeight="1">
      <c r="A395" s="32">
        <v>682</v>
      </c>
      <c r="B395" s="388"/>
      <c r="C395" s="333" t="str">
        <f>+VLOOKUP(A395,bd_lista!$A$3:$C$590,3,FALSE)</f>
        <v>Defensoria del Pueblo</v>
      </c>
      <c r="D395" s="390"/>
      <c r="E395" s="333" t="s">
        <v>1305</v>
      </c>
      <c r="F395" s="245">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5">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37808.65</v>
      </c>
      <c r="H395" s="245">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5">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5">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5">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5">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5">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5">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5">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5">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5">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5">
        <f t="shared" ca="1" si="15"/>
        <v>37808.65</v>
      </c>
      <c r="S395" s="262">
        <f ca="1">+R394+R395</f>
        <v>37808.65</v>
      </c>
      <c r="T395" s="245">
        <f ca="1">+S395</f>
        <v>37808.65</v>
      </c>
      <c r="U395" s="244">
        <f t="shared" si="16"/>
        <v>2</v>
      </c>
      <c r="V395" s="333" t="str">
        <f>+VLOOKUP(A395,bd_lista!$A$3:$E$590,5,FALSE)</f>
        <v>Instituciones Descentralizadas</v>
      </c>
      <c r="W395" s="392"/>
      <c r="X395" s="242">
        <v>66</v>
      </c>
      <c r="Y395" s="242" t="str">
        <f>+VLOOKUP(X395,bd_lista!$A$3:$C$590,3,FALSE)</f>
        <v>Ministerio de Planificación del Desarrollo</v>
      </c>
      <c r="Z395" s="292"/>
      <c r="AA395" s="321"/>
    </row>
    <row r="396" spans="1:27" ht="15" customHeight="1">
      <c r="A396" s="251">
        <v>683</v>
      </c>
      <c r="B396" s="387">
        <f>+A396</f>
        <v>683</v>
      </c>
      <c r="C396" s="247" t="str">
        <f>+VLOOKUP(A396,bd_lista!$A$3:$C$590,3,FALSE)</f>
        <v>Procuraduria General del Estado</v>
      </c>
      <c r="D396" s="389" t="str">
        <f>+C396</f>
        <v>Procuraduria General del Estado</v>
      </c>
      <c r="E396" s="247" t="s">
        <v>1304</v>
      </c>
      <c r="F396" s="243">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3">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3">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3">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3">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3">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3">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3">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3">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3">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3">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3">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3">
        <f t="shared" ca="1" si="15"/>
        <v>0</v>
      </c>
      <c r="S396" s="263"/>
      <c r="T396" s="243">
        <f ca="1">+T397</f>
        <v>20435.97</v>
      </c>
      <c r="U396" s="242">
        <f t="shared" si="16"/>
        <v>1</v>
      </c>
      <c r="V396" s="333" t="str">
        <f>+VLOOKUP(A396,bd_lista!$A$3:$E$590,5,FALSE)</f>
        <v>Instituciones Descentralizadas</v>
      </c>
      <c r="W396" s="391" t="str">
        <f>+V396</f>
        <v>Instituciones Descentralizadas</v>
      </c>
      <c r="X396" s="242">
        <v>99</v>
      </c>
      <c r="Y396" s="242" t="s">
        <v>1371</v>
      </c>
      <c r="Z396" s="294">
        <f>+X396</f>
        <v>99</v>
      </c>
      <c r="AA396" s="319" t="str">
        <f>+Y396</f>
        <v>Tesoro General de la Nación</v>
      </c>
    </row>
    <row r="397" spans="1:27" ht="15" customHeight="1">
      <c r="A397" s="32">
        <v>683</v>
      </c>
      <c r="B397" s="388"/>
      <c r="C397" s="333" t="str">
        <f>+VLOOKUP(A397,bd_lista!$A$3:$C$590,3,FALSE)</f>
        <v>Procuraduria General del Estado</v>
      </c>
      <c r="D397" s="390"/>
      <c r="E397" s="333" t="s">
        <v>1305</v>
      </c>
      <c r="F397" s="245">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15472.7</v>
      </c>
      <c r="G397" s="245">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1.27</v>
      </c>
      <c r="H397" s="245">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4962</v>
      </c>
      <c r="I397" s="245">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5">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5">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5">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5">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5">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5">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5">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5">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5">
        <f t="shared" ca="1" si="15"/>
        <v>20435.97</v>
      </c>
      <c r="S397" s="262">
        <f ca="1">+R396+R397</f>
        <v>20435.97</v>
      </c>
      <c r="T397" s="245">
        <f ca="1">+S397</f>
        <v>20435.97</v>
      </c>
      <c r="U397" s="244">
        <f t="shared" si="16"/>
        <v>2</v>
      </c>
      <c r="V397" s="333" t="str">
        <f>+VLOOKUP(A397,bd_lista!$A$3:$E$590,5,FALSE)</f>
        <v>Instituciones Descentralizadas</v>
      </c>
      <c r="W397" s="392"/>
      <c r="X397" s="242">
        <v>99</v>
      </c>
      <c r="Y397" s="242" t="s">
        <v>1371</v>
      </c>
      <c r="Z397" s="292"/>
      <c r="AA397" s="321"/>
    </row>
    <row r="398" spans="1:27" customFormat="1" ht="27" hidden="1" customHeight="1">
      <c r="A398" s="251">
        <v>716</v>
      </c>
      <c r="B398" s="387">
        <f>+A398</f>
        <v>716</v>
      </c>
      <c r="C398" s="247" t="str">
        <f>+VLOOKUP(A398,bd_lista!$A$3:$C$590,3,FALSE)</f>
        <v>Empresa Tarijeña del Gas</v>
      </c>
      <c r="D398" s="389" t="str">
        <f>+C398</f>
        <v>Empresa Tarijeña del Gas</v>
      </c>
      <c r="E398" s="247" t="s">
        <v>1304</v>
      </c>
      <c r="F398" s="243">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3">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3">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3">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3">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3">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3">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3">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3">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3">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3">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3">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3">
        <f t="shared" ca="1" si="15"/>
        <v>0</v>
      </c>
      <c r="S398" s="249"/>
      <c r="T398" s="243">
        <f ca="1">+T399</f>
        <v>0</v>
      </c>
      <c r="U398" s="242">
        <f t="shared" si="16"/>
        <v>1</v>
      </c>
      <c r="V398" s="333" t="str">
        <f>+VLOOKUP(A398,bd_lista!$A$3:$E$590,5,FALSE)</f>
        <v>Empresas Municipales</v>
      </c>
      <c r="W398" s="391" t="str">
        <f>+V398</f>
        <v>Empresas Municipales</v>
      </c>
      <c r="X398" s="242">
        <f>+VLOOKUP(A398,[4]Sheet1!$A$13:$D$744,4,FALSE)</f>
        <v>78</v>
      </c>
      <c r="Y398" s="242" t="str">
        <f>+VLOOKUP(X398,bd_lista!$A$3:$C$590,3,FALSE)</f>
        <v>Ministerio de Hidrocarburos y Energías</v>
      </c>
      <c r="Z398" s="294">
        <f>+X398</f>
        <v>78</v>
      </c>
      <c r="AA398" s="295" t="str">
        <f>+Y398</f>
        <v>Ministerio de Hidrocarburos y Energías</v>
      </c>
    </row>
    <row r="399" spans="1:27" customFormat="1" ht="27" hidden="1" customHeight="1">
      <c r="A399" s="32">
        <v>716</v>
      </c>
      <c r="B399" s="388"/>
      <c r="C399" s="333" t="str">
        <f>+VLOOKUP(A399,bd_lista!$A$3:$C$590,3,FALSE)</f>
        <v>Empresa Tarijeña del Gas</v>
      </c>
      <c r="D399" s="390"/>
      <c r="E399" s="333" t="s">
        <v>1305</v>
      </c>
      <c r="F399" s="243">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3">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3">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3">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3">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3">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3">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3">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3">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3">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3">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3">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3">
        <f t="shared" ca="1" si="15"/>
        <v>0</v>
      </c>
      <c r="S399" s="249">
        <f ca="1">+R398+R399</f>
        <v>0</v>
      </c>
      <c r="T399" s="243">
        <f ca="1">+S399</f>
        <v>0</v>
      </c>
      <c r="U399" s="242">
        <f t="shared" si="16"/>
        <v>2</v>
      </c>
      <c r="V399" s="333" t="str">
        <f>+VLOOKUP(A399,bd_lista!$A$3:$E$590,5,FALSE)</f>
        <v>Empresas Municipales</v>
      </c>
      <c r="W399" s="392"/>
      <c r="X399" s="242">
        <f>+VLOOKUP(A399,[4]Sheet1!$A$13:$D$744,4,FALSE)</f>
        <v>78</v>
      </c>
      <c r="Y399" s="242" t="str">
        <f>+VLOOKUP(X399,bd_lista!$A$3:$C$590,3,FALSE)</f>
        <v>Ministerio de Hidrocarburos y Energías</v>
      </c>
      <c r="Z399" s="292"/>
      <c r="AA399" s="293"/>
    </row>
    <row r="400" spans="1:27" customFormat="1" ht="15" hidden="1" customHeight="1">
      <c r="A400" s="32">
        <v>761</v>
      </c>
      <c r="B400" s="387">
        <f>+A400</f>
        <v>761</v>
      </c>
      <c r="C400" s="247" t="str">
        <f>+VLOOKUP(A400,bd_lista!$A$3:$C$590,3,FALSE)</f>
        <v>Servicio Autónomo Municipal de Agua Potable y Alcantarillado</v>
      </c>
      <c r="D400" s="389" t="str">
        <f>+C400</f>
        <v>Servicio Autónomo Municipal de Agua Potable y Alcantarillado</v>
      </c>
      <c r="E400" s="242" t="s">
        <v>1304</v>
      </c>
      <c r="F400" s="243">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3">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3">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3">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3">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3">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3">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3">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3">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3">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3">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3">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3">
        <f t="shared" ca="1" si="15"/>
        <v>0</v>
      </c>
      <c r="S400" s="249"/>
      <c r="T400" s="243">
        <f ca="1">+T401</f>
        <v>0</v>
      </c>
      <c r="U400" s="242">
        <f t="shared" si="16"/>
        <v>1</v>
      </c>
      <c r="V400" s="333" t="str">
        <f>+VLOOKUP(A400,bd_lista!$A$3:$E$590,5,FALSE)</f>
        <v>Empresas Municipales</v>
      </c>
      <c r="W400" s="391" t="str">
        <f>+V400</f>
        <v>Empresas Municipales</v>
      </c>
      <c r="X400" s="242">
        <f>+VLOOKUP(A400,[4]Sheet1!$A$13:$D$744,4,FALSE)</f>
        <v>0</v>
      </c>
      <c r="Y400" s="242" t="e">
        <f>+VLOOKUP(X400,bd_lista!$A$3:$C$590,3,FALSE)</f>
        <v>#N/A</v>
      </c>
      <c r="Z400" s="294">
        <f>+X400</f>
        <v>0</v>
      </c>
      <c r="AA400" s="319" t="e">
        <f>+Y400</f>
        <v>#N/A</v>
      </c>
    </row>
    <row r="401" spans="1:27" customFormat="1" ht="15" hidden="1" customHeight="1">
      <c r="A401" s="32">
        <v>761</v>
      </c>
      <c r="B401" s="388"/>
      <c r="C401" s="333" t="str">
        <f>+VLOOKUP(A401,bd_lista!$A$3:$C$590,3,FALSE)</f>
        <v>Servicio Autónomo Municipal de Agua Potable y Alcantarillado</v>
      </c>
      <c r="D401" s="390"/>
      <c r="E401" s="244" t="s">
        <v>1305</v>
      </c>
      <c r="F401" s="243">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3">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3">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3">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3">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3">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3">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3">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3">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3">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3">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3">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3">
        <f t="shared" ca="1" si="15"/>
        <v>0</v>
      </c>
      <c r="S401" s="249">
        <f ca="1">+R400+R401</f>
        <v>0</v>
      </c>
      <c r="T401" s="243">
        <f ca="1">+S401</f>
        <v>0</v>
      </c>
      <c r="U401" s="242">
        <f t="shared" si="16"/>
        <v>2</v>
      </c>
      <c r="V401" s="333" t="str">
        <f>+VLOOKUP(A401,bd_lista!$A$3:$E$590,5,FALSE)</f>
        <v>Empresas Municipales</v>
      </c>
      <c r="W401" s="392"/>
      <c r="X401" s="242">
        <f>+VLOOKUP(A401,[4]Sheet1!$A$13:$D$744,4,FALSE)</f>
        <v>0</v>
      </c>
      <c r="Y401" s="242" t="e">
        <f>+VLOOKUP(X401,bd_lista!$A$3:$C$590,3,FALSE)</f>
        <v>#N/A</v>
      </c>
      <c r="Z401" s="292"/>
      <c r="AA401" s="321"/>
    </row>
    <row r="402" spans="1:27" customFormat="1" ht="27" hidden="1" customHeight="1">
      <c r="A402" s="32">
        <v>781</v>
      </c>
      <c r="B402" s="387">
        <f>+A402</f>
        <v>781</v>
      </c>
      <c r="C402" s="247" t="str">
        <f>+VLOOKUP(A402,bd_lista!$A$3:$C$590,3,FALSE)</f>
        <v>Servicio Municipal de Agua Potable y Alcantarillado</v>
      </c>
      <c r="D402" s="389" t="str">
        <f>+C402</f>
        <v>Servicio Municipal de Agua Potable y Alcantarillado</v>
      </c>
      <c r="E402" s="242" t="s">
        <v>1304</v>
      </c>
      <c r="F402" s="243">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3">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3">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3">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3">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3">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3">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3">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3">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3">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3">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3">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3">
        <f t="shared" ca="1" si="15"/>
        <v>0</v>
      </c>
      <c r="S402" s="249"/>
      <c r="T402" s="243">
        <f ca="1">+T403</f>
        <v>0</v>
      </c>
      <c r="U402" s="242">
        <f t="shared" si="16"/>
        <v>1</v>
      </c>
      <c r="V402" s="333" t="str">
        <f>+VLOOKUP(A402,bd_lista!$A$3:$E$590,5,FALSE)</f>
        <v>Empresas Municipales</v>
      </c>
      <c r="W402" s="391" t="str">
        <f>+V402</f>
        <v>Empresas Municipales</v>
      </c>
      <c r="X402" s="242">
        <f>+VLOOKUP(A402,[4]Sheet1!$A$13:$D$744,4,FALSE)</f>
        <v>0</v>
      </c>
      <c r="Y402" s="242" t="e">
        <f>+VLOOKUP(X402,bd_lista!$A$3:$C$590,3,FALSE)</f>
        <v>#N/A</v>
      </c>
      <c r="Z402" s="294">
        <f>+X402</f>
        <v>0</v>
      </c>
      <c r="AA402" s="319" t="e">
        <f>+Y402</f>
        <v>#N/A</v>
      </c>
    </row>
    <row r="403" spans="1:27" customFormat="1" ht="27" hidden="1" customHeight="1">
      <c r="A403" s="32">
        <v>781</v>
      </c>
      <c r="B403" s="388"/>
      <c r="C403" s="333" t="str">
        <f>+VLOOKUP(A403,bd_lista!$A$3:$C$590,3,FALSE)</f>
        <v>Servicio Municipal de Agua Potable y Alcantarillado</v>
      </c>
      <c r="D403" s="390"/>
      <c r="E403" s="244" t="s">
        <v>1305</v>
      </c>
      <c r="F403" s="243">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3">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3">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3">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3">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3">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3">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3">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3">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3">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3">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3">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3">
        <f t="shared" ca="1" si="15"/>
        <v>0</v>
      </c>
      <c r="S403" s="249">
        <f ca="1">+R402+R403</f>
        <v>0</v>
      </c>
      <c r="T403" s="243">
        <f ca="1">+S403</f>
        <v>0</v>
      </c>
      <c r="U403" s="242">
        <f t="shared" si="16"/>
        <v>2</v>
      </c>
      <c r="V403" s="333" t="str">
        <f>+VLOOKUP(A403,bd_lista!$A$3:$E$590,5,FALSE)</f>
        <v>Empresas Municipales</v>
      </c>
      <c r="W403" s="392"/>
      <c r="X403" s="242">
        <f>+VLOOKUP(A403,[4]Sheet1!$A$13:$D$744,4,FALSE)</f>
        <v>0</v>
      </c>
      <c r="Y403" s="242" t="e">
        <f>+VLOOKUP(X403,bd_lista!$A$3:$C$590,3,FALSE)</f>
        <v>#N/A</v>
      </c>
      <c r="Z403" s="292"/>
      <c r="AA403" s="321"/>
    </row>
    <row r="404" spans="1:27" customFormat="1" ht="27" hidden="1" customHeight="1">
      <c r="A404" s="32">
        <v>802</v>
      </c>
      <c r="B404" s="387">
        <f>+A404</f>
        <v>802</v>
      </c>
      <c r="C404" s="247" t="str">
        <f>+VLOOKUP(A404,bd_lista!$A$3:$C$590,3,FALSE)</f>
        <v>Empresa Local de Agua Potable y Alcantarillado Sucre</v>
      </c>
      <c r="D404" s="389" t="str">
        <f>+C404</f>
        <v>Empresa Local de Agua Potable y Alcantarillado Sucre</v>
      </c>
      <c r="E404" s="242" t="s">
        <v>1304</v>
      </c>
      <c r="F404" s="243">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3">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3">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3">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3">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3">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3">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3">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3">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3">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3">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3">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3">
        <f t="shared" ca="1" si="15"/>
        <v>0</v>
      </c>
      <c r="S404" s="249"/>
      <c r="T404" s="243">
        <f ca="1">+T405</f>
        <v>54227.75</v>
      </c>
      <c r="U404" s="242">
        <f t="shared" si="16"/>
        <v>1</v>
      </c>
      <c r="V404" s="333" t="str">
        <f>+VLOOKUP(A404,bd_lista!$A$3:$E$590,5,FALSE)</f>
        <v>Empresas Municipales</v>
      </c>
      <c r="W404" s="391" t="str">
        <f>+V404</f>
        <v>Empresas Municipales</v>
      </c>
      <c r="X404" s="242">
        <f>+VLOOKUP(A404,[4]Sheet1!$A$13:$D$744,4,FALSE)</f>
        <v>0</v>
      </c>
      <c r="Y404" s="242" t="e">
        <f>+VLOOKUP(X404,bd_lista!$A$3:$C$590,3,FALSE)</f>
        <v>#N/A</v>
      </c>
      <c r="Z404" s="294">
        <f>+X404</f>
        <v>0</v>
      </c>
      <c r="AA404" s="319" t="e">
        <f>+Y404</f>
        <v>#N/A</v>
      </c>
    </row>
    <row r="405" spans="1:27" customFormat="1" ht="27" hidden="1" customHeight="1">
      <c r="A405" s="32">
        <v>802</v>
      </c>
      <c r="B405" s="388"/>
      <c r="C405" s="333" t="str">
        <f>+VLOOKUP(A405,bd_lista!$A$3:$C$590,3,FALSE)</f>
        <v>Empresa Local de Agua Potable y Alcantarillado Sucre</v>
      </c>
      <c r="D405" s="390"/>
      <c r="E405" s="244" t="s">
        <v>1305</v>
      </c>
      <c r="F405" s="243">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3">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54227.75</v>
      </c>
      <c r="H405" s="243">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3">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3">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3">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3">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3">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3">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3">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3">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3">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3">
        <f t="shared" ca="1" si="15"/>
        <v>54227.75</v>
      </c>
      <c r="S405" s="249">
        <f ca="1">+R404+R405</f>
        <v>54227.75</v>
      </c>
      <c r="T405" s="243">
        <f ca="1">+S405</f>
        <v>54227.75</v>
      </c>
      <c r="U405" s="242">
        <f t="shared" si="16"/>
        <v>2</v>
      </c>
      <c r="V405" s="333" t="str">
        <f>+VLOOKUP(A405,bd_lista!$A$3:$E$590,5,FALSE)</f>
        <v>Empresas Municipales</v>
      </c>
      <c r="W405" s="392"/>
      <c r="X405" s="242">
        <f>+VLOOKUP(A405,[4]Sheet1!$A$13:$D$744,4,FALSE)</f>
        <v>0</v>
      </c>
      <c r="Y405" s="242" t="e">
        <f>+VLOOKUP(X405,bd_lista!$A$3:$C$590,3,FALSE)</f>
        <v>#N/A</v>
      </c>
      <c r="Z405" s="292"/>
      <c r="AA405" s="321"/>
    </row>
    <row r="406" spans="1:27" customFormat="1" ht="15" hidden="1" customHeight="1">
      <c r="A406" s="32">
        <v>821</v>
      </c>
      <c r="B406" s="387">
        <f>+A406</f>
        <v>821</v>
      </c>
      <c r="C406" s="247" t="str">
        <f>+VLOOKUP(A406,bd_lista!$A$3:$C$590,3,FALSE)</f>
        <v>Administración Autónoma para Obras Sanitarias - Potosí</v>
      </c>
      <c r="D406" s="389" t="str">
        <f>+C406</f>
        <v>Administración Autónoma para Obras Sanitarias - Potosí</v>
      </c>
      <c r="E406" s="242" t="s">
        <v>1304</v>
      </c>
      <c r="F406" s="243">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3">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3">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3">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3">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3">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3">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3">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3">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3">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3">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3">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3">
        <f t="shared" ca="1" si="15"/>
        <v>0</v>
      </c>
      <c r="S406" s="249"/>
      <c r="T406" s="243">
        <f ca="1">+T407</f>
        <v>0</v>
      </c>
      <c r="U406" s="242">
        <f t="shared" si="16"/>
        <v>1</v>
      </c>
      <c r="V406" s="333" t="str">
        <f>+VLOOKUP(A406,bd_lista!$A$3:$E$590,5,FALSE)</f>
        <v>Empresas Municipales</v>
      </c>
      <c r="W406" s="391" t="str">
        <f>+V406</f>
        <v>Empresas Municipales</v>
      </c>
      <c r="X406" s="242">
        <f>+VLOOKUP(A406,[4]Sheet1!$A$13:$D$744,4,FALSE)</f>
        <v>0</v>
      </c>
      <c r="Y406" s="242" t="e">
        <f>+VLOOKUP(X406,bd_lista!$A$3:$C$590,3,FALSE)</f>
        <v>#N/A</v>
      </c>
      <c r="Z406" s="294">
        <f>+X406</f>
        <v>0</v>
      </c>
      <c r="AA406" s="319" t="e">
        <f>+Y406</f>
        <v>#N/A</v>
      </c>
    </row>
    <row r="407" spans="1:27" customFormat="1" ht="15" hidden="1" customHeight="1">
      <c r="A407" s="32">
        <v>821</v>
      </c>
      <c r="B407" s="388"/>
      <c r="C407" s="333" t="str">
        <f>+VLOOKUP(A407,bd_lista!$A$3:$C$590,3,FALSE)</f>
        <v>Administración Autónoma para Obras Sanitarias - Potosí</v>
      </c>
      <c r="D407" s="390"/>
      <c r="E407" s="244" t="s">
        <v>1305</v>
      </c>
      <c r="F407" s="243">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3">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3">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3">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3">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3">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3">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3">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3">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3">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3">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3">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3">
        <f t="shared" ca="1" si="15"/>
        <v>0</v>
      </c>
      <c r="S407" s="249">
        <f ca="1">+R406+R407</f>
        <v>0</v>
      </c>
      <c r="T407" s="243">
        <f ca="1">+S407</f>
        <v>0</v>
      </c>
      <c r="U407" s="242">
        <f t="shared" si="16"/>
        <v>2</v>
      </c>
      <c r="V407" s="333" t="str">
        <f>+VLOOKUP(A407,bd_lista!$A$3:$E$590,5,FALSE)</f>
        <v>Empresas Municipales</v>
      </c>
      <c r="W407" s="392"/>
      <c r="X407" s="242">
        <f>+VLOOKUP(A407,[4]Sheet1!$A$13:$D$744,4,FALSE)</f>
        <v>0</v>
      </c>
      <c r="Y407" s="242" t="e">
        <f>+VLOOKUP(X407,bd_lista!$A$3:$C$590,3,FALSE)</f>
        <v>#N/A</v>
      </c>
      <c r="Z407" s="292"/>
      <c r="AA407" s="321"/>
    </row>
    <row r="408" spans="1:27" customFormat="1" ht="15" hidden="1" customHeight="1">
      <c r="A408" s="32">
        <v>831</v>
      </c>
      <c r="B408" s="387">
        <f>+A408</f>
        <v>831</v>
      </c>
      <c r="C408" s="247" t="str">
        <f>+VLOOKUP(A408,bd_lista!$A$3:$C$590,3,FALSE)</f>
        <v>Servicio Local de Acueductos y Alcantarillado - Oruro</v>
      </c>
      <c r="D408" s="389" t="str">
        <f>+C408</f>
        <v>Servicio Local de Acueductos y Alcantarillado - Oruro</v>
      </c>
      <c r="E408" s="242" t="s">
        <v>1304</v>
      </c>
      <c r="F408" s="243">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3">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3">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3">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3">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3">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3">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3">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3">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3">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3">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3">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3">
        <f t="shared" ca="1" si="15"/>
        <v>0</v>
      </c>
      <c r="S408" s="249"/>
      <c r="T408" s="243">
        <f ca="1">+T409</f>
        <v>0</v>
      </c>
      <c r="U408" s="242">
        <f t="shared" si="16"/>
        <v>1</v>
      </c>
      <c r="V408" s="333" t="str">
        <f>+VLOOKUP(A408,bd_lista!$A$3:$E$590,5,FALSE)</f>
        <v>Empresas Municipales</v>
      </c>
      <c r="W408" s="391" t="str">
        <f>+V408</f>
        <v>Empresas Municipales</v>
      </c>
      <c r="X408" s="242">
        <f>+VLOOKUP(A408,[4]Sheet1!$A$13:$D$744,4,FALSE)</f>
        <v>0</v>
      </c>
      <c r="Y408" s="242" t="e">
        <f>+VLOOKUP(X408,bd_lista!$A$3:$C$590,3,FALSE)</f>
        <v>#N/A</v>
      </c>
      <c r="Z408" s="294">
        <f>+X408</f>
        <v>0</v>
      </c>
      <c r="AA408" s="319" t="e">
        <f>+Y408</f>
        <v>#N/A</v>
      </c>
    </row>
    <row r="409" spans="1:27" customFormat="1" ht="15" hidden="1" customHeight="1">
      <c r="A409" s="32">
        <v>831</v>
      </c>
      <c r="B409" s="388"/>
      <c r="C409" s="333" t="str">
        <f>+VLOOKUP(A409,bd_lista!$A$3:$C$590,3,FALSE)</f>
        <v>Servicio Local de Acueductos y Alcantarillado - Oruro</v>
      </c>
      <c r="D409" s="390"/>
      <c r="E409" s="244" t="s">
        <v>1305</v>
      </c>
      <c r="F409" s="245">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5">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5">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5">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5">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5">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5">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5">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5">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5">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5">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5">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5">
        <f t="shared" ca="1" si="15"/>
        <v>0</v>
      </c>
      <c r="S409" s="249">
        <f ca="1">+R408+R409</f>
        <v>0</v>
      </c>
      <c r="T409" s="243">
        <f ca="1">+S409</f>
        <v>0</v>
      </c>
      <c r="U409" s="242">
        <f t="shared" si="16"/>
        <v>2</v>
      </c>
      <c r="V409" s="333" t="str">
        <f>+VLOOKUP(A409,bd_lista!$A$3:$E$590,5,FALSE)</f>
        <v>Empresas Municipales</v>
      </c>
      <c r="W409" s="392"/>
      <c r="X409" s="242">
        <f>+VLOOKUP(A409,[4]Sheet1!$A$13:$D$744,4,FALSE)</f>
        <v>0</v>
      </c>
      <c r="Y409" s="242" t="e">
        <f>+VLOOKUP(X409,bd_lista!$A$3:$C$590,3,FALSE)</f>
        <v>#N/A</v>
      </c>
      <c r="Z409" s="292"/>
      <c r="AA409" s="321"/>
    </row>
    <row r="410" spans="1:27" customFormat="1" ht="27" hidden="1" customHeight="1">
      <c r="A410" s="32">
        <v>862</v>
      </c>
      <c r="B410" s="387">
        <f>+A410</f>
        <v>862</v>
      </c>
      <c r="C410" s="247" t="str">
        <f>+VLOOKUP(A410,bd_lista!$A$3:$C$590,3,FALSE)</f>
        <v>Fondo Nacional de Desarrollo Regional</v>
      </c>
      <c r="D410" s="389" t="str">
        <f>+C410</f>
        <v>Fondo Nacional de Desarrollo Regional</v>
      </c>
      <c r="E410" s="242" t="s">
        <v>1304</v>
      </c>
      <c r="F410" s="243">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338984.17000000004</v>
      </c>
      <c r="G410" s="243">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385021.79</v>
      </c>
      <c r="H410" s="243">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3">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3">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3">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3">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3">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3">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3">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3">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3">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3">
        <f t="shared" ca="1" si="15"/>
        <v>724005.96</v>
      </c>
      <c r="S410" s="263"/>
      <c r="T410" s="243">
        <f ca="1">+T411</f>
        <v>26524044.380000003</v>
      </c>
      <c r="U410" s="242">
        <f t="shared" si="16"/>
        <v>1</v>
      </c>
      <c r="V410" s="333" t="str">
        <f>+VLOOKUP(A410,bd_lista!$A$3:$E$590,5,FALSE)</f>
        <v>Instituciones Financieras no Bancarias</v>
      </c>
      <c r="W410" s="391" t="str">
        <f>+V410</f>
        <v>Instituciones Financieras no Bancarias</v>
      </c>
      <c r="X410" s="242">
        <v>99</v>
      </c>
      <c r="Y410" s="242" t="s">
        <v>1371</v>
      </c>
      <c r="Z410" s="294">
        <f>+X410</f>
        <v>99</v>
      </c>
      <c r="AA410" s="319" t="str">
        <f>+Y410</f>
        <v>Tesoro General de la Nación</v>
      </c>
    </row>
    <row r="411" spans="1:27" customFormat="1" ht="27" hidden="1" customHeight="1">
      <c r="A411" s="32">
        <v>862</v>
      </c>
      <c r="B411" s="388"/>
      <c r="C411" s="333" t="str">
        <f>+VLOOKUP(A411,bd_lista!$A$3:$C$590,3,FALSE)</f>
        <v>Fondo Nacional de Desarrollo Regional</v>
      </c>
      <c r="D411" s="390"/>
      <c r="E411" s="244" t="s">
        <v>1305</v>
      </c>
      <c r="F411" s="243">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5453.6100000000006</v>
      </c>
      <c r="G411" s="243">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4472146.6300000027</v>
      </c>
      <c r="H411" s="243">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21322438.18</v>
      </c>
      <c r="I411" s="243">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3">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3">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3">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3">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3">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3">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3">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3">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3">
        <f t="shared" ca="1" si="15"/>
        <v>25800038.420000002</v>
      </c>
      <c r="S411" s="243">
        <f ca="1">+R410+R411</f>
        <v>26524044.380000003</v>
      </c>
      <c r="T411" s="243">
        <f ca="1">+S411</f>
        <v>26524044.380000003</v>
      </c>
      <c r="U411" s="242">
        <f t="shared" si="16"/>
        <v>2</v>
      </c>
      <c r="V411" s="333" t="str">
        <f>+VLOOKUP(A411,bd_lista!$A$3:$E$590,5,FALSE)</f>
        <v>Instituciones Financieras no Bancarias</v>
      </c>
      <c r="W411" s="392"/>
      <c r="X411" s="242">
        <v>99</v>
      </c>
      <c r="Y411" s="242" t="s">
        <v>1371</v>
      </c>
      <c r="Z411" s="292"/>
      <c r="AA411" s="321"/>
    </row>
    <row r="412" spans="1:27" ht="15" hidden="1" customHeight="1">
      <c r="A412" s="32">
        <v>865</v>
      </c>
      <c r="B412" s="387">
        <f>+A412</f>
        <v>865</v>
      </c>
      <c r="C412" s="247" t="str">
        <f>+VLOOKUP(A412,bd_lista!$A$3:$C$590,3,FALSE)</f>
        <v>Fondo de Desarrollo del Sist.Fin. y Apoyo al Sec.Productivo</v>
      </c>
      <c r="D412" s="389" t="str">
        <f>+C412</f>
        <v>Fondo de Desarrollo del Sist.Fin. y Apoyo al Sec.Productivo</v>
      </c>
      <c r="E412" s="242" t="s">
        <v>1304</v>
      </c>
      <c r="F412" s="243">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3">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3">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3">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3">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3">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3">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3">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3">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3">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3">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3">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3">
        <f t="shared" ca="1" si="15"/>
        <v>0</v>
      </c>
      <c r="S412" s="379">
        <f ca="1">+R412+R413</f>
        <v>0</v>
      </c>
      <c r="T412" s="268">
        <f ca="1">+T413</f>
        <v>0</v>
      </c>
      <c r="U412" s="275">
        <f t="shared" si="16"/>
        <v>1</v>
      </c>
      <c r="V412" s="333" t="str">
        <f>+VLOOKUP(A412,bd_lista!$A$3:$E$590,5,FALSE)</f>
        <v>Instituciones Financieras no Bancarias</v>
      </c>
      <c r="W412" s="391" t="str">
        <f>+V412</f>
        <v>Instituciones Financieras no Bancarias</v>
      </c>
      <c r="X412" s="242">
        <v>0</v>
      </c>
      <c r="Y412" s="242" t="e">
        <f>+VLOOKUP(X412,bd_lista!$A$3:$C$590,3,FALSE)</f>
        <v>#N/A</v>
      </c>
      <c r="Z412" s="294">
        <f>+X412</f>
        <v>0</v>
      </c>
      <c r="AA412" s="295" t="e">
        <f>+Y412</f>
        <v>#N/A</v>
      </c>
    </row>
    <row r="413" spans="1:27" ht="15" hidden="1" customHeight="1">
      <c r="A413" s="32">
        <v>865</v>
      </c>
      <c r="B413" s="388"/>
      <c r="C413" s="333" t="str">
        <f>+VLOOKUP(A413,bd_lista!$A$3:$C$590,3,FALSE)</f>
        <v>Fondo de Desarrollo del Sist.Fin. y Apoyo al Sec.Productivo</v>
      </c>
      <c r="D413" s="390"/>
      <c r="E413" s="244" t="s">
        <v>1305</v>
      </c>
      <c r="F413" s="245">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5">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5">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5">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5">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5">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5">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5">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5">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5">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5">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5">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5">
        <f t="shared" ca="1" si="15"/>
        <v>0</v>
      </c>
      <c r="S413" s="363"/>
      <c r="T413" s="245">
        <f ca="1">+S412</f>
        <v>0</v>
      </c>
      <c r="U413" s="244">
        <f t="shared" si="16"/>
        <v>2</v>
      </c>
      <c r="V413" s="333" t="str">
        <f>+VLOOKUP(A413,bd_lista!$A$3:$E$590,5,FALSE)</f>
        <v>Instituciones Financieras no Bancarias</v>
      </c>
      <c r="W413" s="392"/>
      <c r="X413" s="242">
        <v>0</v>
      </c>
      <c r="Y413" s="242" t="e">
        <f>+VLOOKUP(X413,bd_lista!$A$3:$C$590,3,FALSE)</f>
        <v>#N/A</v>
      </c>
      <c r="Z413" s="292"/>
      <c r="AA413" s="293"/>
    </row>
    <row r="414" spans="1:27" ht="15" hidden="1" customHeight="1">
      <c r="A414" s="251">
        <v>867</v>
      </c>
      <c r="B414" s="387">
        <f>+A414</f>
        <v>867</v>
      </c>
      <c r="C414" s="247" t="str">
        <f>+VLOOKUP(A414,bd_lista!$A$3:$C$590,3,FALSE)</f>
        <v>Fondo Rotatorio de Fomento Productivo Regional</v>
      </c>
      <c r="D414" s="389" t="str">
        <f>+C414</f>
        <v>Fondo Rotatorio de Fomento Productivo Regional</v>
      </c>
      <c r="E414" s="242" t="s">
        <v>1304</v>
      </c>
      <c r="F414" s="243">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3">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3">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3">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3">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3">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3">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3">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3">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3">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3">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3">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3">
        <f t="shared" ca="1" si="15"/>
        <v>0</v>
      </c>
      <c r="S414" s="263"/>
      <c r="T414" s="243">
        <f ca="1">+T415</f>
        <v>0</v>
      </c>
      <c r="U414" s="242">
        <f t="shared" si="16"/>
        <v>1</v>
      </c>
      <c r="V414" s="333" t="str">
        <f>+VLOOKUP(A414,bd_lista!$A$3:$E$590,5,FALSE)</f>
        <v>Instituciones Financieras no Bancarias Regionales</v>
      </c>
      <c r="W414" s="391" t="str">
        <f>+V414</f>
        <v>Instituciones Financieras no Bancarias Regionales</v>
      </c>
      <c r="X414" s="242">
        <v>0</v>
      </c>
      <c r="Y414" s="242" t="e">
        <f>+VLOOKUP(X414,bd_lista!$A$3:$C$590,3,FALSE)</f>
        <v>#N/A</v>
      </c>
      <c r="Z414" s="294">
        <f>+X414</f>
        <v>0</v>
      </c>
      <c r="AA414" s="319" t="e">
        <f>+Y414</f>
        <v>#N/A</v>
      </c>
    </row>
    <row r="415" spans="1:27" ht="15" hidden="1" customHeight="1">
      <c r="A415" s="251">
        <v>867</v>
      </c>
      <c r="B415" s="388"/>
      <c r="C415" s="333" t="str">
        <f>+VLOOKUP(A415,bd_lista!$A$3:$C$590,3,FALSE)</f>
        <v>Fondo Rotatorio de Fomento Productivo Regional</v>
      </c>
      <c r="D415" s="390"/>
      <c r="E415" s="244" t="s">
        <v>1305</v>
      </c>
      <c r="F415" s="245">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5">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5">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5">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5">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5">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5">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5">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5">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5">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5">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5">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5">
        <f t="shared" ca="1" si="15"/>
        <v>0</v>
      </c>
      <c r="S415" s="262">
        <f ca="1">+R414+R415</f>
        <v>0</v>
      </c>
      <c r="T415" s="245">
        <f ca="1">+S415</f>
        <v>0</v>
      </c>
      <c r="U415" s="244">
        <f t="shared" si="16"/>
        <v>2</v>
      </c>
      <c r="V415" s="333" t="str">
        <f>+VLOOKUP(A415,bd_lista!$A$3:$E$590,5,FALSE)</f>
        <v>Instituciones Financieras no Bancarias Regionales</v>
      </c>
      <c r="W415" s="392"/>
      <c r="X415" s="242">
        <v>0</v>
      </c>
      <c r="Y415" s="242" t="e">
        <f>+VLOOKUP(X415,bd_lista!$A$3:$C$590,3,FALSE)</f>
        <v>#N/A</v>
      </c>
      <c r="Z415" s="292"/>
      <c r="AA415" s="321"/>
    </row>
    <row r="416" spans="1:27" ht="15" hidden="1" customHeight="1">
      <c r="A416" s="251">
        <v>901</v>
      </c>
      <c r="B416" s="387">
        <f>+A416</f>
        <v>901</v>
      </c>
      <c r="C416" s="247" t="str">
        <f>+VLOOKUP(A416,bd_lista!$A$3:$C$590,3,FALSE)</f>
        <v>Gobierno Autónomo Departamental de Chuquisaca</v>
      </c>
      <c r="D416" s="389" t="str">
        <f>+C416</f>
        <v>Gobierno Autónomo Departamental de Chuquisaca</v>
      </c>
      <c r="E416" s="242" t="s">
        <v>1304</v>
      </c>
      <c r="F416" s="243">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3">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3">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3">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3">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3">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3">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3">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3">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3">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3">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3">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3">
        <f t="shared" ca="1" si="15"/>
        <v>0</v>
      </c>
      <c r="S416" s="249"/>
      <c r="T416" s="243">
        <f ca="1">+T417</f>
        <v>309681.48999999993</v>
      </c>
      <c r="U416" s="242">
        <f t="shared" si="16"/>
        <v>1</v>
      </c>
      <c r="V416" s="333" t="str">
        <f>+VLOOKUP(A416,bd_lista!$A$3:$E$590,5,FALSE)</f>
        <v>Gobiernos Autónomos Departamentales</v>
      </c>
      <c r="W416" s="391" t="str">
        <f>+V416</f>
        <v>Gobiernos Autónomos Departamentales</v>
      </c>
      <c r="X416" s="242">
        <f>+VLOOKUP(A416,[4]Sheet1!$A$13:$D$744,4,FALSE)</f>
        <v>0</v>
      </c>
      <c r="Y416" s="242" t="e">
        <f>+VLOOKUP(X416,bd_lista!$A$3:$C$590,3,FALSE)</f>
        <v>#N/A</v>
      </c>
      <c r="Z416" s="294">
        <f>+X416</f>
        <v>0</v>
      </c>
      <c r="AA416" s="295" t="e">
        <f>+Y416</f>
        <v>#N/A</v>
      </c>
    </row>
    <row r="417" spans="1:27" ht="15" hidden="1" customHeight="1">
      <c r="A417" s="251">
        <v>901</v>
      </c>
      <c r="B417" s="388"/>
      <c r="C417" s="333" t="str">
        <f>+VLOOKUP(A417,bd_lista!$A$3:$C$590,3,FALSE)</f>
        <v>Gobierno Autónomo Departamental de Chuquisaca</v>
      </c>
      <c r="D417" s="390"/>
      <c r="E417" s="244" t="s">
        <v>1305</v>
      </c>
      <c r="F417" s="245">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309681.48999999993</v>
      </c>
      <c r="G417" s="245">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5">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5">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5">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5">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5">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5">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5">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5">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5">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5">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5">
        <f t="shared" ca="1" si="15"/>
        <v>309681.48999999993</v>
      </c>
      <c r="S417" s="259">
        <f ca="1">+R416+R417</f>
        <v>309681.48999999993</v>
      </c>
      <c r="T417" s="245">
        <f ca="1">+S417</f>
        <v>309681.48999999993</v>
      </c>
      <c r="U417" s="244">
        <f t="shared" si="16"/>
        <v>2</v>
      </c>
      <c r="V417" s="333" t="str">
        <f>+VLOOKUP(A417,bd_lista!$A$3:$E$590,5,FALSE)</f>
        <v>Gobiernos Autónomos Departamentales</v>
      </c>
      <c r="W417" s="392"/>
      <c r="X417" s="242">
        <f>+VLOOKUP(A417,[4]Sheet1!$A$13:$D$744,4,FALSE)</f>
        <v>0</v>
      </c>
      <c r="Y417" s="242" t="e">
        <f>+VLOOKUP(X417,bd_lista!$A$3:$C$590,3,FALSE)</f>
        <v>#N/A</v>
      </c>
      <c r="Z417" s="292"/>
      <c r="AA417" s="293"/>
    </row>
    <row r="418" spans="1:27" ht="15" hidden="1" customHeight="1">
      <c r="A418" s="251">
        <v>902</v>
      </c>
      <c r="B418" s="387">
        <f>+A418</f>
        <v>902</v>
      </c>
      <c r="C418" s="247" t="str">
        <f>+VLOOKUP(A418,bd_lista!$A$3:$C$590,3,FALSE)</f>
        <v>Gobierno Autónomo Departamental de La Paz</v>
      </c>
      <c r="D418" s="389" t="str">
        <f>+C418</f>
        <v>Gobierno Autónomo Departamental de La Paz</v>
      </c>
      <c r="E418" s="242" t="s">
        <v>1304</v>
      </c>
      <c r="F418" s="243">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3">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3">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3">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3">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3">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3">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3">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3">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3">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3">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3">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3">
        <f t="shared" ca="1" si="15"/>
        <v>0</v>
      </c>
      <c r="S418" s="249"/>
      <c r="T418" s="243">
        <f ca="1">+T419</f>
        <v>6887.8399999999992</v>
      </c>
      <c r="U418" s="242">
        <f t="shared" si="16"/>
        <v>1</v>
      </c>
      <c r="V418" s="333" t="str">
        <f>+VLOOKUP(A418,bd_lista!$A$3:$E$590,5,FALSE)</f>
        <v>Gobiernos Autónomos Departamentales</v>
      </c>
      <c r="W418" s="391" t="str">
        <f>+V418</f>
        <v>Gobiernos Autónomos Departamentales</v>
      </c>
      <c r="X418" s="242">
        <f>+VLOOKUP(A418,[4]Sheet1!$A$13:$D$744,4,FALSE)</f>
        <v>0</v>
      </c>
      <c r="Y418" s="242" t="e">
        <f>+VLOOKUP(X418,bd_lista!$A$3:$C$590,3,FALSE)</f>
        <v>#N/A</v>
      </c>
      <c r="Z418" s="294">
        <f>+X418</f>
        <v>0</v>
      </c>
      <c r="AA418" s="295" t="e">
        <f>+Y418</f>
        <v>#N/A</v>
      </c>
    </row>
    <row r="419" spans="1:27" ht="15" hidden="1" customHeight="1">
      <c r="A419" s="251">
        <v>902</v>
      </c>
      <c r="B419" s="388"/>
      <c r="C419" s="333" t="str">
        <f>+VLOOKUP(A419,bd_lista!$A$3:$C$590,3,FALSE)</f>
        <v>Gobierno Autónomo Departamental de La Paz</v>
      </c>
      <c r="D419" s="390"/>
      <c r="E419" s="244" t="s">
        <v>1305</v>
      </c>
      <c r="F419" s="245">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5835.23</v>
      </c>
      <c r="G419" s="245">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1052.6099999999999</v>
      </c>
      <c r="H419" s="245">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5">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5">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5">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5">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5">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5">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5">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5">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5">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5">
        <f t="shared" ca="1" si="15"/>
        <v>6887.8399999999992</v>
      </c>
      <c r="S419" s="259">
        <f ca="1">+R418+R419</f>
        <v>6887.8399999999992</v>
      </c>
      <c r="T419" s="245">
        <f ca="1">+S419</f>
        <v>6887.8399999999992</v>
      </c>
      <c r="U419" s="244">
        <f t="shared" si="16"/>
        <v>2</v>
      </c>
      <c r="V419" s="333" t="str">
        <f>+VLOOKUP(A419,bd_lista!$A$3:$E$590,5,FALSE)</f>
        <v>Gobiernos Autónomos Departamentales</v>
      </c>
      <c r="W419" s="392"/>
      <c r="X419" s="242">
        <f>+VLOOKUP(A419,[4]Sheet1!$A$13:$D$744,4,FALSE)</f>
        <v>0</v>
      </c>
      <c r="Y419" s="242" t="e">
        <f>+VLOOKUP(X419,bd_lista!$A$3:$C$590,3,FALSE)</f>
        <v>#N/A</v>
      </c>
      <c r="Z419" s="292"/>
      <c r="AA419" s="293"/>
    </row>
    <row r="420" spans="1:27" ht="15" hidden="1" customHeight="1">
      <c r="A420" s="251">
        <v>903</v>
      </c>
      <c r="B420" s="387">
        <f>+A420</f>
        <v>903</v>
      </c>
      <c r="C420" s="247" t="str">
        <f>+VLOOKUP(A420,bd_lista!$A$3:$C$590,3,FALSE)</f>
        <v>Gobierno Autónomo Departamental de Cochabamba</v>
      </c>
      <c r="D420" s="389" t="str">
        <f>+C420</f>
        <v>Gobierno Autónomo Departamental de Cochabamba</v>
      </c>
      <c r="E420" s="242" t="s">
        <v>1304</v>
      </c>
      <c r="F420" s="243">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3">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3">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3">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3">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3">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3">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3">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3">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3">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3">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3">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3">
        <f t="shared" ca="1" si="15"/>
        <v>0</v>
      </c>
      <c r="S420" s="249"/>
      <c r="T420" s="243">
        <f ca="1">+T421</f>
        <v>364975.35999999999</v>
      </c>
      <c r="U420" s="242">
        <f t="shared" si="16"/>
        <v>1</v>
      </c>
      <c r="V420" s="333" t="str">
        <f>+VLOOKUP(A420,bd_lista!$A$3:$E$590,5,FALSE)</f>
        <v>Gobiernos Autónomos Departamentales</v>
      </c>
      <c r="W420" s="391" t="str">
        <f>+V420</f>
        <v>Gobiernos Autónomos Departamentales</v>
      </c>
      <c r="X420" s="242">
        <f>+VLOOKUP(A420,[4]Sheet1!$A$13:$D$744,4,FALSE)</f>
        <v>0</v>
      </c>
      <c r="Y420" s="242" t="e">
        <f>+VLOOKUP(X420,bd_lista!$A$3:$C$590,3,FALSE)</f>
        <v>#N/A</v>
      </c>
      <c r="Z420" s="294">
        <f>+X420</f>
        <v>0</v>
      </c>
      <c r="AA420" s="295" t="e">
        <f>+Y420</f>
        <v>#N/A</v>
      </c>
    </row>
    <row r="421" spans="1:27" ht="15" hidden="1" customHeight="1">
      <c r="A421" s="251">
        <v>903</v>
      </c>
      <c r="B421" s="388"/>
      <c r="C421" s="333" t="str">
        <f>+VLOOKUP(A421,bd_lista!$A$3:$C$590,3,FALSE)</f>
        <v>Gobierno Autónomo Departamental de Cochabamba</v>
      </c>
      <c r="D421" s="390"/>
      <c r="E421" s="244" t="s">
        <v>1305</v>
      </c>
      <c r="F421" s="245">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364975.35999999999</v>
      </c>
      <c r="G421" s="245">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5">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5">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5">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5">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5">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5">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5">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5">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5">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5">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5">
        <f t="shared" ca="1" si="15"/>
        <v>364975.35999999999</v>
      </c>
      <c r="S421" s="259">
        <f ca="1">+R420+R421</f>
        <v>364975.35999999999</v>
      </c>
      <c r="T421" s="245">
        <f ca="1">+S421</f>
        <v>364975.35999999999</v>
      </c>
      <c r="U421" s="244">
        <f t="shared" si="16"/>
        <v>2</v>
      </c>
      <c r="V421" s="333" t="str">
        <f>+VLOOKUP(A421,bd_lista!$A$3:$E$590,5,FALSE)</f>
        <v>Gobiernos Autónomos Departamentales</v>
      </c>
      <c r="W421" s="392"/>
      <c r="X421" s="242">
        <f>+VLOOKUP(A421,[4]Sheet1!$A$13:$D$744,4,FALSE)</f>
        <v>0</v>
      </c>
      <c r="Y421" s="242" t="e">
        <f>+VLOOKUP(X421,bd_lista!$A$3:$C$590,3,FALSE)</f>
        <v>#N/A</v>
      </c>
      <c r="Z421" s="292"/>
      <c r="AA421" s="293"/>
    </row>
    <row r="422" spans="1:27" customFormat="1" ht="27" hidden="1" customHeight="1">
      <c r="A422" s="251">
        <v>904</v>
      </c>
      <c r="B422" s="387">
        <f>+A422</f>
        <v>904</v>
      </c>
      <c r="C422" s="247" t="str">
        <f>+VLOOKUP(A422,bd_lista!$A$3:$C$590,3,FALSE)</f>
        <v>Gobierno Autónomo Departamental de Oruro</v>
      </c>
      <c r="D422" s="389" t="str">
        <f>+C422</f>
        <v>Gobierno Autónomo Departamental de Oruro</v>
      </c>
      <c r="E422" s="242" t="s">
        <v>1304</v>
      </c>
      <c r="F422" s="243">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3">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3">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3">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3">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3">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3">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3">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3">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3">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3">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3">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3">
        <f t="shared" ca="1" si="15"/>
        <v>0</v>
      </c>
      <c r="S422" s="249"/>
      <c r="T422" s="243">
        <f ca="1">+T423</f>
        <v>0</v>
      </c>
      <c r="U422" s="242">
        <f t="shared" si="16"/>
        <v>1</v>
      </c>
      <c r="V422" s="333" t="str">
        <f>+VLOOKUP(A422,bd_lista!$A$3:$E$590,5,FALSE)</f>
        <v>Gobiernos Autónomos Departamentales</v>
      </c>
      <c r="W422" s="391" t="str">
        <f>+V422</f>
        <v>Gobiernos Autónomos Departamentales</v>
      </c>
      <c r="X422" s="242">
        <f>+VLOOKUP(A422,[4]Sheet1!$A$13:$D$744,4,FALSE)</f>
        <v>0</v>
      </c>
      <c r="Y422" s="242" t="e">
        <f>+VLOOKUP(X422,bd_lista!$A$3:$C$590,3,FALSE)</f>
        <v>#N/A</v>
      </c>
      <c r="Z422" s="294">
        <f>+X422</f>
        <v>0</v>
      </c>
      <c r="AA422" s="295" t="e">
        <f>+Y422</f>
        <v>#N/A</v>
      </c>
    </row>
    <row r="423" spans="1:27" customFormat="1" ht="27" hidden="1" customHeight="1">
      <c r="A423" s="32">
        <v>904</v>
      </c>
      <c r="B423" s="388"/>
      <c r="C423" s="247" t="str">
        <f>+VLOOKUP(A423,bd_lista!$A$3:$C$590,3,FALSE)</f>
        <v>Gobierno Autónomo Departamental de Oruro</v>
      </c>
      <c r="D423" s="390"/>
      <c r="E423" s="244" t="s">
        <v>1305</v>
      </c>
      <c r="F423" s="243">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3">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3">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3">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3">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3">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3">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3">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3">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3">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3">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3">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3">
        <f t="shared" ca="1" si="15"/>
        <v>0</v>
      </c>
      <c r="S423" s="249">
        <f ca="1">+R422+R423</f>
        <v>0</v>
      </c>
      <c r="T423" s="243">
        <f ca="1">+S423</f>
        <v>0</v>
      </c>
      <c r="U423" s="242">
        <f t="shared" si="16"/>
        <v>2</v>
      </c>
      <c r="V423" s="333" t="str">
        <f>+VLOOKUP(A423,bd_lista!$A$3:$E$590,5,FALSE)</f>
        <v>Gobiernos Autónomos Departamentales</v>
      </c>
      <c r="W423" s="392"/>
      <c r="X423" s="242">
        <f>+VLOOKUP(A423,[4]Sheet1!$A$13:$D$744,4,FALSE)</f>
        <v>0</v>
      </c>
      <c r="Y423" s="242" t="e">
        <f>+VLOOKUP(X423,bd_lista!$A$3:$C$590,3,FALSE)</f>
        <v>#N/A</v>
      </c>
      <c r="Z423" s="292"/>
      <c r="AA423" s="293"/>
    </row>
    <row r="424" spans="1:27" customFormat="1" ht="15" hidden="1" customHeight="1">
      <c r="A424" s="32">
        <v>905</v>
      </c>
      <c r="B424" s="387">
        <f>+A424</f>
        <v>905</v>
      </c>
      <c r="C424" s="247" t="str">
        <f>+VLOOKUP(A424,bd_lista!$A$3:$C$590,3,FALSE)</f>
        <v>Gobierno Autónomo Departamental de Potosí</v>
      </c>
      <c r="D424" s="389" t="str">
        <f>+C424</f>
        <v>Gobierno Autónomo Departamental de Potosí</v>
      </c>
      <c r="E424" s="242" t="s">
        <v>1304</v>
      </c>
      <c r="F424" s="243">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3">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3">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3">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3">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3">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3">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3">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3">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3">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3">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3">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3">
        <f t="shared" ca="1" si="15"/>
        <v>0</v>
      </c>
      <c r="S424" s="249"/>
      <c r="T424" s="243">
        <f ca="1">+T425</f>
        <v>0</v>
      </c>
      <c r="U424" s="242">
        <f t="shared" si="16"/>
        <v>1</v>
      </c>
      <c r="V424" s="333" t="str">
        <f>+VLOOKUP(A424,bd_lista!$A$3:$E$590,5,FALSE)</f>
        <v>Gobiernos Autónomos Departamentales</v>
      </c>
      <c r="W424" s="391" t="str">
        <f>+V424</f>
        <v>Gobiernos Autónomos Departamentales</v>
      </c>
      <c r="X424" s="242">
        <f>+VLOOKUP(A424,[4]Sheet1!$A$13:$D$744,4,FALSE)</f>
        <v>0</v>
      </c>
      <c r="Y424" s="242" t="e">
        <f>+VLOOKUP(X424,bd_lista!$A$3:$C$590,3,FALSE)</f>
        <v>#N/A</v>
      </c>
      <c r="Z424" s="294">
        <f>+X424</f>
        <v>0</v>
      </c>
      <c r="AA424" s="295" t="e">
        <f>+Y424</f>
        <v>#N/A</v>
      </c>
    </row>
    <row r="425" spans="1:27" customFormat="1" ht="15" hidden="1" customHeight="1">
      <c r="A425" s="32">
        <v>905</v>
      </c>
      <c r="B425" s="388"/>
      <c r="C425" s="333" t="str">
        <f>+VLOOKUP(A425,bd_lista!$A$3:$C$590,3,FALSE)</f>
        <v>Gobierno Autónomo Departamental de Potosí</v>
      </c>
      <c r="D425" s="390"/>
      <c r="E425" s="244" t="s">
        <v>1305</v>
      </c>
      <c r="F425" s="245">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5">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5">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5">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5">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5">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5">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5">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5">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5">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5">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5">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5">
        <f t="shared" ca="1" si="15"/>
        <v>0</v>
      </c>
      <c r="S425" s="259">
        <f ca="1">+R424+R425</f>
        <v>0</v>
      </c>
      <c r="T425" s="245">
        <f ca="1">+S425</f>
        <v>0</v>
      </c>
      <c r="U425" s="244">
        <f t="shared" si="16"/>
        <v>2</v>
      </c>
      <c r="V425" s="333" t="str">
        <f>+VLOOKUP(A425,bd_lista!$A$3:$E$590,5,FALSE)</f>
        <v>Gobiernos Autónomos Departamentales</v>
      </c>
      <c r="W425" s="392"/>
      <c r="X425" s="242">
        <f>+VLOOKUP(A425,[4]Sheet1!$A$13:$D$744,4,FALSE)</f>
        <v>0</v>
      </c>
      <c r="Y425" s="242" t="e">
        <f>+VLOOKUP(X425,bd_lista!$A$3:$C$590,3,FALSE)</f>
        <v>#N/A</v>
      </c>
      <c r="Z425" s="292"/>
      <c r="AA425" s="293"/>
    </row>
    <row r="426" spans="1:27" customFormat="1" ht="27" hidden="1" customHeight="1">
      <c r="A426" s="32">
        <v>906</v>
      </c>
      <c r="B426" s="387">
        <f>+A426</f>
        <v>906</v>
      </c>
      <c r="C426" s="247" t="str">
        <f>+VLOOKUP(A426,bd_lista!$A$3:$C$590,3,FALSE)</f>
        <v>Gobierno Autónomo Departamental de Tarija</v>
      </c>
      <c r="D426" s="389" t="str">
        <f>+C426</f>
        <v>Gobierno Autónomo Departamental de Tarija</v>
      </c>
      <c r="E426" s="242" t="s">
        <v>1304</v>
      </c>
      <c r="F426" s="243">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3">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3">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3">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3">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3">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3">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3">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3">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3">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3">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3">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3">
        <f t="shared" ca="1" si="15"/>
        <v>0</v>
      </c>
      <c r="S426" s="249"/>
      <c r="T426" s="243">
        <f ca="1">+T427</f>
        <v>23034.9</v>
      </c>
      <c r="U426" s="242">
        <f t="shared" si="16"/>
        <v>1</v>
      </c>
      <c r="V426" s="333" t="str">
        <f>+VLOOKUP(A426,bd_lista!$A$3:$E$590,5,FALSE)</f>
        <v>Gobiernos Autónomos Departamentales</v>
      </c>
      <c r="W426" s="391" t="str">
        <f>+V426</f>
        <v>Gobiernos Autónomos Departamentales</v>
      </c>
      <c r="X426" s="242">
        <f>+VLOOKUP(A426,[4]Sheet1!$A$13:$D$744,4,FALSE)</f>
        <v>0</v>
      </c>
      <c r="Y426" s="242" t="e">
        <f>+VLOOKUP(X426,bd_lista!$A$3:$C$590,3,FALSE)</f>
        <v>#N/A</v>
      </c>
      <c r="Z426" s="294">
        <f>+X426</f>
        <v>0</v>
      </c>
      <c r="AA426" s="295" t="e">
        <f>+Y426</f>
        <v>#N/A</v>
      </c>
    </row>
    <row r="427" spans="1:27" customFormat="1" ht="27" hidden="1" customHeight="1">
      <c r="A427" s="32">
        <v>906</v>
      </c>
      <c r="B427" s="388"/>
      <c r="C427" s="247" t="str">
        <f>+VLOOKUP(A427,bd_lista!$A$3:$C$590,3,FALSE)</f>
        <v>Gobierno Autónomo Departamental de Tarija</v>
      </c>
      <c r="D427" s="390"/>
      <c r="E427" s="244" t="s">
        <v>1305</v>
      </c>
      <c r="F427" s="243">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23034.9</v>
      </c>
      <c r="G427" s="243">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3">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3">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3">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3">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3">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3">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3">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3">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3">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3">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3">
        <f t="shared" ca="1" si="15"/>
        <v>23034.9</v>
      </c>
      <c r="S427" s="249">
        <f ca="1">+R426+R427</f>
        <v>23034.9</v>
      </c>
      <c r="T427" s="243">
        <f ca="1">+S427</f>
        <v>23034.9</v>
      </c>
      <c r="U427" s="242">
        <f t="shared" si="16"/>
        <v>2</v>
      </c>
      <c r="V427" s="333" t="str">
        <f>+VLOOKUP(A427,bd_lista!$A$3:$E$590,5,FALSE)</f>
        <v>Gobiernos Autónomos Departamentales</v>
      </c>
      <c r="W427" s="392"/>
      <c r="X427" s="242">
        <f>+VLOOKUP(A427,[4]Sheet1!$A$13:$D$744,4,FALSE)</f>
        <v>0</v>
      </c>
      <c r="Y427" s="242" t="e">
        <f>+VLOOKUP(X427,bd_lista!$A$3:$C$590,3,FALSE)</f>
        <v>#N/A</v>
      </c>
      <c r="Z427" s="292"/>
      <c r="AA427" s="293"/>
    </row>
    <row r="428" spans="1:27" customFormat="1" ht="27" hidden="1" customHeight="1">
      <c r="A428" s="32">
        <v>907</v>
      </c>
      <c r="B428" s="387">
        <f>+A428</f>
        <v>907</v>
      </c>
      <c r="C428" s="247" t="str">
        <f>+VLOOKUP(A428,bd_lista!$A$3:$C$590,3,FALSE)</f>
        <v>Gobierno Autónomo Departamental de Santa Cruz</v>
      </c>
      <c r="D428" s="389" t="str">
        <f>+C428</f>
        <v>Gobierno Autónomo Departamental de Santa Cruz</v>
      </c>
      <c r="E428" s="242" t="s">
        <v>1304</v>
      </c>
      <c r="F428" s="243">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3">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3">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3">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3">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3">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3">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3">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3">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3">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3">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3">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3">
        <f t="shared" ca="1" si="15"/>
        <v>0</v>
      </c>
      <c r="S428" s="249"/>
      <c r="T428" s="243">
        <f ca="1">+T429</f>
        <v>0</v>
      </c>
      <c r="U428" s="242">
        <f t="shared" si="16"/>
        <v>1</v>
      </c>
      <c r="V428" s="333" t="str">
        <f>+VLOOKUP(A428,bd_lista!$A$3:$E$590,5,FALSE)</f>
        <v>Gobiernos Autónomos Departamentales</v>
      </c>
      <c r="W428" s="391" t="str">
        <f>+V428</f>
        <v>Gobiernos Autónomos Departamentales</v>
      </c>
      <c r="X428" s="242">
        <f>+VLOOKUP(A428,[4]Sheet1!$A$13:$D$744,4,FALSE)</f>
        <v>0</v>
      </c>
      <c r="Y428" s="242" t="e">
        <f>+VLOOKUP(X428,bd_lista!$A$3:$C$590,3,FALSE)</f>
        <v>#N/A</v>
      </c>
      <c r="Z428" s="294">
        <f>+X428</f>
        <v>0</v>
      </c>
      <c r="AA428" s="295" t="e">
        <f>+Y428</f>
        <v>#N/A</v>
      </c>
    </row>
    <row r="429" spans="1:27" customFormat="1" ht="27" hidden="1" customHeight="1">
      <c r="A429" s="32">
        <v>907</v>
      </c>
      <c r="B429" s="388"/>
      <c r="C429" s="247" t="str">
        <f>+VLOOKUP(A429,bd_lista!$A$3:$C$590,3,FALSE)</f>
        <v>Gobierno Autónomo Departamental de Santa Cruz</v>
      </c>
      <c r="D429" s="390"/>
      <c r="E429" s="244" t="s">
        <v>1305</v>
      </c>
      <c r="F429" s="243">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3">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3">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3">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3">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3">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3">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3">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3">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3">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3">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3">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3">
        <f t="shared" ca="1" si="15"/>
        <v>0</v>
      </c>
      <c r="S429" s="249">
        <f ca="1">+R428+R429</f>
        <v>0</v>
      </c>
      <c r="T429" s="243">
        <f ca="1">+S429</f>
        <v>0</v>
      </c>
      <c r="U429" s="242">
        <f t="shared" si="16"/>
        <v>2</v>
      </c>
      <c r="V429" s="333" t="str">
        <f>+VLOOKUP(A429,bd_lista!$A$3:$E$590,5,FALSE)</f>
        <v>Gobiernos Autónomos Departamentales</v>
      </c>
      <c r="W429" s="392"/>
      <c r="X429" s="242">
        <f>+VLOOKUP(A429,[4]Sheet1!$A$13:$D$744,4,FALSE)</f>
        <v>0</v>
      </c>
      <c r="Y429" s="242" t="e">
        <f>+VLOOKUP(X429,bd_lista!$A$3:$C$590,3,FALSE)</f>
        <v>#N/A</v>
      </c>
      <c r="Z429" s="292"/>
      <c r="AA429" s="293"/>
    </row>
    <row r="430" spans="1:27" customFormat="1" ht="27" hidden="1" customHeight="1">
      <c r="A430" s="32">
        <v>908</v>
      </c>
      <c r="B430" s="387">
        <f>+A430</f>
        <v>908</v>
      </c>
      <c r="C430" s="247" t="str">
        <f>+VLOOKUP(A430,bd_lista!$A$3:$C$590,3,FALSE)</f>
        <v>Gobierno Autónomo Departamental del Beni</v>
      </c>
      <c r="D430" s="389" t="str">
        <f>+C430</f>
        <v>Gobierno Autónomo Departamental del Beni</v>
      </c>
      <c r="E430" s="242" t="s">
        <v>1304</v>
      </c>
      <c r="F430" s="243">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3">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3">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3">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3">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3">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3">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3">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3">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3">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3">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3">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3">
        <f t="shared" ca="1" si="15"/>
        <v>0</v>
      </c>
      <c r="S430" s="249"/>
      <c r="T430" s="243">
        <f ca="1">+T431</f>
        <v>0</v>
      </c>
      <c r="U430" s="242">
        <f t="shared" si="16"/>
        <v>1</v>
      </c>
      <c r="V430" s="333" t="str">
        <f>+VLOOKUP(A430,bd_lista!$A$3:$E$590,5,FALSE)</f>
        <v>Gobiernos Autónomos Departamentales</v>
      </c>
      <c r="W430" s="391" t="str">
        <f>+V430</f>
        <v>Gobiernos Autónomos Departamentales</v>
      </c>
      <c r="X430" s="242">
        <f>+VLOOKUP(A430,[4]Sheet1!$A$13:$D$744,4,FALSE)</f>
        <v>0</v>
      </c>
      <c r="Y430" s="242" t="e">
        <f>+VLOOKUP(X430,bd_lista!$A$3:$C$590,3,FALSE)</f>
        <v>#N/A</v>
      </c>
      <c r="Z430" s="294">
        <f>+X430</f>
        <v>0</v>
      </c>
      <c r="AA430" s="295" t="e">
        <f>+Y430</f>
        <v>#N/A</v>
      </c>
    </row>
    <row r="431" spans="1:27" customFormat="1" ht="27" hidden="1" customHeight="1">
      <c r="A431" s="32">
        <v>908</v>
      </c>
      <c r="B431" s="388"/>
      <c r="C431" s="247" t="str">
        <f>+VLOOKUP(A431,bd_lista!$A$3:$C$590,3,FALSE)</f>
        <v>Gobierno Autónomo Departamental del Beni</v>
      </c>
      <c r="D431" s="390"/>
      <c r="E431" s="244" t="s">
        <v>1305</v>
      </c>
      <c r="F431" s="243">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3">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3">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3">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3">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3">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3">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3">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3">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3">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3">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3">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3">
        <f t="shared" ca="1" si="15"/>
        <v>0</v>
      </c>
      <c r="S431" s="249">
        <f ca="1">+R430+R431</f>
        <v>0</v>
      </c>
      <c r="T431" s="243">
        <f ca="1">+S431</f>
        <v>0</v>
      </c>
      <c r="U431" s="242">
        <f t="shared" si="16"/>
        <v>2</v>
      </c>
      <c r="V431" s="333" t="str">
        <f>+VLOOKUP(A431,bd_lista!$A$3:$E$590,5,FALSE)</f>
        <v>Gobiernos Autónomos Departamentales</v>
      </c>
      <c r="W431" s="392"/>
      <c r="X431" s="242">
        <f>+VLOOKUP(A431,[4]Sheet1!$A$13:$D$744,4,FALSE)</f>
        <v>0</v>
      </c>
      <c r="Y431" s="242" t="e">
        <f>+VLOOKUP(X431,bd_lista!$A$3:$C$590,3,FALSE)</f>
        <v>#N/A</v>
      </c>
      <c r="Z431" s="292"/>
      <c r="AA431" s="293"/>
    </row>
    <row r="432" spans="1:27" customFormat="1" ht="27" hidden="1" customHeight="1">
      <c r="A432" s="32">
        <v>909</v>
      </c>
      <c r="B432" s="387">
        <f>+A432</f>
        <v>909</v>
      </c>
      <c r="C432" s="247" t="str">
        <f>+VLOOKUP(A432,bd_lista!$A$3:$C$590,3,FALSE)</f>
        <v>Gobierno Autónomo Departamental de Pando</v>
      </c>
      <c r="D432" s="389" t="str">
        <f>+C432</f>
        <v>Gobierno Autónomo Departamental de Pando</v>
      </c>
      <c r="E432" s="242" t="s">
        <v>1304</v>
      </c>
      <c r="F432" s="243">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3">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3">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3">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3">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3">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3">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3">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3">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3">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3">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3">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3">
        <f t="shared" ca="1" si="15"/>
        <v>0</v>
      </c>
      <c r="S432" s="249"/>
      <c r="T432" s="243">
        <f ca="1">+T433</f>
        <v>0</v>
      </c>
      <c r="U432" s="242">
        <f t="shared" si="16"/>
        <v>1</v>
      </c>
      <c r="V432" s="333" t="str">
        <f>+VLOOKUP(A432,bd_lista!$A$3:$E$590,5,FALSE)</f>
        <v>Gobiernos Autónomos Departamentales</v>
      </c>
      <c r="W432" s="391" t="str">
        <f>+V432</f>
        <v>Gobiernos Autónomos Departamentales</v>
      </c>
      <c r="X432" s="242">
        <f>+VLOOKUP(A432,[4]Sheet1!$A$13:$D$744,4,FALSE)</f>
        <v>0</v>
      </c>
      <c r="Y432" s="242" t="e">
        <f>+VLOOKUP(X432,bd_lista!$A$3:$C$590,3,FALSE)</f>
        <v>#N/A</v>
      </c>
      <c r="Z432" s="294">
        <f>+X432</f>
        <v>0</v>
      </c>
      <c r="AA432" s="295" t="e">
        <f>+Y432</f>
        <v>#N/A</v>
      </c>
    </row>
    <row r="433" spans="1:27" customFormat="1" ht="27" hidden="1" customHeight="1">
      <c r="A433" s="32">
        <v>909</v>
      </c>
      <c r="B433" s="388"/>
      <c r="C433" s="247" t="str">
        <f>+VLOOKUP(A433,bd_lista!$A$3:$C$590,3,FALSE)</f>
        <v>Gobierno Autónomo Departamental de Pando</v>
      </c>
      <c r="D433" s="390"/>
      <c r="E433" s="244" t="s">
        <v>1305</v>
      </c>
      <c r="F433" s="243">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3">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3">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3">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3">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3">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3">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3">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3">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3">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3">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3">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3">
        <f t="shared" ca="1" si="15"/>
        <v>0</v>
      </c>
      <c r="S433" s="249">
        <f ca="1">+R432+R433</f>
        <v>0</v>
      </c>
      <c r="T433" s="243">
        <f ca="1">+S433</f>
        <v>0</v>
      </c>
      <c r="U433" s="242">
        <f t="shared" si="16"/>
        <v>2</v>
      </c>
      <c r="V433" s="333" t="str">
        <f>+VLOOKUP(A433,bd_lista!$A$3:$E$590,5,FALSE)</f>
        <v>Gobiernos Autónomos Departamentales</v>
      </c>
      <c r="W433" s="392"/>
      <c r="X433" s="242">
        <f>+VLOOKUP(A433,[4]Sheet1!$A$13:$D$744,4,FALSE)</f>
        <v>0</v>
      </c>
      <c r="Y433" s="242" t="e">
        <f>+VLOOKUP(X433,bd_lista!$A$3:$C$590,3,FALSE)</f>
        <v>#N/A</v>
      </c>
      <c r="Z433" s="292"/>
      <c r="AA433" s="293"/>
    </row>
    <row r="434" spans="1:27" customFormat="1" ht="15" hidden="1" customHeight="1">
      <c r="A434" s="32">
        <v>951</v>
      </c>
      <c r="B434" s="387">
        <f>+A434</f>
        <v>951</v>
      </c>
      <c r="C434" s="247" t="str">
        <f>+VLOOKUP(A434,bd_lista!$A$3:$C$590,3,FALSE)</f>
        <v>Banco Central de Bolivia</v>
      </c>
      <c r="D434" s="389" t="str">
        <f>+C434</f>
        <v>Banco Central de Bolivia</v>
      </c>
      <c r="E434" s="242" t="s">
        <v>1304</v>
      </c>
      <c r="F434" s="243">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3">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3">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3">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3">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3">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3">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3">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3">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3">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3">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3">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3">
        <f t="shared" ca="1" si="15"/>
        <v>0</v>
      </c>
      <c r="S434" s="249"/>
      <c r="T434" s="243">
        <f ca="1">+T435</f>
        <v>0</v>
      </c>
      <c r="U434" s="242">
        <f t="shared" si="16"/>
        <v>1</v>
      </c>
      <c r="V434" s="333" t="str">
        <f>+VLOOKUP(A434,bd_lista!$A$3:$E$590,5,FALSE)</f>
        <v>INSTITUCIONES FINANCIERAS BANCARIAS</v>
      </c>
      <c r="W434" s="391" t="str">
        <f>+V434</f>
        <v>INSTITUCIONES FINANCIERAS BANCARIAS</v>
      </c>
      <c r="X434" s="242">
        <f>+VLOOKUP(A434,[4]Sheet1!$A$13:$D$744,4,FALSE)</f>
        <v>35</v>
      </c>
      <c r="Y434" s="242" t="str">
        <f>+VLOOKUP(X434,bd_lista!$A$3:$C$590,3,FALSE)</f>
        <v>Ministerio de Economía y Finanzas Públicas</v>
      </c>
      <c r="Z434" s="294">
        <f>+X434</f>
        <v>35</v>
      </c>
      <c r="AA434" s="295" t="str">
        <f>+Y434</f>
        <v>Ministerio de Economía y Finanzas Públicas</v>
      </c>
    </row>
    <row r="435" spans="1:27" customFormat="1" ht="15" hidden="1" customHeight="1">
      <c r="A435" s="32">
        <v>951</v>
      </c>
      <c r="B435" s="388"/>
      <c r="C435" s="333" t="str">
        <f>+VLOOKUP(A435,bd_lista!$A$3:$C$590,3,FALSE)</f>
        <v>Banco Central de Bolivia</v>
      </c>
      <c r="D435" s="390"/>
      <c r="E435" s="244" t="s">
        <v>1305</v>
      </c>
      <c r="F435" s="243">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3">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3">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3">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3">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3">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3">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3">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3">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3">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3">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3">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5">
        <f t="shared" ca="1" si="15"/>
        <v>0</v>
      </c>
      <c r="S435" s="259">
        <f ca="1">+R434+R435</f>
        <v>0</v>
      </c>
      <c r="T435" s="245">
        <f ca="1">+S435</f>
        <v>0</v>
      </c>
      <c r="U435" s="244">
        <f t="shared" si="16"/>
        <v>2</v>
      </c>
      <c r="V435" s="333" t="str">
        <f>+VLOOKUP(A435,bd_lista!$A$3:$E$590,5,FALSE)</f>
        <v>INSTITUCIONES FINANCIERAS BANCARIAS</v>
      </c>
      <c r="W435" s="392"/>
      <c r="X435" s="242">
        <f>+VLOOKUP(A435,[4]Sheet1!$A$13:$D$744,4,FALSE)</f>
        <v>35</v>
      </c>
      <c r="Y435" s="242" t="str">
        <f>+VLOOKUP(X435,bd_lista!$A$3:$C$590,3,FALSE)</f>
        <v>Ministerio de Economía y Finanzas Públicas</v>
      </c>
      <c r="Z435" s="292"/>
      <c r="AA435" s="293"/>
    </row>
    <row r="436" spans="1:27" customFormat="1" ht="27" hidden="1" customHeight="1">
      <c r="A436" s="32">
        <v>999</v>
      </c>
      <c r="B436" s="387">
        <f>+A436</f>
        <v>999</v>
      </c>
      <c r="C436" s="247" t="e">
        <f>+VLOOKUP(A436,bd_lista!$A$3:$C$590,3,FALSE)</f>
        <v>#N/A</v>
      </c>
      <c r="D436" s="389" t="e">
        <f>+C436</f>
        <v>#N/A</v>
      </c>
      <c r="E436" s="242" t="s">
        <v>1304</v>
      </c>
      <c r="F436" s="243">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3">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3">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3">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3">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3">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3">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3">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3">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3">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3">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3">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3">
        <f t="shared" ca="1" si="15"/>
        <v>0</v>
      </c>
      <c r="S436" s="249"/>
      <c r="T436" s="243">
        <f ca="1">+T437</f>
        <v>0</v>
      </c>
      <c r="U436" s="242">
        <f t="shared" si="16"/>
        <v>1</v>
      </c>
      <c r="V436" s="333" t="e">
        <f>+VLOOKUP(A436,bd_lista!$A$3:$E$590,5,FALSE)</f>
        <v>#N/A</v>
      </c>
      <c r="W436" s="391" t="e">
        <f>+V436</f>
        <v>#N/A</v>
      </c>
      <c r="X436" s="242">
        <f>+VLOOKUP(A436,[4]Sheet1!$A$13:$D$744,4,FALSE)</f>
        <v>0</v>
      </c>
      <c r="Y436" s="242" t="e">
        <f>+VLOOKUP(X436,bd_lista!$A$3:$C$590,3,FALSE)</f>
        <v>#N/A</v>
      </c>
      <c r="Z436" s="294">
        <f>+X436</f>
        <v>0</v>
      </c>
      <c r="AA436" s="295" t="e">
        <f>+Y436</f>
        <v>#N/A</v>
      </c>
    </row>
    <row r="437" spans="1:27" customFormat="1" ht="27" hidden="1" customHeight="1">
      <c r="A437" s="32">
        <v>999</v>
      </c>
      <c r="B437" s="388"/>
      <c r="C437" s="247" t="e">
        <f>+VLOOKUP(A437,bd_lista!$A$3:$C$590,3,FALSE)</f>
        <v>#N/A</v>
      </c>
      <c r="D437" s="390"/>
      <c r="E437" s="244" t="s">
        <v>1305</v>
      </c>
      <c r="F437" s="243">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3">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3">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3">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3">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3">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3">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3">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3">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3">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3">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3">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3">
        <f t="shared" ca="1" si="15"/>
        <v>0</v>
      </c>
      <c r="S437" s="249">
        <f ca="1">+R436+R437</f>
        <v>0</v>
      </c>
      <c r="T437" s="243">
        <f ca="1">+S437</f>
        <v>0</v>
      </c>
      <c r="U437" s="242">
        <f t="shared" si="16"/>
        <v>2</v>
      </c>
      <c r="V437" s="333" t="e">
        <f>+VLOOKUP(A437,bd_lista!$A$3:$E$590,5,FALSE)</f>
        <v>#N/A</v>
      </c>
      <c r="W437" s="392"/>
      <c r="X437" s="242">
        <f>+VLOOKUP(A437,[4]Sheet1!$A$13:$D$744,4,FALSE)</f>
        <v>0</v>
      </c>
      <c r="Y437" s="242" t="e">
        <f>+VLOOKUP(X437,bd_lista!$A$3:$C$590,3,FALSE)</f>
        <v>#N/A</v>
      </c>
      <c r="Z437" s="292"/>
      <c r="AA437" s="293"/>
    </row>
    <row r="438" spans="1:27" customFormat="1" ht="27" hidden="1" customHeight="1">
      <c r="A438" s="32">
        <v>1101</v>
      </c>
      <c r="B438" s="387">
        <f>+A438</f>
        <v>1101</v>
      </c>
      <c r="C438" s="247" t="str">
        <f>+VLOOKUP(A438,bd_lista!$A$3:$C$590,3,FALSE)</f>
        <v>Gobierno Autónomo Municipal de Sucre</v>
      </c>
      <c r="D438" s="389" t="str">
        <f>+C438</f>
        <v>Gobierno Autónomo Municipal de Sucre</v>
      </c>
      <c r="E438" s="242" t="s">
        <v>1304</v>
      </c>
      <c r="F438" s="243">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3">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3">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3">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3">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3">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3">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3">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3">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3">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3">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3">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3">
        <f t="shared" ca="1" si="15"/>
        <v>0</v>
      </c>
      <c r="S438" s="249"/>
      <c r="T438" s="243">
        <f ca="1">+T439</f>
        <v>0</v>
      </c>
      <c r="U438" s="242">
        <f t="shared" si="16"/>
        <v>1</v>
      </c>
      <c r="V438" s="333" t="str">
        <f>+VLOOKUP(A438,bd_lista!$A$3:$E$590,5,FALSE)</f>
        <v>Gobiernos Autonomos Municipales</v>
      </c>
      <c r="W438" s="391" t="str">
        <f>+V438</f>
        <v>Gobiernos Autonomos Municipales</v>
      </c>
      <c r="X438" s="242">
        <f>+VLOOKUP(A438,[4]Sheet1!$A$13:$D$744,4,FALSE)</f>
        <v>0</v>
      </c>
      <c r="Y438" s="242" t="e">
        <f>+VLOOKUP(X438,bd_lista!$A$3:$C$590,3,FALSE)</f>
        <v>#N/A</v>
      </c>
      <c r="Z438" s="294">
        <f>+X438</f>
        <v>0</v>
      </c>
      <c r="AA438" s="295" t="e">
        <f>+Y438</f>
        <v>#N/A</v>
      </c>
    </row>
    <row r="439" spans="1:27" customFormat="1" ht="27" hidden="1" customHeight="1">
      <c r="A439" s="32">
        <v>1101</v>
      </c>
      <c r="B439" s="388"/>
      <c r="C439" s="247" t="str">
        <f>+VLOOKUP(A439,bd_lista!$A$3:$C$590,3,FALSE)</f>
        <v>Gobierno Autónomo Municipal de Sucre</v>
      </c>
      <c r="D439" s="390"/>
      <c r="E439" s="244" t="s">
        <v>1305</v>
      </c>
      <c r="F439" s="243">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3">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3">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3">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3">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3">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3">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3">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3">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3">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3">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3">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3">
        <f t="shared" ca="1" si="15"/>
        <v>0</v>
      </c>
      <c r="S439" s="249">
        <f ca="1">+R438+R439</f>
        <v>0</v>
      </c>
      <c r="T439" s="243">
        <f ca="1">+S439</f>
        <v>0</v>
      </c>
      <c r="U439" s="242">
        <f t="shared" si="16"/>
        <v>2</v>
      </c>
      <c r="V439" s="333" t="str">
        <f>+VLOOKUP(A439,bd_lista!$A$3:$E$590,5,FALSE)</f>
        <v>Gobiernos Autonomos Municipales</v>
      </c>
      <c r="W439" s="392"/>
      <c r="X439" s="242">
        <f>+VLOOKUP(A439,[4]Sheet1!$A$13:$D$744,4,FALSE)</f>
        <v>0</v>
      </c>
      <c r="Y439" s="242" t="e">
        <f>+VLOOKUP(X439,bd_lista!$A$3:$C$590,3,FALSE)</f>
        <v>#N/A</v>
      </c>
      <c r="Z439" s="292"/>
      <c r="AA439" s="293"/>
    </row>
    <row r="440" spans="1:27" customFormat="1" ht="27" hidden="1" customHeight="1">
      <c r="A440" s="32">
        <v>1102</v>
      </c>
      <c r="B440" s="387">
        <f>+A440</f>
        <v>1102</v>
      </c>
      <c r="C440" s="247" t="str">
        <f>+VLOOKUP(A440,bd_lista!$A$3:$C$590,3,FALSE)</f>
        <v>Gobierno Autónomo Municipal de Yotala</v>
      </c>
      <c r="D440" s="389" t="str">
        <f>+C440</f>
        <v>Gobierno Autónomo Municipal de Yotala</v>
      </c>
      <c r="E440" s="242" t="s">
        <v>1304</v>
      </c>
      <c r="F440" s="243">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3">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3">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3">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3">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3">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3">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3">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3">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3">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3">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3">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3">
        <f t="shared" ca="1" si="15"/>
        <v>0</v>
      </c>
      <c r="S440" s="249"/>
      <c r="T440" s="243">
        <f ca="1">+T441</f>
        <v>0</v>
      </c>
      <c r="U440" s="242">
        <f t="shared" si="16"/>
        <v>1</v>
      </c>
      <c r="V440" s="333" t="str">
        <f>+VLOOKUP(A440,bd_lista!$A$3:$E$590,5,FALSE)</f>
        <v>Gobiernos Autonomos Municipales</v>
      </c>
      <c r="W440" s="391" t="str">
        <f>+V440</f>
        <v>Gobiernos Autonomos Municipales</v>
      </c>
      <c r="X440" s="242">
        <f>+VLOOKUP(A440,[4]Sheet1!$A$13:$D$744,4,FALSE)</f>
        <v>0</v>
      </c>
      <c r="Y440" s="242" t="e">
        <f>+VLOOKUP(X440,bd_lista!$A$3:$C$590,3,FALSE)</f>
        <v>#N/A</v>
      </c>
      <c r="Z440" s="294">
        <f>+X440</f>
        <v>0</v>
      </c>
      <c r="AA440" s="295" t="e">
        <f>+Y440</f>
        <v>#N/A</v>
      </c>
    </row>
    <row r="441" spans="1:27" customFormat="1" ht="27" hidden="1" customHeight="1">
      <c r="A441" s="32">
        <v>1102</v>
      </c>
      <c r="B441" s="388"/>
      <c r="C441" s="247" t="str">
        <f>+VLOOKUP(A441,bd_lista!$A$3:$C$590,3,FALSE)</f>
        <v>Gobierno Autónomo Municipal de Yotala</v>
      </c>
      <c r="D441" s="390"/>
      <c r="E441" s="244" t="s">
        <v>1305</v>
      </c>
      <c r="F441" s="243">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3">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3">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3">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3">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3">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3">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3">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3">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3">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3">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3">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3">
        <f t="shared" ca="1" si="15"/>
        <v>0</v>
      </c>
      <c r="S441" s="249">
        <f ca="1">+R440+R441</f>
        <v>0</v>
      </c>
      <c r="T441" s="243">
        <f ca="1">+S441</f>
        <v>0</v>
      </c>
      <c r="U441" s="242">
        <f t="shared" si="16"/>
        <v>2</v>
      </c>
      <c r="V441" s="333" t="str">
        <f>+VLOOKUP(A441,bd_lista!$A$3:$E$590,5,FALSE)</f>
        <v>Gobiernos Autonomos Municipales</v>
      </c>
      <c r="W441" s="392"/>
      <c r="X441" s="242">
        <f>+VLOOKUP(A441,[4]Sheet1!$A$13:$D$744,4,FALSE)</f>
        <v>0</v>
      </c>
      <c r="Y441" s="242" t="e">
        <f>+VLOOKUP(X441,bd_lista!$A$3:$C$590,3,FALSE)</f>
        <v>#N/A</v>
      </c>
      <c r="Z441" s="292"/>
      <c r="AA441" s="293"/>
    </row>
    <row r="442" spans="1:27" customFormat="1" ht="15" hidden="1" customHeight="1">
      <c r="A442" s="32">
        <v>1103</v>
      </c>
      <c r="B442" s="387">
        <f>+A442</f>
        <v>1103</v>
      </c>
      <c r="C442" s="247" t="str">
        <f>+VLOOKUP(A442,bd_lista!$A$3:$C$590,3,FALSE)</f>
        <v>Gobierno Autónomo Municipal de Poroma</v>
      </c>
      <c r="D442" s="389" t="str">
        <f>+C442</f>
        <v>Gobierno Autónomo Municipal de Poroma</v>
      </c>
      <c r="E442" s="242" t="s">
        <v>1304</v>
      </c>
      <c r="F442" s="243">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3">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3">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3">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3">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3">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3">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3">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3">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3">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3">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3">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3">
        <f t="shared" ca="1" si="15"/>
        <v>0</v>
      </c>
      <c r="S442" s="249"/>
      <c r="T442" s="243">
        <f ca="1">+T443</f>
        <v>0</v>
      </c>
      <c r="U442" s="242">
        <f t="shared" si="16"/>
        <v>1</v>
      </c>
      <c r="V442" s="333" t="str">
        <f>+VLOOKUP(A442,bd_lista!$A$3:$E$590,5,FALSE)</f>
        <v>Gobiernos Autonomos Municipales</v>
      </c>
      <c r="W442" s="391" t="str">
        <f>+V442</f>
        <v>Gobiernos Autonomos Municipales</v>
      </c>
      <c r="X442" s="242">
        <f>+VLOOKUP(A442,[4]Sheet1!$A$13:$D$744,4,FALSE)</f>
        <v>0</v>
      </c>
      <c r="Y442" s="242" t="e">
        <f>+VLOOKUP(X442,bd_lista!$A$3:$C$590,3,FALSE)</f>
        <v>#N/A</v>
      </c>
      <c r="Z442" s="294">
        <f>+X442</f>
        <v>0</v>
      </c>
      <c r="AA442" s="295" t="e">
        <f>+Y442</f>
        <v>#N/A</v>
      </c>
    </row>
    <row r="443" spans="1:27" customFormat="1" ht="15" hidden="1" customHeight="1">
      <c r="A443" s="32">
        <v>1103</v>
      </c>
      <c r="B443" s="388"/>
      <c r="C443" s="247" t="str">
        <f>+VLOOKUP(A443,bd_lista!$A$3:$C$590,3,FALSE)</f>
        <v>Gobierno Autónomo Municipal de Poroma</v>
      </c>
      <c r="D443" s="390"/>
      <c r="E443" s="244" t="s">
        <v>1305</v>
      </c>
      <c r="F443" s="243">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3">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3">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3">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3">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3">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3">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3">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3">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3">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3">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3">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3">
        <f t="shared" ca="1" si="15"/>
        <v>0</v>
      </c>
      <c r="S443" s="249">
        <f ca="1">+R442+R443</f>
        <v>0</v>
      </c>
      <c r="T443" s="243">
        <f ca="1">+S443</f>
        <v>0</v>
      </c>
      <c r="U443" s="242">
        <f t="shared" si="16"/>
        <v>2</v>
      </c>
      <c r="V443" s="333" t="str">
        <f>+VLOOKUP(A443,bd_lista!$A$3:$E$590,5,FALSE)</f>
        <v>Gobiernos Autonomos Municipales</v>
      </c>
      <c r="W443" s="392"/>
      <c r="X443" s="242">
        <f>+VLOOKUP(A443,[4]Sheet1!$A$13:$D$744,4,FALSE)</f>
        <v>0</v>
      </c>
      <c r="Y443" s="242" t="e">
        <f>+VLOOKUP(X443,bd_lista!$A$3:$C$590,3,FALSE)</f>
        <v>#N/A</v>
      </c>
      <c r="Z443" s="292"/>
      <c r="AA443" s="293"/>
    </row>
    <row r="444" spans="1:27" customFormat="1" ht="15" hidden="1" customHeight="1">
      <c r="A444" s="32">
        <v>1104</v>
      </c>
      <c r="B444" s="387">
        <f>+A444</f>
        <v>1104</v>
      </c>
      <c r="C444" s="247" t="str">
        <f>+VLOOKUP(A444,bd_lista!$A$3:$C$590,3,FALSE)</f>
        <v>Gobierno Autónomo Municipal de Villa Azurduy</v>
      </c>
      <c r="D444" s="389" t="str">
        <f>+C444</f>
        <v>Gobierno Autónomo Municipal de Villa Azurduy</v>
      </c>
      <c r="E444" s="242" t="s">
        <v>1304</v>
      </c>
      <c r="F444" s="243">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3">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3">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3">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3">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3">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3">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3">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3">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3">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3">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3">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3">
        <f t="shared" ca="1" si="15"/>
        <v>0</v>
      </c>
      <c r="S444" s="249"/>
      <c r="T444" s="243">
        <f ca="1">+T445</f>
        <v>0</v>
      </c>
      <c r="U444" s="242">
        <f t="shared" si="16"/>
        <v>1</v>
      </c>
      <c r="V444" s="333" t="str">
        <f>+VLOOKUP(A444,bd_lista!$A$3:$E$590,5,FALSE)</f>
        <v>Gobiernos Autonomos Municipales</v>
      </c>
      <c r="W444" s="391" t="str">
        <f>+V444</f>
        <v>Gobiernos Autonomos Municipales</v>
      </c>
      <c r="X444" s="242">
        <f>+VLOOKUP(A444,[4]Sheet1!$A$13:$D$744,4,FALSE)</f>
        <v>0</v>
      </c>
      <c r="Y444" s="242" t="e">
        <f>+VLOOKUP(X444,bd_lista!$A$3:$C$590,3,FALSE)</f>
        <v>#N/A</v>
      </c>
      <c r="Z444" s="294">
        <f>+X444</f>
        <v>0</v>
      </c>
      <c r="AA444" s="295" t="e">
        <f>+Y444</f>
        <v>#N/A</v>
      </c>
    </row>
    <row r="445" spans="1:27" customFormat="1" ht="15" hidden="1" customHeight="1">
      <c r="A445" s="32">
        <v>1104</v>
      </c>
      <c r="B445" s="388"/>
      <c r="C445" s="247" t="str">
        <f>+VLOOKUP(A445,bd_lista!$A$3:$C$590,3,FALSE)</f>
        <v>Gobierno Autónomo Municipal de Villa Azurduy</v>
      </c>
      <c r="D445" s="390"/>
      <c r="E445" s="244" t="s">
        <v>1305</v>
      </c>
      <c r="F445" s="243">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3">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3">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3">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3">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3">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3">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3">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3">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3">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3">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3">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3">
        <f t="shared" ca="1" si="15"/>
        <v>0</v>
      </c>
      <c r="S445" s="249">
        <f ca="1">+R444+R445</f>
        <v>0</v>
      </c>
      <c r="T445" s="243">
        <f ca="1">+S445</f>
        <v>0</v>
      </c>
      <c r="U445" s="242">
        <f t="shared" si="16"/>
        <v>2</v>
      </c>
      <c r="V445" s="333" t="str">
        <f>+VLOOKUP(A445,bd_lista!$A$3:$E$590,5,FALSE)</f>
        <v>Gobiernos Autonomos Municipales</v>
      </c>
      <c r="W445" s="392"/>
      <c r="X445" s="242">
        <f>+VLOOKUP(A445,[4]Sheet1!$A$13:$D$744,4,FALSE)</f>
        <v>0</v>
      </c>
      <c r="Y445" s="242" t="e">
        <f>+VLOOKUP(X445,bd_lista!$A$3:$C$590,3,FALSE)</f>
        <v>#N/A</v>
      </c>
      <c r="Z445" s="292"/>
      <c r="AA445" s="293"/>
    </row>
    <row r="446" spans="1:27" customFormat="1" ht="15" hidden="1" customHeight="1">
      <c r="A446" s="32">
        <v>1105</v>
      </c>
      <c r="B446" s="387">
        <f>+A446</f>
        <v>1105</v>
      </c>
      <c r="C446" s="247" t="str">
        <f>+VLOOKUP(A446,bd_lista!$A$3:$C$590,3,FALSE)</f>
        <v>Gobierno Autónomo Municipal de Tarvita (Villa Orías)</v>
      </c>
      <c r="D446" s="389" t="str">
        <f>+C446</f>
        <v>Gobierno Autónomo Municipal de Tarvita (Villa Orías)</v>
      </c>
      <c r="E446" s="242" t="s">
        <v>1304</v>
      </c>
      <c r="F446" s="243">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3">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3">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3">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3">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3">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3">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3">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3">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3">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3">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3">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3">
        <f t="shared" ca="1" si="15"/>
        <v>0</v>
      </c>
      <c r="S446" s="249"/>
      <c r="T446" s="243">
        <f ca="1">+T447</f>
        <v>0</v>
      </c>
      <c r="U446" s="242">
        <f t="shared" si="16"/>
        <v>1</v>
      </c>
      <c r="V446" s="333" t="str">
        <f>+VLOOKUP(A446,bd_lista!$A$3:$E$590,5,FALSE)</f>
        <v>Gobiernos Autonomos Municipales</v>
      </c>
      <c r="W446" s="391" t="str">
        <f>+V446</f>
        <v>Gobiernos Autonomos Municipales</v>
      </c>
      <c r="X446" s="242">
        <f>+VLOOKUP(A446,[4]Sheet1!$A$13:$D$744,4,FALSE)</f>
        <v>0</v>
      </c>
      <c r="Y446" s="242" t="e">
        <f>+VLOOKUP(X446,bd_lista!$A$3:$C$590,3,FALSE)</f>
        <v>#N/A</v>
      </c>
      <c r="Z446" s="294">
        <f>+X446</f>
        <v>0</v>
      </c>
      <c r="AA446" s="295" t="e">
        <f>+Y446</f>
        <v>#N/A</v>
      </c>
    </row>
    <row r="447" spans="1:27" customFormat="1" ht="15" hidden="1" customHeight="1">
      <c r="A447" s="32">
        <v>1105</v>
      </c>
      <c r="B447" s="388"/>
      <c r="C447" s="247" t="str">
        <f>+VLOOKUP(A447,bd_lista!$A$3:$C$590,3,FALSE)</f>
        <v>Gobierno Autónomo Municipal de Tarvita (Villa Orías)</v>
      </c>
      <c r="D447" s="390"/>
      <c r="E447" s="244" t="s">
        <v>1305</v>
      </c>
      <c r="F447" s="243">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3">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3">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3">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3">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3">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3">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3">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3">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3">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3">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3">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3">
        <f t="shared" ca="1" si="15"/>
        <v>0</v>
      </c>
      <c r="S447" s="249">
        <f ca="1">+R446+R447</f>
        <v>0</v>
      </c>
      <c r="T447" s="243">
        <f ca="1">+S447</f>
        <v>0</v>
      </c>
      <c r="U447" s="242">
        <f t="shared" si="16"/>
        <v>2</v>
      </c>
      <c r="V447" s="333" t="str">
        <f>+VLOOKUP(A447,bd_lista!$A$3:$E$590,5,FALSE)</f>
        <v>Gobiernos Autonomos Municipales</v>
      </c>
      <c r="W447" s="392"/>
      <c r="X447" s="242">
        <f>+VLOOKUP(A447,[4]Sheet1!$A$13:$D$744,4,FALSE)</f>
        <v>0</v>
      </c>
      <c r="Y447" s="242" t="e">
        <f>+VLOOKUP(X447,bd_lista!$A$3:$C$590,3,FALSE)</f>
        <v>#N/A</v>
      </c>
      <c r="Z447" s="292"/>
      <c r="AA447" s="293"/>
    </row>
    <row r="448" spans="1:27" customFormat="1" ht="15" hidden="1" customHeight="1">
      <c r="A448" s="32">
        <v>1106</v>
      </c>
      <c r="B448" s="387">
        <f>+A448</f>
        <v>1106</v>
      </c>
      <c r="C448" s="247" t="str">
        <f>+VLOOKUP(A448,bd_lista!$A$3:$C$590,3,FALSE)</f>
        <v>Gobierno Autónomo Municipal de Villa Zudañez (Tacopaya)</v>
      </c>
      <c r="D448" s="389" t="str">
        <f>+C448</f>
        <v>Gobierno Autónomo Municipal de Villa Zudañez (Tacopaya)</v>
      </c>
      <c r="E448" s="242" t="s">
        <v>1304</v>
      </c>
      <c r="F448" s="243">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3">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3">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3">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3">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3">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3">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3">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3">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3">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3">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3">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3">
        <f t="shared" ca="1" si="15"/>
        <v>0</v>
      </c>
      <c r="S448" s="249"/>
      <c r="T448" s="243">
        <f ca="1">+T449</f>
        <v>0</v>
      </c>
      <c r="U448" s="242">
        <f t="shared" si="16"/>
        <v>1</v>
      </c>
      <c r="V448" s="333" t="str">
        <f>+VLOOKUP(A448,bd_lista!$A$3:$E$590,5,FALSE)</f>
        <v>Gobiernos Autonomos Municipales</v>
      </c>
      <c r="W448" s="391" t="str">
        <f>+V448</f>
        <v>Gobiernos Autonomos Municipales</v>
      </c>
      <c r="X448" s="242">
        <f>+VLOOKUP(A448,[4]Sheet1!$A$13:$D$744,4,FALSE)</f>
        <v>0</v>
      </c>
      <c r="Y448" s="242" t="e">
        <f>+VLOOKUP(X448,bd_lista!$A$3:$C$590,3,FALSE)</f>
        <v>#N/A</v>
      </c>
      <c r="Z448" s="294">
        <f>+X448</f>
        <v>0</v>
      </c>
      <c r="AA448" s="295" t="e">
        <f>+Y448</f>
        <v>#N/A</v>
      </c>
    </row>
    <row r="449" spans="1:27" customFormat="1" ht="15" hidden="1" customHeight="1">
      <c r="A449" s="32">
        <v>1106</v>
      </c>
      <c r="B449" s="388"/>
      <c r="C449" s="247" t="str">
        <f>+VLOOKUP(A449,bd_lista!$A$3:$C$590,3,FALSE)</f>
        <v>Gobierno Autónomo Municipal de Villa Zudañez (Tacopaya)</v>
      </c>
      <c r="D449" s="390"/>
      <c r="E449" s="244" t="s">
        <v>1305</v>
      </c>
      <c r="F449" s="243">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3">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3">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3">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3">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3">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3">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3">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3">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3">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3">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3">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3">
        <f t="shared" ca="1" si="15"/>
        <v>0</v>
      </c>
      <c r="S449" s="249">
        <f ca="1">+R448+R449</f>
        <v>0</v>
      </c>
      <c r="T449" s="243">
        <f ca="1">+S449</f>
        <v>0</v>
      </c>
      <c r="U449" s="242">
        <f t="shared" si="16"/>
        <v>2</v>
      </c>
      <c r="V449" s="333" t="str">
        <f>+VLOOKUP(A449,bd_lista!$A$3:$E$590,5,FALSE)</f>
        <v>Gobiernos Autonomos Municipales</v>
      </c>
      <c r="W449" s="392"/>
      <c r="X449" s="242">
        <f>+VLOOKUP(A449,[4]Sheet1!$A$13:$D$744,4,FALSE)</f>
        <v>0</v>
      </c>
      <c r="Y449" s="242" t="e">
        <f>+VLOOKUP(X449,bd_lista!$A$3:$C$590,3,FALSE)</f>
        <v>#N/A</v>
      </c>
      <c r="Z449" s="292"/>
      <c r="AA449" s="293"/>
    </row>
    <row r="450" spans="1:27" customFormat="1" ht="15" hidden="1" customHeight="1">
      <c r="A450" s="32">
        <v>1107</v>
      </c>
      <c r="B450" s="387">
        <f>+A450</f>
        <v>1107</v>
      </c>
      <c r="C450" s="247" t="str">
        <f>+VLOOKUP(A450,bd_lista!$A$3:$C$590,3,FALSE)</f>
        <v>Gobierno Autónomo Municipal de Presto</v>
      </c>
      <c r="D450" s="389" t="str">
        <f>+C450</f>
        <v>Gobierno Autónomo Municipal de Presto</v>
      </c>
      <c r="E450" s="242" t="s">
        <v>1304</v>
      </c>
      <c r="F450" s="243">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3">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3">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3">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3">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3">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3">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3">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3">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3">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3">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3">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3">
        <f t="shared" ca="1" si="15"/>
        <v>0</v>
      </c>
      <c r="S450" s="249"/>
      <c r="T450" s="243">
        <f ca="1">+T451</f>
        <v>0</v>
      </c>
      <c r="U450" s="242">
        <f t="shared" si="16"/>
        <v>1</v>
      </c>
      <c r="V450" s="333" t="str">
        <f>+VLOOKUP(A450,bd_lista!$A$3:$E$590,5,FALSE)</f>
        <v>Gobiernos Autonomos Municipales</v>
      </c>
      <c r="W450" s="391" t="str">
        <f>+V450</f>
        <v>Gobiernos Autonomos Municipales</v>
      </c>
      <c r="X450" s="242">
        <f>+VLOOKUP(A450,[4]Sheet1!$A$13:$D$744,4,FALSE)</f>
        <v>0</v>
      </c>
      <c r="Y450" s="242" t="e">
        <f>+VLOOKUP(X450,bd_lista!$A$3:$C$590,3,FALSE)</f>
        <v>#N/A</v>
      </c>
      <c r="Z450" s="294">
        <f>+X450</f>
        <v>0</v>
      </c>
      <c r="AA450" s="295" t="e">
        <f>+Y450</f>
        <v>#N/A</v>
      </c>
    </row>
    <row r="451" spans="1:27" customFormat="1" ht="15" hidden="1" customHeight="1">
      <c r="A451" s="32">
        <v>1107</v>
      </c>
      <c r="B451" s="388"/>
      <c r="C451" s="247" t="str">
        <f>+VLOOKUP(A451,bd_lista!$A$3:$C$590,3,FALSE)</f>
        <v>Gobierno Autónomo Municipal de Presto</v>
      </c>
      <c r="D451" s="390"/>
      <c r="E451" s="244" t="s">
        <v>1305</v>
      </c>
      <c r="F451" s="243">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3">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3">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3">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3">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3">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3">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3">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3">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3">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3">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3">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3">
        <f t="shared" ca="1" si="15"/>
        <v>0</v>
      </c>
      <c r="S451" s="249">
        <f ca="1">+R450+R451</f>
        <v>0</v>
      </c>
      <c r="T451" s="243">
        <f ca="1">+S451</f>
        <v>0</v>
      </c>
      <c r="U451" s="242">
        <f t="shared" si="16"/>
        <v>2</v>
      </c>
      <c r="V451" s="333" t="str">
        <f>+VLOOKUP(A451,bd_lista!$A$3:$E$590,5,FALSE)</f>
        <v>Gobiernos Autonomos Municipales</v>
      </c>
      <c r="W451" s="392"/>
      <c r="X451" s="242">
        <f>+VLOOKUP(A451,[4]Sheet1!$A$13:$D$744,4,FALSE)</f>
        <v>0</v>
      </c>
      <c r="Y451" s="242" t="e">
        <f>+VLOOKUP(X451,bd_lista!$A$3:$C$590,3,FALSE)</f>
        <v>#N/A</v>
      </c>
      <c r="Z451" s="292"/>
      <c r="AA451" s="293"/>
    </row>
    <row r="452" spans="1:27" customFormat="1" ht="27" hidden="1" customHeight="1">
      <c r="A452" s="32">
        <v>1108</v>
      </c>
      <c r="B452" s="387">
        <f>+A452</f>
        <v>1108</v>
      </c>
      <c r="C452" s="247" t="str">
        <f>+VLOOKUP(A452,bd_lista!$A$3:$C$590,3,FALSE)</f>
        <v>Gobierno Autónomo Municipal de Villa Mojocoya</v>
      </c>
      <c r="D452" s="389" t="str">
        <f>+C452</f>
        <v>Gobierno Autónomo Municipal de Villa Mojocoya</v>
      </c>
      <c r="E452" s="242" t="s">
        <v>1304</v>
      </c>
      <c r="F452" s="243">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3">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3">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3">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3">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3">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3">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3">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3">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3">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3">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3">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3">
        <f t="shared" ca="1" si="15"/>
        <v>0</v>
      </c>
      <c r="S452" s="249"/>
      <c r="T452" s="243">
        <f ca="1">+T453</f>
        <v>0</v>
      </c>
      <c r="U452" s="242">
        <f t="shared" si="16"/>
        <v>1</v>
      </c>
      <c r="V452" s="333" t="str">
        <f>+VLOOKUP(A452,bd_lista!$A$3:$E$590,5,FALSE)</f>
        <v>Gobiernos Autonomos Municipales</v>
      </c>
      <c r="W452" s="391" t="str">
        <f>+V452</f>
        <v>Gobiernos Autonomos Municipales</v>
      </c>
      <c r="X452" s="242">
        <f>+VLOOKUP(A452,[4]Sheet1!$A$13:$D$744,4,FALSE)</f>
        <v>0</v>
      </c>
      <c r="Y452" s="242" t="e">
        <f>+VLOOKUP(X452,bd_lista!$A$3:$C$590,3,FALSE)</f>
        <v>#N/A</v>
      </c>
      <c r="Z452" s="294">
        <f>+X452</f>
        <v>0</v>
      </c>
      <c r="AA452" s="295" t="e">
        <f>+Y452</f>
        <v>#N/A</v>
      </c>
    </row>
    <row r="453" spans="1:27" customFormat="1" ht="27" hidden="1" customHeight="1">
      <c r="A453" s="32">
        <v>1108</v>
      </c>
      <c r="B453" s="388"/>
      <c r="C453" s="247" t="str">
        <f>+VLOOKUP(A453,bd_lista!$A$3:$C$590,3,FALSE)</f>
        <v>Gobierno Autónomo Municipal de Villa Mojocoya</v>
      </c>
      <c r="D453" s="390"/>
      <c r="E453" s="244" t="s">
        <v>1305</v>
      </c>
      <c r="F453" s="243">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3">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3">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3">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3">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3">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3">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3">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3">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3">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3">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3">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3">
        <f t="shared" ca="1" si="15"/>
        <v>0</v>
      </c>
      <c r="S453" s="249">
        <f ca="1">+R452+R453</f>
        <v>0</v>
      </c>
      <c r="T453" s="243">
        <f ca="1">+S453</f>
        <v>0</v>
      </c>
      <c r="U453" s="242">
        <f t="shared" si="16"/>
        <v>2</v>
      </c>
      <c r="V453" s="333" t="str">
        <f>+VLOOKUP(A453,bd_lista!$A$3:$E$590,5,FALSE)</f>
        <v>Gobiernos Autonomos Municipales</v>
      </c>
      <c r="W453" s="392"/>
      <c r="X453" s="242">
        <f>+VLOOKUP(A453,[4]Sheet1!$A$13:$D$744,4,FALSE)</f>
        <v>0</v>
      </c>
      <c r="Y453" s="242" t="e">
        <f>+VLOOKUP(X453,bd_lista!$A$3:$C$590,3,FALSE)</f>
        <v>#N/A</v>
      </c>
      <c r="Z453" s="292"/>
      <c r="AA453" s="293"/>
    </row>
    <row r="454" spans="1:27" customFormat="1" ht="27" hidden="1" customHeight="1">
      <c r="A454" s="32">
        <v>1109</v>
      </c>
      <c r="B454" s="387">
        <f>+A454</f>
        <v>1109</v>
      </c>
      <c r="C454" s="247" t="str">
        <f>+VLOOKUP(A454,bd_lista!$A$3:$C$590,3,FALSE)</f>
        <v>Gobierno Autónomo Municipal de Icla</v>
      </c>
      <c r="D454" s="389" t="str">
        <f>+C454</f>
        <v>Gobierno Autónomo Municipal de Icla</v>
      </c>
      <c r="E454" s="242" t="s">
        <v>1304</v>
      </c>
      <c r="F454" s="243">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3">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3">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3">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3">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3">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3">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3">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3">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3">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3">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3">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3">
        <f t="shared" ref="R454:R517" ca="1" si="17">+SUM(F454:Q454)</f>
        <v>0</v>
      </c>
      <c r="S454" s="249"/>
      <c r="T454" s="243">
        <f ca="1">+T455</f>
        <v>0</v>
      </c>
      <c r="U454" s="242">
        <f t="shared" ref="U454:U517" si="18">+IF(E454="Débitos",1,2)</f>
        <v>1</v>
      </c>
      <c r="V454" s="333" t="str">
        <f>+VLOOKUP(A454,bd_lista!$A$3:$E$590,5,FALSE)</f>
        <v>Gobiernos Autonomos Municipales</v>
      </c>
      <c r="W454" s="391" t="str">
        <f>+V454</f>
        <v>Gobiernos Autonomos Municipales</v>
      </c>
      <c r="X454" s="242">
        <f>+VLOOKUP(A454,[4]Sheet1!$A$13:$D$744,4,FALSE)</f>
        <v>0</v>
      </c>
      <c r="Y454" s="242" t="e">
        <f>+VLOOKUP(X454,bd_lista!$A$3:$C$590,3,FALSE)</f>
        <v>#N/A</v>
      </c>
      <c r="Z454" s="294">
        <f>+X454</f>
        <v>0</v>
      </c>
      <c r="AA454" s="295" t="e">
        <f>+Y454</f>
        <v>#N/A</v>
      </c>
    </row>
    <row r="455" spans="1:27" customFormat="1" ht="27" hidden="1" customHeight="1">
      <c r="A455" s="32">
        <v>1109</v>
      </c>
      <c r="B455" s="388"/>
      <c r="C455" s="247" t="str">
        <f>+VLOOKUP(A455,bd_lista!$A$3:$C$590,3,FALSE)</f>
        <v>Gobierno Autónomo Municipal de Icla</v>
      </c>
      <c r="D455" s="390"/>
      <c r="E455" s="244" t="s">
        <v>1305</v>
      </c>
      <c r="F455" s="243">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3">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3">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3">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3">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3">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3">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3">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3">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3">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3">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3">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3">
        <f t="shared" ca="1" si="17"/>
        <v>0</v>
      </c>
      <c r="S455" s="249">
        <f ca="1">+R454+R455</f>
        <v>0</v>
      </c>
      <c r="T455" s="243">
        <f ca="1">+S455</f>
        <v>0</v>
      </c>
      <c r="U455" s="242">
        <f t="shared" si="18"/>
        <v>2</v>
      </c>
      <c r="V455" s="333" t="str">
        <f>+VLOOKUP(A455,bd_lista!$A$3:$E$590,5,FALSE)</f>
        <v>Gobiernos Autonomos Municipales</v>
      </c>
      <c r="W455" s="392"/>
      <c r="X455" s="242">
        <f>+VLOOKUP(A455,[4]Sheet1!$A$13:$D$744,4,FALSE)</f>
        <v>0</v>
      </c>
      <c r="Y455" s="242" t="e">
        <f>+VLOOKUP(X455,bd_lista!$A$3:$C$590,3,FALSE)</f>
        <v>#N/A</v>
      </c>
      <c r="Z455" s="292"/>
      <c r="AA455" s="293"/>
    </row>
    <row r="456" spans="1:27" customFormat="1" ht="15" hidden="1" customHeight="1">
      <c r="A456" s="32">
        <v>1110</v>
      </c>
      <c r="B456" s="387">
        <f>+A456</f>
        <v>1110</v>
      </c>
      <c r="C456" s="247" t="str">
        <f>+VLOOKUP(A456,bd_lista!$A$3:$C$590,3,FALSE)</f>
        <v>Gobierno Autónomo Municipal de Padilla</v>
      </c>
      <c r="D456" s="389" t="str">
        <f>+C456</f>
        <v>Gobierno Autónomo Municipal de Padilla</v>
      </c>
      <c r="E456" s="242" t="s">
        <v>1304</v>
      </c>
      <c r="F456" s="243">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3">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3">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3">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3">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3">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3">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3">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3">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3">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3">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3">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3">
        <f t="shared" ca="1" si="17"/>
        <v>0</v>
      </c>
      <c r="S456" s="249"/>
      <c r="T456" s="243">
        <f ca="1">+T457</f>
        <v>0</v>
      </c>
      <c r="U456" s="242">
        <f t="shared" si="18"/>
        <v>1</v>
      </c>
      <c r="V456" s="333" t="str">
        <f>+VLOOKUP(A456,bd_lista!$A$3:$E$590,5,FALSE)</f>
        <v>Gobiernos Autonomos Municipales</v>
      </c>
      <c r="W456" s="391" t="str">
        <f>+V456</f>
        <v>Gobiernos Autonomos Municipales</v>
      </c>
      <c r="X456" s="242">
        <f>+VLOOKUP(A456,[4]Sheet1!$A$13:$D$744,4,FALSE)</f>
        <v>0</v>
      </c>
      <c r="Y456" s="242" t="e">
        <f>+VLOOKUP(X456,bd_lista!$A$3:$C$590,3,FALSE)</f>
        <v>#N/A</v>
      </c>
      <c r="Z456" s="294">
        <f>+X456</f>
        <v>0</v>
      </c>
      <c r="AA456" s="295" t="e">
        <f>+Y456</f>
        <v>#N/A</v>
      </c>
    </row>
    <row r="457" spans="1:27" customFormat="1" ht="15" hidden="1" customHeight="1">
      <c r="A457" s="32">
        <v>1110</v>
      </c>
      <c r="B457" s="388"/>
      <c r="C457" s="247" t="str">
        <f>+VLOOKUP(A457,bd_lista!$A$3:$C$590,3,FALSE)</f>
        <v>Gobierno Autónomo Municipal de Padilla</v>
      </c>
      <c r="D457" s="390"/>
      <c r="E457" s="244" t="s">
        <v>1305</v>
      </c>
      <c r="F457" s="243">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3">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3">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3">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3">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3">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3">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3">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3">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3">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3">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3">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3">
        <f t="shared" ca="1" si="17"/>
        <v>0</v>
      </c>
      <c r="S457" s="249">
        <f ca="1">+R456+R457</f>
        <v>0</v>
      </c>
      <c r="T457" s="243">
        <f ca="1">+S457</f>
        <v>0</v>
      </c>
      <c r="U457" s="242">
        <f t="shared" si="18"/>
        <v>2</v>
      </c>
      <c r="V457" s="333" t="str">
        <f>+VLOOKUP(A457,bd_lista!$A$3:$E$590,5,FALSE)</f>
        <v>Gobiernos Autonomos Municipales</v>
      </c>
      <c r="W457" s="392"/>
      <c r="X457" s="242">
        <f>+VLOOKUP(A457,[4]Sheet1!$A$13:$D$744,4,FALSE)</f>
        <v>0</v>
      </c>
      <c r="Y457" s="242" t="e">
        <f>+VLOOKUP(X457,bd_lista!$A$3:$C$590,3,FALSE)</f>
        <v>#N/A</v>
      </c>
      <c r="Z457" s="292"/>
      <c r="AA457" s="293"/>
    </row>
    <row r="458" spans="1:27" customFormat="1" ht="15" hidden="1" customHeight="1">
      <c r="A458" s="32">
        <v>1111</v>
      </c>
      <c r="B458" s="387">
        <f>+A458</f>
        <v>1111</v>
      </c>
      <c r="C458" s="247" t="str">
        <f>+VLOOKUP(A458,bd_lista!$A$3:$C$590,3,FALSE)</f>
        <v>Gobierno Autónomo Municipal de Tomina</v>
      </c>
      <c r="D458" s="389" t="str">
        <f>+C458</f>
        <v>Gobierno Autónomo Municipal de Tomina</v>
      </c>
      <c r="E458" s="242" t="s">
        <v>1304</v>
      </c>
      <c r="F458" s="243">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3">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3">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3">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3">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3">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3">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3">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3">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3">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3">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3">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3">
        <f t="shared" ca="1" si="17"/>
        <v>0</v>
      </c>
      <c r="S458" s="249"/>
      <c r="T458" s="243">
        <f ca="1">+T459</f>
        <v>0</v>
      </c>
      <c r="U458" s="242">
        <f t="shared" si="18"/>
        <v>1</v>
      </c>
      <c r="V458" s="333" t="str">
        <f>+VLOOKUP(A458,bd_lista!$A$3:$E$590,5,FALSE)</f>
        <v>Gobiernos Autonomos Municipales</v>
      </c>
      <c r="W458" s="391" t="str">
        <f>+V458</f>
        <v>Gobiernos Autonomos Municipales</v>
      </c>
      <c r="X458" s="242">
        <f>+VLOOKUP(A458,[4]Sheet1!$A$13:$D$744,4,FALSE)</f>
        <v>0</v>
      </c>
      <c r="Y458" s="242" t="e">
        <f>+VLOOKUP(X458,bd_lista!$A$3:$C$590,3,FALSE)</f>
        <v>#N/A</v>
      </c>
      <c r="Z458" s="294">
        <f>+X458</f>
        <v>0</v>
      </c>
      <c r="AA458" s="295" t="e">
        <f>+Y458</f>
        <v>#N/A</v>
      </c>
    </row>
    <row r="459" spans="1:27" customFormat="1" ht="15" hidden="1" customHeight="1">
      <c r="A459" s="32">
        <v>1111</v>
      </c>
      <c r="B459" s="388"/>
      <c r="C459" s="247" t="str">
        <f>+VLOOKUP(A459,bd_lista!$A$3:$C$590,3,FALSE)</f>
        <v>Gobierno Autónomo Municipal de Tomina</v>
      </c>
      <c r="D459" s="390"/>
      <c r="E459" s="244" t="s">
        <v>1305</v>
      </c>
      <c r="F459" s="243">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3">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3">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3">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3">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3">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3">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3">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3">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3">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3">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3">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3">
        <f t="shared" ca="1" si="17"/>
        <v>0</v>
      </c>
      <c r="S459" s="249">
        <f ca="1">+R458+R459</f>
        <v>0</v>
      </c>
      <c r="T459" s="243">
        <f ca="1">+S459</f>
        <v>0</v>
      </c>
      <c r="U459" s="242">
        <f t="shared" si="18"/>
        <v>2</v>
      </c>
      <c r="V459" s="333" t="str">
        <f>+VLOOKUP(A459,bd_lista!$A$3:$E$590,5,FALSE)</f>
        <v>Gobiernos Autonomos Municipales</v>
      </c>
      <c r="W459" s="392"/>
      <c r="X459" s="242">
        <f>+VLOOKUP(A459,[4]Sheet1!$A$13:$D$744,4,FALSE)</f>
        <v>0</v>
      </c>
      <c r="Y459" s="242" t="e">
        <f>+VLOOKUP(X459,bd_lista!$A$3:$C$590,3,FALSE)</f>
        <v>#N/A</v>
      </c>
      <c r="Z459" s="292"/>
      <c r="AA459" s="293"/>
    </row>
    <row r="460" spans="1:27" customFormat="1" ht="15" hidden="1" customHeight="1">
      <c r="A460" s="32">
        <v>1112</v>
      </c>
      <c r="B460" s="387">
        <f>+A460</f>
        <v>1112</v>
      </c>
      <c r="C460" s="247" t="str">
        <f>+VLOOKUP(A460,bd_lista!$A$3:$C$590,3,FALSE)</f>
        <v>Gobierno Autónomo Municipal de Sopachuy</v>
      </c>
      <c r="D460" s="389" t="str">
        <f>+C460</f>
        <v>Gobierno Autónomo Municipal de Sopachuy</v>
      </c>
      <c r="E460" s="242" t="s">
        <v>1304</v>
      </c>
      <c r="F460" s="243">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3">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3">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3">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3">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3">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3">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3">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3">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3">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3">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3">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3">
        <f t="shared" ca="1" si="17"/>
        <v>0</v>
      </c>
      <c r="S460" s="249"/>
      <c r="T460" s="243">
        <f ca="1">+T461</f>
        <v>0</v>
      </c>
      <c r="U460" s="242">
        <f t="shared" si="18"/>
        <v>1</v>
      </c>
      <c r="V460" s="333" t="str">
        <f>+VLOOKUP(A460,bd_lista!$A$3:$E$590,5,FALSE)</f>
        <v>Gobiernos Autonomos Municipales</v>
      </c>
      <c r="W460" s="391" t="str">
        <f>+V460</f>
        <v>Gobiernos Autonomos Municipales</v>
      </c>
      <c r="X460" s="242">
        <f>+VLOOKUP(A460,[4]Sheet1!$A$13:$D$744,4,FALSE)</f>
        <v>0</v>
      </c>
      <c r="Y460" s="242" t="e">
        <f>+VLOOKUP(X460,bd_lista!$A$3:$C$590,3,FALSE)</f>
        <v>#N/A</v>
      </c>
      <c r="Z460" s="294">
        <f>+X460</f>
        <v>0</v>
      </c>
      <c r="AA460" s="295" t="e">
        <f>+Y460</f>
        <v>#N/A</v>
      </c>
    </row>
    <row r="461" spans="1:27" customFormat="1" ht="15" hidden="1" customHeight="1">
      <c r="A461" s="32">
        <v>1112</v>
      </c>
      <c r="B461" s="388"/>
      <c r="C461" s="247" t="str">
        <f>+VLOOKUP(A461,bd_lista!$A$3:$C$590,3,FALSE)</f>
        <v>Gobierno Autónomo Municipal de Sopachuy</v>
      </c>
      <c r="D461" s="390"/>
      <c r="E461" s="244" t="s">
        <v>1305</v>
      </c>
      <c r="F461" s="243">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3">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3">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3">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3">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3">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3">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3">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3">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3">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3">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3">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3">
        <f t="shared" ca="1" si="17"/>
        <v>0</v>
      </c>
      <c r="S461" s="249">
        <f ca="1">+R460+R461</f>
        <v>0</v>
      </c>
      <c r="T461" s="243">
        <f ca="1">+S461</f>
        <v>0</v>
      </c>
      <c r="U461" s="242">
        <f t="shared" si="18"/>
        <v>2</v>
      </c>
      <c r="V461" s="333" t="str">
        <f>+VLOOKUP(A461,bd_lista!$A$3:$E$590,5,FALSE)</f>
        <v>Gobiernos Autonomos Municipales</v>
      </c>
      <c r="W461" s="392"/>
      <c r="X461" s="242">
        <f>+VLOOKUP(A461,[4]Sheet1!$A$13:$D$744,4,FALSE)</f>
        <v>0</v>
      </c>
      <c r="Y461" s="242" t="e">
        <f>+VLOOKUP(X461,bd_lista!$A$3:$C$590,3,FALSE)</f>
        <v>#N/A</v>
      </c>
      <c r="Z461" s="292"/>
      <c r="AA461" s="293"/>
    </row>
    <row r="462" spans="1:27" customFormat="1" ht="15" hidden="1" customHeight="1">
      <c r="A462" s="32">
        <v>1113</v>
      </c>
      <c r="B462" s="387">
        <f>+A462</f>
        <v>1113</v>
      </c>
      <c r="C462" s="247" t="str">
        <f>+VLOOKUP(A462,bd_lista!$A$3:$C$590,3,FALSE)</f>
        <v>Gobierno Autónomo Municipal de Villa Alcalá</v>
      </c>
      <c r="D462" s="389" t="str">
        <f>+C462</f>
        <v>Gobierno Autónomo Municipal de Villa Alcalá</v>
      </c>
      <c r="E462" s="242" t="s">
        <v>1304</v>
      </c>
      <c r="F462" s="243">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3">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3">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3">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3">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3">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3">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3">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3">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3">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3">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3">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3">
        <f t="shared" ca="1" si="17"/>
        <v>0</v>
      </c>
      <c r="S462" s="249"/>
      <c r="T462" s="243">
        <f ca="1">+T463</f>
        <v>0</v>
      </c>
      <c r="U462" s="242">
        <f t="shared" si="18"/>
        <v>1</v>
      </c>
      <c r="V462" s="333" t="str">
        <f>+VLOOKUP(A462,bd_lista!$A$3:$E$590,5,FALSE)</f>
        <v>Gobiernos Autonomos Municipales</v>
      </c>
      <c r="W462" s="391" t="str">
        <f>+V462</f>
        <v>Gobiernos Autonomos Municipales</v>
      </c>
      <c r="X462" s="242">
        <f>+VLOOKUP(A462,[4]Sheet1!$A$13:$D$744,4,FALSE)</f>
        <v>0</v>
      </c>
      <c r="Y462" s="242" t="e">
        <f>+VLOOKUP(X462,bd_lista!$A$3:$C$590,3,FALSE)</f>
        <v>#N/A</v>
      </c>
      <c r="Z462" s="294">
        <f>+X462</f>
        <v>0</v>
      </c>
      <c r="AA462" s="295" t="e">
        <f>+Y462</f>
        <v>#N/A</v>
      </c>
    </row>
    <row r="463" spans="1:27" customFormat="1" ht="15" hidden="1" customHeight="1">
      <c r="A463" s="32">
        <v>1113</v>
      </c>
      <c r="B463" s="388"/>
      <c r="C463" s="247" t="str">
        <f>+VLOOKUP(A463,bd_lista!$A$3:$C$590,3,FALSE)</f>
        <v>Gobierno Autónomo Municipal de Villa Alcalá</v>
      </c>
      <c r="D463" s="390"/>
      <c r="E463" s="244" t="s">
        <v>1305</v>
      </c>
      <c r="F463" s="243">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3">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3">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3">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3">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3">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3">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3">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3">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3">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3">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3">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3">
        <f t="shared" ca="1" si="17"/>
        <v>0</v>
      </c>
      <c r="S463" s="249">
        <f ca="1">+R462+R463</f>
        <v>0</v>
      </c>
      <c r="T463" s="243">
        <f ca="1">+S463</f>
        <v>0</v>
      </c>
      <c r="U463" s="242">
        <f t="shared" si="18"/>
        <v>2</v>
      </c>
      <c r="V463" s="333" t="str">
        <f>+VLOOKUP(A463,bd_lista!$A$3:$E$590,5,FALSE)</f>
        <v>Gobiernos Autonomos Municipales</v>
      </c>
      <c r="W463" s="392"/>
      <c r="X463" s="242">
        <f>+VLOOKUP(A463,[4]Sheet1!$A$13:$D$744,4,FALSE)</f>
        <v>0</v>
      </c>
      <c r="Y463" s="242" t="e">
        <f>+VLOOKUP(X463,bd_lista!$A$3:$C$590,3,FALSE)</f>
        <v>#N/A</v>
      </c>
      <c r="Z463" s="292"/>
      <c r="AA463" s="293"/>
    </row>
    <row r="464" spans="1:27" customFormat="1" ht="15" hidden="1" customHeight="1">
      <c r="A464" s="32">
        <v>1114</v>
      </c>
      <c r="B464" s="387">
        <f>+A464</f>
        <v>1114</v>
      </c>
      <c r="C464" s="247" t="str">
        <f>+VLOOKUP(A464,bd_lista!$A$3:$C$590,3,FALSE)</f>
        <v>Gobierno Autónomo Municipal de El Villar</v>
      </c>
      <c r="D464" s="389" t="str">
        <f>+C464</f>
        <v>Gobierno Autónomo Municipal de El Villar</v>
      </c>
      <c r="E464" s="242" t="s">
        <v>1304</v>
      </c>
      <c r="F464" s="243">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3">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3">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3">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3">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3">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3">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3">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3">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3">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3">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3">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3">
        <f t="shared" ca="1" si="17"/>
        <v>0</v>
      </c>
      <c r="S464" s="249"/>
      <c r="T464" s="243">
        <f ca="1">+T465</f>
        <v>0</v>
      </c>
      <c r="U464" s="242">
        <f t="shared" si="18"/>
        <v>1</v>
      </c>
      <c r="V464" s="333" t="str">
        <f>+VLOOKUP(A464,bd_lista!$A$3:$E$590,5,FALSE)</f>
        <v>Gobiernos Autonomos Municipales</v>
      </c>
      <c r="W464" s="391" t="str">
        <f>+V464</f>
        <v>Gobiernos Autonomos Municipales</v>
      </c>
      <c r="X464" s="242">
        <f>+VLOOKUP(A464,[4]Sheet1!$A$13:$D$744,4,FALSE)</f>
        <v>0</v>
      </c>
      <c r="Y464" s="242" t="e">
        <f>+VLOOKUP(X464,bd_lista!$A$3:$C$590,3,FALSE)</f>
        <v>#N/A</v>
      </c>
      <c r="Z464" s="294">
        <f>+X464</f>
        <v>0</v>
      </c>
      <c r="AA464" s="295" t="e">
        <f>+Y464</f>
        <v>#N/A</v>
      </c>
    </row>
    <row r="465" spans="1:27" customFormat="1" ht="15" hidden="1" customHeight="1">
      <c r="A465" s="32">
        <v>1114</v>
      </c>
      <c r="B465" s="388"/>
      <c r="C465" s="247" t="str">
        <f>+VLOOKUP(A465,bd_lista!$A$3:$C$590,3,FALSE)</f>
        <v>Gobierno Autónomo Municipal de El Villar</v>
      </c>
      <c r="D465" s="390"/>
      <c r="E465" s="244" t="s">
        <v>1305</v>
      </c>
      <c r="F465" s="243">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3">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3">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3">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3">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3">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3">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3">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3">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3">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3">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3">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3">
        <f t="shared" ca="1" si="17"/>
        <v>0</v>
      </c>
      <c r="S465" s="249">
        <f ca="1">+R464+R465</f>
        <v>0</v>
      </c>
      <c r="T465" s="243">
        <f ca="1">+S465</f>
        <v>0</v>
      </c>
      <c r="U465" s="242">
        <f t="shared" si="18"/>
        <v>2</v>
      </c>
      <c r="V465" s="333" t="str">
        <f>+VLOOKUP(A465,bd_lista!$A$3:$E$590,5,FALSE)</f>
        <v>Gobiernos Autonomos Municipales</v>
      </c>
      <c r="W465" s="392"/>
      <c r="X465" s="242">
        <f>+VLOOKUP(A465,[4]Sheet1!$A$13:$D$744,4,FALSE)</f>
        <v>0</v>
      </c>
      <c r="Y465" s="242" t="e">
        <f>+VLOOKUP(X465,bd_lista!$A$3:$C$590,3,FALSE)</f>
        <v>#N/A</v>
      </c>
      <c r="Z465" s="292"/>
      <c r="AA465" s="293"/>
    </row>
    <row r="466" spans="1:27" customFormat="1" ht="15" hidden="1" customHeight="1">
      <c r="A466" s="32">
        <v>1115</v>
      </c>
      <c r="B466" s="387">
        <f>+A466</f>
        <v>1115</v>
      </c>
      <c r="C466" s="247" t="str">
        <f>+VLOOKUP(A466,bd_lista!$A$3:$C$590,3,FALSE)</f>
        <v>Gobierno Autónomo Municipal de Monteagudo</v>
      </c>
      <c r="D466" s="389" t="str">
        <f>+C466</f>
        <v>Gobierno Autónomo Municipal de Monteagudo</v>
      </c>
      <c r="E466" s="242" t="s">
        <v>1304</v>
      </c>
      <c r="F466" s="243">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3">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3">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3">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3">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3">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3">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3">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3">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3">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3">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3">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3">
        <f t="shared" ca="1" si="17"/>
        <v>0</v>
      </c>
      <c r="S466" s="249"/>
      <c r="T466" s="243">
        <f ca="1">+T467</f>
        <v>0</v>
      </c>
      <c r="U466" s="242">
        <f t="shared" si="18"/>
        <v>1</v>
      </c>
      <c r="V466" s="333" t="str">
        <f>+VLOOKUP(A466,bd_lista!$A$3:$E$590,5,FALSE)</f>
        <v>Gobiernos Autonomos Municipales</v>
      </c>
      <c r="W466" s="391" t="str">
        <f>+V466</f>
        <v>Gobiernos Autonomos Municipales</v>
      </c>
      <c r="X466" s="242">
        <f>+VLOOKUP(A466,[4]Sheet1!$A$13:$D$744,4,FALSE)</f>
        <v>0</v>
      </c>
      <c r="Y466" s="242" t="e">
        <f>+VLOOKUP(X466,bd_lista!$A$3:$C$590,3,FALSE)</f>
        <v>#N/A</v>
      </c>
      <c r="Z466" s="294">
        <f>+X466</f>
        <v>0</v>
      </c>
      <c r="AA466" s="295" t="e">
        <f>+Y466</f>
        <v>#N/A</v>
      </c>
    </row>
    <row r="467" spans="1:27" customFormat="1" ht="15" hidden="1" customHeight="1">
      <c r="A467" s="32">
        <v>1115</v>
      </c>
      <c r="B467" s="388"/>
      <c r="C467" s="247" t="str">
        <f>+VLOOKUP(A467,bd_lista!$A$3:$C$590,3,FALSE)</f>
        <v>Gobierno Autónomo Municipal de Monteagudo</v>
      </c>
      <c r="D467" s="390"/>
      <c r="E467" s="244" t="s">
        <v>1305</v>
      </c>
      <c r="F467" s="243">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3">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3">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3">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3">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3">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3">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3">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3">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3">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3">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3">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3">
        <f t="shared" ca="1" si="17"/>
        <v>0</v>
      </c>
      <c r="S467" s="249">
        <f ca="1">+R466+R467</f>
        <v>0</v>
      </c>
      <c r="T467" s="243">
        <f ca="1">+S467</f>
        <v>0</v>
      </c>
      <c r="U467" s="242">
        <f t="shared" si="18"/>
        <v>2</v>
      </c>
      <c r="V467" s="333" t="str">
        <f>+VLOOKUP(A467,bd_lista!$A$3:$E$590,5,FALSE)</f>
        <v>Gobiernos Autonomos Municipales</v>
      </c>
      <c r="W467" s="392"/>
      <c r="X467" s="242">
        <f>+VLOOKUP(A467,[4]Sheet1!$A$13:$D$744,4,FALSE)</f>
        <v>0</v>
      </c>
      <c r="Y467" s="242" t="e">
        <f>+VLOOKUP(X467,bd_lista!$A$3:$C$590,3,FALSE)</f>
        <v>#N/A</v>
      </c>
      <c r="Z467" s="292"/>
      <c r="AA467" s="293"/>
    </row>
    <row r="468" spans="1:27" customFormat="1" ht="15" hidden="1" customHeight="1">
      <c r="A468" s="32">
        <v>1116</v>
      </c>
      <c r="B468" s="387">
        <f>+A468</f>
        <v>1116</v>
      </c>
      <c r="C468" s="247" t="str">
        <f>+VLOOKUP(A468,bd_lista!$A$3:$C$590,3,FALSE)</f>
        <v>Gobierno Autónomo Municipal de San Pablo de Huacareta</v>
      </c>
      <c r="D468" s="389" t="str">
        <f>+C468</f>
        <v>Gobierno Autónomo Municipal de San Pablo de Huacareta</v>
      </c>
      <c r="E468" s="242" t="s">
        <v>1304</v>
      </c>
      <c r="F468" s="243">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3">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3">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3">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3">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3">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3">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3">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3">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3">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3">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3">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3">
        <f t="shared" ca="1" si="17"/>
        <v>0</v>
      </c>
      <c r="S468" s="249"/>
      <c r="T468" s="243">
        <f ca="1">+T469</f>
        <v>0</v>
      </c>
      <c r="U468" s="242">
        <f t="shared" si="18"/>
        <v>1</v>
      </c>
      <c r="V468" s="333" t="str">
        <f>+VLOOKUP(A468,bd_lista!$A$3:$E$590,5,FALSE)</f>
        <v>Gobiernos Autonomos Municipales</v>
      </c>
      <c r="W468" s="391" t="str">
        <f>+V468</f>
        <v>Gobiernos Autonomos Municipales</v>
      </c>
      <c r="X468" s="242">
        <f>+VLOOKUP(A468,[4]Sheet1!$A$13:$D$744,4,FALSE)</f>
        <v>0</v>
      </c>
      <c r="Y468" s="242" t="e">
        <f>+VLOOKUP(X468,bd_lista!$A$3:$C$590,3,FALSE)</f>
        <v>#N/A</v>
      </c>
      <c r="Z468" s="294">
        <f>+X468</f>
        <v>0</v>
      </c>
      <c r="AA468" s="295" t="e">
        <f>+Y468</f>
        <v>#N/A</v>
      </c>
    </row>
    <row r="469" spans="1:27" customFormat="1" ht="15" hidden="1" customHeight="1">
      <c r="A469" s="32">
        <v>1116</v>
      </c>
      <c r="B469" s="388"/>
      <c r="C469" s="247" t="str">
        <f>+VLOOKUP(A469,bd_lista!$A$3:$C$590,3,FALSE)</f>
        <v>Gobierno Autónomo Municipal de San Pablo de Huacareta</v>
      </c>
      <c r="D469" s="390"/>
      <c r="E469" s="244" t="s">
        <v>1305</v>
      </c>
      <c r="F469" s="243">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3">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3">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3">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3">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3">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3">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3">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3">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3">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3">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3">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3">
        <f t="shared" ca="1" si="17"/>
        <v>0</v>
      </c>
      <c r="S469" s="249">
        <f ca="1">+R468+R469</f>
        <v>0</v>
      </c>
      <c r="T469" s="243">
        <f ca="1">+S469</f>
        <v>0</v>
      </c>
      <c r="U469" s="242">
        <f t="shared" si="18"/>
        <v>2</v>
      </c>
      <c r="V469" s="333" t="str">
        <f>+VLOOKUP(A469,bd_lista!$A$3:$E$590,5,FALSE)</f>
        <v>Gobiernos Autonomos Municipales</v>
      </c>
      <c r="W469" s="392"/>
      <c r="X469" s="242">
        <f>+VLOOKUP(A469,[4]Sheet1!$A$13:$D$744,4,FALSE)</f>
        <v>0</v>
      </c>
      <c r="Y469" s="242" t="e">
        <f>+VLOOKUP(X469,bd_lista!$A$3:$C$590,3,FALSE)</f>
        <v>#N/A</v>
      </c>
      <c r="Z469" s="292"/>
      <c r="AA469" s="293"/>
    </row>
    <row r="470" spans="1:27" customFormat="1" ht="15" hidden="1" customHeight="1">
      <c r="A470" s="32">
        <v>1117</v>
      </c>
      <c r="B470" s="387">
        <f>+A470</f>
        <v>1117</v>
      </c>
      <c r="C470" s="247" t="str">
        <f>+VLOOKUP(A470,bd_lista!$A$3:$C$590,3,FALSE)</f>
        <v>Gobierno Autónomo Municipal de Tarabuco</v>
      </c>
      <c r="D470" s="389" t="str">
        <f>+C470</f>
        <v>Gobierno Autónomo Municipal de Tarabuco</v>
      </c>
      <c r="E470" s="242" t="s">
        <v>1304</v>
      </c>
      <c r="F470" s="243">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3">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3">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3">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3">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3">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3">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3">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3">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3">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3">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3">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3">
        <f t="shared" ca="1" si="17"/>
        <v>0</v>
      </c>
      <c r="S470" s="249"/>
      <c r="T470" s="243">
        <f ca="1">+T471</f>
        <v>0</v>
      </c>
      <c r="U470" s="242">
        <f t="shared" si="18"/>
        <v>1</v>
      </c>
      <c r="V470" s="333" t="str">
        <f>+VLOOKUP(A470,bd_lista!$A$3:$E$590,5,FALSE)</f>
        <v>Gobiernos Autonomos Municipales</v>
      </c>
      <c r="W470" s="391" t="str">
        <f>+V470</f>
        <v>Gobiernos Autonomos Municipales</v>
      </c>
      <c r="X470" s="242">
        <f>+VLOOKUP(A470,[4]Sheet1!$A$13:$D$744,4,FALSE)</f>
        <v>0</v>
      </c>
      <c r="Y470" s="242" t="e">
        <f>+VLOOKUP(X470,bd_lista!$A$3:$C$590,3,FALSE)</f>
        <v>#N/A</v>
      </c>
      <c r="Z470" s="294">
        <f>+X470</f>
        <v>0</v>
      </c>
      <c r="AA470" s="295" t="e">
        <f>+Y470</f>
        <v>#N/A</v>
      </c>
    </row>
    <row r="471" spans="1:27" customFormat="1" ht="15" hidden="1" customHeight="1">
      <c r="A471" s="32">
        <v>1117</v>
      </c>
      <c r="B471" s="388"/>
      <c r="C471" s="247" t="str">
        <f>+VLOOKUP(A471,bd_lista!$A$3:$C$590,3,FALSE)</f>
        <v>Gobierno Autónomo Municipal de Tarabuco</v>
      </c>
      <c r="D471" s="390"/>
      <c r="E471" s="244" t="s">
        <v>1305</v>
      </c>
      <c r="F471" s="243">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3">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3">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3">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3">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3">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3">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3">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3">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3">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3">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3">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3">
        <f t="shared" ca="1" si="17"/>
        <v>0</v>
      </c>
      <c r="S471" s="249">
        <f ca="1">+R470+R471</f>
        <v>0</v>
      </c>
      <c r="T471" s="243">
        <f ca="1">+S471</f>
        <v>0</v>
      </c>
      <c r="U471" s="242">
        <f t="shared" si="18"/>
        <v>2</v>
      </c>
      <c r="V471" s="333" t="str">
        <f>+VLOOKUP(A471,bd_lista!$A$3:$E$590,5,FALSE)</f>
        <v>Gobiernos Autonomos Municipales</v>
      </c>
      <c r="W471" s="392"/>
      <c r="X471" s="242">
        <f>+VLOOKUP(A471,[4]Sheet1!$A$13:$D$744,4,FALSE)</f>
        <v>0</v>
      </c>
      <c r="Y471" s="242" t="e">
        <f>+VLOOKUP(X471,bd_lista!$A$3:$C$590,3,FALSE)</f>
        <v>#N/A</v>
      </c>
      <c r="Z471" s="292"/>
      <c r="AA471" s="293"/>
    </row>
    <row r="472" spans="1:27" customFormat="1" ht="15" hidden="1" customHeight="1">
      <c r="A472" s="32">
        <v>1118</v>
      </c>
      <c r="B472" s="387">
        <f>+A472</f>
        <v>1118</v>
      </c>
      <c r="C472" s="247" t="str">
        <f>+VLOOKUP(A472,bd_lista!$A$3:$C$590,3,FALSE)</f>
        <v>Gobierno Autónomo Municipal de Yamparáez</v>
      </c>
      <c r="D472" s="389" t="str">
        <f>+C472</f>
        <v>Gobierno Autónomo Municipal de Yamparáez</v>
      </c>
      <c r="E472" s="242" t="s">
        <v>1304</v>
      </c>
      <c r="F472" s="243">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3">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3">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3">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3">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3">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3">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3">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3">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3">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3">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3">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3">
        <f t="shared" ca="1" si="17"/>
        <v>0</v>
      </c>
      <c r="S472" s="249"/>
      <c r="T472" s="243">
        <f ca="1">+T473</f>
        <v>0</v>
      </c>
      <c r="U472" s="242">
        <f t="shared" si="18"/>
        <v>1</v>
      </c>
      <c r="V472" s="333" t="str">
        <f>+VLOOKUP(A472,bd_lista!$A$3:$E$590,5,FALSE)</f>
        <v>Gobiernos Autonomos Municipales</v>
      </c>
      <c r="W472" s="391" t="str">
        <f>+V472</f>
        <v>Gobiernos Autonomos Municipales</v>
      </c>
      <c r="X472" s="242">
        <f>+VLOOKUP(A472,[4]Sheet1!$A$13:$D$744,4,FALSE)</f>
        <v>0</v>
      </c>
      <c r="Y472" s="242" t="e">
        <f>+VLOOKUP(X472,bd_lista!$A$3:$C$590,3,FALSE)</f>
        <v>#N/A</v>
      </c>
      <c r="Z472" s="294">
        <f>+X472</f>
        <v>0</v>
      </c>
      <c r="AA472" s="295" t="e">
        <f>+Y472</f>
        <v>#N/A</v>
      </c>
    </row>
    <row r="473" spans="1:27" customFormat="1" ht="15" hidden="1" customHeight="1">
      <c r="A473" s="32">
        <v>1118</v>
      </c>
      <c r="B473" s="388"/>
      <c r="C473" s="247" t="str">
        <f>+VLOOKUP(A473,bd_lista!$A$3:$C$590,3,FALSE)</f>
        <v>Gobierno Autónomo Municipal de Yamparáez</v>
      </c>
      <c r="D473" s="390"/>
      <c r="E473" s="244" t="s">
        <v>1305</v>
      </c>
      <c r="F473" s="243">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3">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3">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3">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3">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3">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3">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3">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3">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3">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3">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3">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3">
        <f t="shared" ca="1" si="17"/>
        <v>0</v>
      </c>
      <c r="S473" s="249">
        <f ca="1">+R472+R473</f>
        <v>0</v>
      </c>
      <c r="T473" s="243">
        <f ca="1">+S473</f>
        <v>0</v>
      </c>
      <c r="U473" s="242">
        <f t="shared" si="18"/>
        <v>2</v>
      </c>
      <c r="V473" s="333" t="str">
        <f>+VLOOKUP(A473,bd_lista!$A$3:$E$590,5,FALSE)</f>
        <v>Gobiernos Autonomos Municipales</v>
      </c>
      <c r="W473" s="392"/>
      <c r="X473" s="242">
        <f>+VLOOKUP(A473,[4]Sheet1!$A$13:$D$744,4,FALSE)</f>
        <v>0</v>
      </c>
      <c r="Y473" s="242" t="e">
        <f>+VLOOKUP(X473,bd_lista!$A$3:$C$590,3,FALSE)</f>
        <v>#N/A</v>
      </c>
      <c r="Z473" s="292"/>
      <c r="AA473" s="293"/>
    </row>
    <row r="474" spans="1:27" customFormat="1" ht="27" hidden="1" customHeight="1">
      <c r="A474" s="32">
        <v>1119</v>
      </c>
      <c r="B474" s="387">
        <f>+A474</f>
        <v>1119</v>
      </c>
      <c r="C474" s="247" t="str">
        <f>+VLOOKUP(A474,bd_lista!$A$3:$C$590,3,FALSE)</f>
        <v>Gobierno Autónomo Municipal de Camargo</v>
      </c>
      <c r="D474" s="389" t="str">
        <f>+C474</f>
        <v>Gobierno Autónomo Municipal de Camargo</v>
      </c>
      <c r="E474" s="242" t="s">
        <v>1304</v>
      </c>
      <c r="F474" s="243">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3">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3">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3">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3">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3">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3">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3">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3">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3">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3">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3">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3">
        <f t="shared" ca="1" si="17"/>
        <v>0</v>
      </c>
      <c r="S474" s="249"/>
      <c r="T474" s="243">
        <f ca="1">+T475</f>
        <v>0</v>
      </c>
      <c r="U474" s="242">
        <f t="shared" si="18"/>
        <v>1</v>
      </c>
      <c r="V474" s="333" t="str">
        <f>+VLOOKUP(A474,bd_lista!$A$3:$E$590,5,FALSE)</f>
        <v>Gobiernos Autonomos Municipales</v>
      </c>
      <c r="W474" s="391" t="str">
        <f>+V474</f>
        <v>Gobiernos Autonomos Municipales</v>
      </c>
      <c r="X474" s="242">
        <f>+VLOOKUP(A474,[4]Sheet1!$A$13:$D$744,4,FALSE)</f>
        <v>0</v>
      </c>
      <c r="Y474" s="242" t="e">
        <f>+VLOOKUP(X474,bd_lista!$A$3:$C$590,3,FALSE)</f>
        <v>#N/A</v>
      </c>
      <c r="Z474" s="294">
        <f>+X474</f>
        <v>0</v>
      </c>
      <c r="AA474" s="295" t="e">
        <f>+Y474</f>
        <v>#N/A</v>
      </c>
    </row>
    <row r="475" spans="1:27" customFormat="1" ht="27" hidden="1" customHeight="1">
      <c r="A475" s="32">
        <v>1119</v>
      </c>
      <c r="B475" s="388"/>
      <c r="C475" s="247" t="str">
        <f>+VLOOKUP(A475,bd_lista!$A$3:$C$590,3,FALSE)</f>
        <v>Gobierno Autónomo Municipal de Camargo</v>
      </c>
      <c r="D475" s="390"/>
      <c r="E475" s="244" t="s">
        <v>1305</v>
      </c>
      <c r="F475" s="243">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3">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3">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3">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3">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3">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3">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3">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3">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3">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3">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3">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3">
        <f t="shared" ca="1" si="17"/>
        <v>0</v>
      </c>
      <c r="S475" s="249">
        <f ca="1">+R474+R475</f>
        <v>0</v>
      </c>
      <c r="T475" s="243">
        <f ca="1">+S475</f>
        <v>0</v>
      </c>
      <c r="U475" s="242">
        <f t="shared" si="18"/>
        <v>2</v>
      </c>
      <c r="V475" s="333" t="str">
        <f>+VLOOKUP(A475,bd_lista!$A$3:$E$590,5,FALSE)</f>
        <v>Gobiernos Autonomos Municipales</v>
      </c>
      <c r="W475" s="392"/>
      <c r="X475" s="242">
        <f>+VLOOKUP(A475,[4]Sheet1!$A$13:$D$744,4,FALSE)</f>
        <v>0</v>
      </c>
      <c r="Y475" s="242" t="e">
        <f>+VLOOKUP(X475,bd_lista!$A$3:$C$590,3,FALSE)</f>
        <v>#N/A</v>
      </c>
      <c r="Z475" s="292"/>
      <c r="AA475" s="293"/>
    </row>
    <row r="476" spans="1:27" customFormat="1" ht="15" hidden="1" customHeight="1">
      <c r="A476" s="32">
        <v>1120</v>
      </c>
      <c r="B476" s="387">
        <f>+A476</f>
        <v>1120</v>
      </c>
      <c r="C476" s="247" t="str">
        <f>+VLOOKUP(A476,bd_lista!$A$3:$C$590,3,FALSE)</f>
        <v>Gobierno Autónomo Municipal de San Lucas</v>
      </c>
      <c r="D476" s="389" t="str">
        <f>+C476</f>
        <v>Gobierno Autónomo Municipal de San Lucas</v>
      </c>
      <c r="E476" s="242" t="s">
        <v>1304</v>
      </c>
      <c r="F476" s="243">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3">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3">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3">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3">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3">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3">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3">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3">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3">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3">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3">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3">
        <f t="shared" ca="1" si="17"/>
        <v>0</v>
      </c>
      <c r="S476" s="249"/>
      <c r="T476" s="243">
        <f ca="1">+T477</f>
        <v>0</v>
      </c>
      <c r="U476" s="242">
        <f t="shared" si="18"/>
        <v>1</v>
      </c>
      <c r="V476" s="333" t="str">
        <f>+VLOOKUP(A476,bd_lista!$A$3:$E$590,5,FALSE)</f>
        <v>Gobiernos Autonomos Municipales</v>
      </c>
      <c r="W476" s="391" t="str">
        <f>+V476</f>
        <v>Gobiernos Autonomos Municipales</v>
      </c>
      <c r="X476" s="242">
        <f>+VLOOKUP(A476,[4]Sheet1!$A$13:$D$744,4,FALSE)</f>
        <v>0</v>
      </c>
      <c r="Y476" s="242" t="e">
        <f>+VLOOKUP(X476,bd_lista!$A$3:$C$590,3,FALSE)</f>
        <v>#N/A</v>
      </c>
      <c r="Z476" s="294">
        <f>+X476</f>
        <v>0</v>
      </c>
      <c r="AA476" s="295" t="e">
        <f>+Y476</f>
        <v>#N/A</v>
      </c>
    </row>
    <row r="477" spans="1:27" customFormat="1" ht="15" hidden="1" customHeight="1">
      <c r="A477" s="32">
        <v>1120</v>
      </c>
      <c r="B477" s="388"/>
      <c r="C477" s="247" t="str">
        <f>+VLOOKUP(A477,bd_lista!$A$3:$C$590,3,FALSE)</f>
        <v>Gobierno Autónomo Municipal de San Lucas</v>
      </c>
      <c r="D477" s="390"/>
      <c r="E477" s="244" t="s">
        <v>1305</v>
      </c>
      <c r="F477" s="243">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3">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3">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3">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3">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3">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3">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3">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3">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3">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3">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3">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3">
        <f t="shared" ca="1" si="17"/>
        <v>0</v>
      </c>
      <c r="S477" s="249">
        <f ca="1">+R476+R477</f>
        <v>0</v>
      </c>
      <c r="T477" s="243">
        <f ca="1">+S477</f>
        <v>0</v>
      </c>
      <c r="U477" s="242">
        <f t="shared" si="18"/>
        <v>2</v>
      </c>
      <c r="V477" s="333" t="str">
        <f>+VLOOKUP(A477,bd_lista!$A$3:$E$590,5,FALSE)</f>
        <v>Gobiernos Autonomos Municipales</v>
      </c>
      <c r="W477" s="392"/>
      <c r="X477" s="242">
        <f>+VLOOKUP(A477,[4]Sheet1!$A$13:$D$744,4,FALSE)</f>
        <v>0</v>
      </c>
      <c r="Y477" s="242" t="e">
        <f>+VLOOKUP(X477,bd_lista!$A$3:$C$590,3,FALSE)</f>
        <v>#N/A</v>
      </c>
      <c r="Z477" s="292"/>
      <c r="AA477" s="293"/>
    </row>
    <row r="478" spans="1:27" customFormat="1" ht="15" hidden="1" customHeight="1">
      <c r="A478" s="32">
        <v>1121</v>
      </c>
      <c r="B478" s="387">
        <f>+A478</f>
        <v>1121</v>
      </c>
      <c r="C478" s="247" t="str">
        <f>+VLOOKUP(A478,bd_lista!$A$3:$C$590,3,FALSE)</f>
        <v>Gobierno Autónomo Municipal de Incahuasi</v>
      </c>
      <c r="D478" s="389" t="str">
        <f>+C478</f>
        <v>Gobierno Autónomo Municipal de Incahuasi</v>
      </c>
      <c r="E478" s="242" t="s">
        <v>1304</v>
      </c>
      <c r="F478" s="243">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3">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3">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3">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3">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3">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3">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3">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3">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3">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3">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3">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3">
        <f t="shared" ca="1" si="17"/>
        <v>0</v>
      </c>
      <c r="S478" s="249"/>
      <c r="T478" s="243">
        <f ca="1">+T479</f>
        <v>0</v>
      </c>
      <c r="U478" s="242">
        <f t="shared" si="18"/>
        <v>1</v>
      </c>
      <c r="V478" s="333" t="str">
        <f>+VLOOKUP(A478,bd_lista!$A$3:$E$590,5,FALSE)</f>
        <v>Gobiernos Autonomos Municipales</v>
      </c>
      <c r="W478" s="391" t="str">
        <f>+V478</f>
        <v>Gobiernos Autonomos Municipales</v>
      </c>
      <c r="X478" s="242">
        <f>+VLOOKUP(A478,[4]Sheet1!$A$13:$D$744,4,FALSE)</f>
        <v>0</v>
      </c>
      <c r="Y478" s="242" t="e">
        <f>+VLOOKUP(X478,bd_lista!$A$3:$C$590,3,FALSE)</f>
        <v>#N/A</v>
      </c>
      <c r="Z478" s="294">
        <f>+X478</f>
        <v>0</v>
      </c>
      <c r="AA478" s="295" t="e">
        <f>+Y478</f>
        <v>#N/A</v>
      </c>
    </row>
    <row r="479" spans="1:27" customFormat="1" ht="15" hidden="1" customHeight="1">
      <c r="A479" s="32">
        <v>1121</v>
      </c>
      <c r="B479" s="388"/>
      <c r="C479" s="247" t="str">
        <f>+VLOOKUP(A479,bd_lista!$A$3:$C$590,3,FALSE)</f>
        <v>Gobierno Autónomo Municipal de Incahuasi</v>
      </c>
      <c r="D479" s="390"/>
      <c r="E479" s="244" t="s">
        <v>1305</v>
      </c>
      <c r="F479" s="243">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3">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3">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3">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3">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3">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3">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3">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3">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3">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3">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3">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3">
        <f t="shared" ca="1" si="17"/>
        <v>0</v>
      </c>
      <c r="S479" s="249">
        <f ca="1">+R478+R479</f>
        <v>0</v>
      </c>
      <c r="T479" s="243">
        <f ca="1">+S479</f>
        <v>0</v>
      </c>
      <c r="U479" s="242">
        <f t="shared" si="18"/>
        <v>2</v>
      </c>
      <c r="V479" s="333" t="str">
        <f>+VLOOKUP(A479,bd_lista!$A$3:$E$590,5,FALSE)</f>
        <v>Gobiernos Autonomos Municipales</v>
      </c>
      <c r="W479" s="392"/>
      <c r="X479" s="242">
        <f>+VLOOKUP(A479,[4]Sheet1!$A$13:$D$744,4,FALSE)</f>
        <v>0</v>
      </c>
      <c r="Y479" s="242" t="e">
        <f>+VLOOKUP(X479,bd_lista!$A$3:$C$590,3,FALSE)</f>
        <v>#N/A</v>
      </c>
      <c r="Z479" s="292"/>
      <c r="AA479" s="293"/>
    </row>
    <row r="480" spans="1:27" customFormat="1" ht="15" hidden="1" customHeight="1">
      <c r="A480" s="32">
        <v>1122</v>
      </c>
      <c r="B480" s="387">
        <f>+A480</f>
        <v>1122</v>
      </c>
      <c r="C480" s="247" t="str">
        <f>+VLOOKUP(A480,bd_lista!$A$3:$C$590,3,FALSE)</f>
        <v>Gobierno Autónomo Municipal de Villa Serrano</v>
      </c>
      <c r="D480" s="389" t="str">
        <f>+C480</f>
        <v>Gobierno Autónomo Municipal de Villa Serrano</v>
      </c>
      <c r="E480" s="242" t="s">
        <v>1304</v>
      </c>
      <c r="F480" s="243">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3">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3">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3">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3">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3">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3">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3">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3">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3">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3">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3">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3">
        <f t="shared" ca="1" si="17"/>
        <v>0</v>
      </c>
      <c r="S480" s="249"/>
      <c r="T480" s="243">
        <f ca="1">+T481</f>
        <v>0</v>
      </c>
      <c r="U480" s="242">
        <f t="shared" si="18"/>
        <v>1</v>
      </c>
      <c r="V480" s="333" t="str">
        <f>+VLOOKUP(A480,bd_lista!$A$3:$E$590,5,FALSE)</f>
        <v>Gobiernos Autonomos Municipales</v>
      </c>
      <c r="W480" s="391" t="str">
        <f>+V480</f>
        <v>Gobiernos Autonomos Municipales</v>
      </c>
      <c r="X480" s="242">
        <f>+VLOOKUP(A480,[4]Sheet1!$A$13:$D$744,4,FALSE)</f>
        <v>0</v>
      </c>
      <c r="Y480" s="242" t="e">
        <f>+VLOOKUP(X480,bd_lista!$A$3:$C$590,3,FALSE)</f>
        <v>#N/A</v>
      </c>
      <c r="Z480" s="294">
        <f>+X480</f>
        <v>0</v>
      </c>
      <c r="AA480" s="295" t="e">
        <f>+Y480</f>
        <v>#N/A</v>
      </c>
    </row>
    <row r="481" spans="1:27" customFormat="1" ht="15" hidden="1" customHeight="1">
      <c r="A481" s="32">
        <v>1122</v>
      </c>
      <c r="B481" s="388"/>
      <c r="C481" s="247" t="str">
        <f>+VLOOKUP(A481,bd_lista!$A$3:$C$590,3,FALSE)</f>
        <v>Gobierno Autónomo Municipal de Villa Serrano</v>
      </c>
      <c r="D481" s="390"/>
      <c r="E481" s="244" t="s">
        <v>1305</v>
      </c>
      <c r="F481" s="243">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3">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3">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3">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3">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3">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3">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3">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3">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3">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3">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3">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3">
        <f t="shared" ca="1" si="17"/>
        <v>0</v>
      </c>
      <c r="S481" s="249">
        <f ca="1">+R480+R481</f>
        <v>0</v>
      </c>
      <c r="T481" s="243">
        <f ca="1">+S481</f>
        <v>0</v>
      </c>
      <c r="U481" s="242">
        <f t="shared" si="18"/>
        <v>2</v>
      </c>
      <c r="V481" s="333" t="str">
        <f>+VLOOKUP(A481,bd_lista!$A$3:$E$590,5,FALSE)</f>
        <v>Gobiernos Autonomos Municipales</v>
      </c>
      <c r="W481" s="392"/>
      <c r="X481" s="242">
        <f>+VLOOKUP(A481,[4]Sheet1!$A$13:$D$744,4,FALSE)</f>
        <v>0</v>
      </c>
      <c r="Y481" s="242" t="e">
        <f>+VLOOKUP(X481,bd_lista!$A$3:$C$590,3,FALSE)</f>
        <v>#N/A</v>
      </c>
      <c r="Z481" s="292"/>
      <c r="AA481" s="293"/>
    </row>
    <row r="482" spans="1:27" customFormat="1" ht="15" hidden="1" customHeight="1">
      <c r="A482" s="32">
        <v>1123</v>
      </c>
      <c r="B482" s="387">
        <f>+A482</f>
        <v>1123</v>
      </c>
      <c r="C482" s="247" t="str">
        <f>+VLOOKUP(A482,bd_lista!$A$3:$C$590,3,FALSE)</f>
        <v>Gobierno Autónomo Municipal de Camataqui (Villa Abecia)</v>
      </c>
      <c r="D482" s="389" t="str">
        <f>+C482</f>
        <v>Gobierno Autónomo Municipal de Camataqui (Villa Abecia)</v>
      </c>
      <c r="E482" s="242" t="s">
        <v>1304</v>
      </c>
      <c r="F482" s="243">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3">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3">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3">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3">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3">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3">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3">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3">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3">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3">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3">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3">
        <f t="shared" ca="1" si="17"/>
        <v>0</v>
      </c>
      <c r="S482" s="249"/>
      <c r="T482" s="243">
        <f ca="1">+T483</f>
        <v>0</v>
      </c>
      <c r="U482" s="242">
        <f t="shared" si="18"/>
        <v>1</v>
      </c>
      <c r="V482" s="333" t="str">
        <f>+VLOOKUP(A482,bd_lista!$A$3:$E$590,5,FALSE)</f>
        <v>Gobiernos Autonomos Municipales</v>
      </c>
      <c r="W482" s="391" t="str">
        <f>+V482</f>
        <v>Gobiernos Autonomos Municipales</v>
      </c>
      <c r="X482" s="242">
        <f>+VLOOKUP(A482,[4]Sheet1!$A$13:$D$744,4,FALSE)</f>
        <v>0</v>
      </c>
      <c r="Y482" s="242" t="e">
        <f>+VLOOKUP(X482,bd_lista!$A$3:$C$590,3,FALSE)</f>
        <v>#N/A</v>
      </c>
      <c r="Z482" s="294">
        <f>+X482</f>
        <v>0</v>
      </c>
      <c r="AA482" s="295" t="e">
        <f>+Y482</f>
        <v>#N/A</v>
      </c>
    </row>
    <row r="483" spans="1:27" customFormat="1" ht="15" hidden="1" customHeight="1">
      <c r="A483" s="32">
        <v>1123</v>
      </c>
      <c r="B483" s="388"/>
      <c r="C483" s="247" t="str">
        <f>+VLOOKUP(A483,bd_lista!$A$3:$C$590,3,FALSE)</f>
        <v>Gobierno Autónomo Municipal de Camataqui (Villa Abecia)</v>
      </c>
      <c r="D483" s="390"/>
      <c r="E483" s="244" t="s">
        <v>1305</v>
      </c>
      <c r="F483" s="243">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3">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3">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3">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3">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3">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3">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3">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3">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3">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3">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3">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3">
        <f t="shared" ca="1" si="17"/>
        <v>0</v>
      </c>
      <c r="S483" s="249">
        <f ca="1">+R482+R483</f>
        <v>0</v>
      </c>
      <c r="T483" s="243">
        <f ca="1">+S483</f>
        <v>0</v>
      </c>
      <c r="U483" s="242">
        <f t="shared" si="18"/>
        <v>2</v>
      </c>
      <c r="V483" s="333" t="str">
        <f>+VLOOKUP(A483,bd_lista!$A$3:$E$590,5,FALSE)</f>
        <v>Gobiernos Autonomos Municipales</v>
      </c>
      <c r="W483" s="392"/>
      <c r="X483" s="242">
        <f>+VLOOKUP(A483,[4]Sheet1!$A$13:$D$744,4,FALSE)</f>
        <v>0</v>
      </c>
      <c r="Y483" s="242" t="e">
        <f>+VLOOKUP(X483,bd_lista!$A$3:$C$590,3,FALSE)</f>
        <v>#N/A</v>
      </c>
      <c r="Z483" s="292"/>
      <c r="AA483" s="293"/>
    </row>
    <row r="484" spans="1:27" customFormat="1" ht="15" hidden="1" customHeight="1">
      <c r="A484" s="32">
        <v>1124</v>
      </c>
      <c r="B484" s="387">
        <f>+A484</f>
        <v>1124</v>
      </c>
      <c r="C484" s="247" t="str">
        <f>+VLOOKUP(A484,bd_lista!$A$3:$C$590,3,FALSE)</f>
        <v>Gobierno Autónomo Municipal de Culpina</v>
      </c>
      <c r="D484" s="389" t="str">
        <f>+C484</f>
        <v>Gobierno Autónomo Municipal de Culpina</v>
      </c>
      <c r="E484" s="242" t="s">
        <v>1304</v>
      </c>
      <c r="F484" s="243">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3">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3">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3">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3">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3">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3">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3">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3">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3">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3">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3">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3">
        <f t="shared" ca="1" si="17"/>
        <v>0</v>
      </c>
      <c r="S484" s="249"/>
      <c r="T484" s="243">
        <f ca="1">+T485</f>
        <v>0</v>
      </c>
      <c r="U484" s="242">
        <f t="shared" si="18"/>
        <v>1</v>
      </c>
      <c r="V484" s="333" t="str">
        <f>+VLOOKUP(A484,bd_lista!$A$3:$E$590,5,FALSE)</f>
        <v>Gobiernos Autonomos Municipales</v>
      </c>
      <c r="W484" s="391" t="str">
        <f>+V484</f>
        <v>Gobiernos Autonomos Municipales</v>
      </c>
      <c r="X484" s="242">
        <f>+VLOOKUP(A484,[4]Sheet1!$A$13:$D$744,4,FALSE)</f>
        <v>0</v>
      </c>
      <c r="Y484" s="242" t="e">
        <f>+VLOOKUP(X484,bd_lista!$A$3:$C$590,3,FALSE)</f>
        <v>#N/A</v>
      </c>
      <c r="Z484" s="294">
        <f>+X484</f>
        <v>0</v>
      </c>
      <c r="AA484" s="295" t="e">
        <f>+Y484</f>
        <v>#N/A</v>
      </c>
    </row>
    <row r="485" spans="1:27" customFormat="1" ht="15" hidden="1" customHeight="1">
      <c r="A485" s="32">
        <v>1124</v>
      </c>
      <c r="B485" s="388"/>
      <c r="C485" s="247" t="str">
        <f>+VLOOKUP(A485,bd_lista!$A$3:$C$590,3,FALSE)</f>
        <v>Gobierno Autónomo Municipal de Culpina</v>
      </c>
      <c r="D485" s="390"/>
      <c r="E485" s="244" t="s">
        <v>1305</v>
      </c>
      <c r="F485" s="243">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3">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3">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3">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3">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3">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3">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3">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3">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3">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3">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3">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3">
        <f t="shared" ca="1" si="17"/>
        <v>0</v>
      </c>
      <c r="S485" s="249">
        <f ca="1">+R484+R485</f>
        <v>0</v>
      </c>
      <c r="T485" s="243">
        <f ca="1">+S485</f>
        <v>0</v>
      </c>
      <c r="U485" s="242">
        <f t="shared" si="18"/>
        <v>2</v>
      </c>
      <c r="V485" s="333" t="str">
        <f>+VLOOKUP(A485,bd_lista!$A$3:$E$590,5,FALSE)</f>
        <v>Gobiernos Autonomos Municipales</v>
      </c>
      <c r="W485" s="392"/>
      <c r="X485" s="242">
        <f>+VLOOKUP(A485,[4]Sheet1!$A$13:$D$744,4,FALSE)</f>
        <v>0</v>
      </c>
      <c r="Y485" s="242" t="e">
        <f>+VLOOKUP(X485,bd_lista!$A$3:$C$590,3,FALSE)</f>
        <v>#N/A</v>
      </c>
      <c r="Z485" s="292"/>
      <c r="AA485" s="293"/>
    </row>
    <row r="486" spans="1:27" customFormat="1" ht="15" hidden="1" customHeight="1">
      <c r="A486" s="32">
        <v>1125</v>
      </c>
      <c r="B486" s="387">
        <f>+A486</f>
        <v>1125</v>
      </c>
      <c r="C486" s="247" t="str">
        <f>+VLOOKUP(A486,bd_lista!$A$3:$C$590,3,FALSE)</f>
        <v>Gobierno Autónomo Municipal de Las Carreras</v>
      </c>
      <c r="D486" s="389" t="str">
        <f>+C486</f>
        <v>Gobierno Autónomo Municipal de Las Carreras</v>
      </c>
      <c r="E486" s="242" t="s">
        <v>1304</v>
      </c>
      <c r="F486" s="243">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3">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3">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3">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3">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3">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3">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3">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3">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3">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3">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3">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3">
        <f t="shared" ca="1" si="17"/>
        <v>0</v>
      </c>
      <c r="S486" s="249"/>
      <c r="T486" s="243">
        <f ca="1">+T487</f>
        <v>0</v>
      </c>
      <c r="U486" s="242">
        <f t="shared" si="18"/>
        <v>1</v>
      </c>
      <c r="V486" s="333" t="str">
        <f>+VLOOKUP(A486,bd_lista!$A$3:$E$590,5,FALSE)</f>
        <v>Gobiernos Autonomos Municipales</v>
      </c>
      <c r="W486" s="391" t="str">
        <f>+V486</f>
        <v>Gobiernos Autonomos Municipales</v>
      </c>
      <c r="X486" s="242">
        <f>+VLOOKUP(A486,[4]Sheet1!$A$13:$D$744,4,FALSE)</f>
        <v>0</v>
      </c>
      <c r="Y486" s="242" t="e">
        <f>+VLOOKUP(X486,bd_lista!$A$3:$C$590,3,FALSE)</f>
        <v>#N/A</v>
      </c>
      <c r="Z486" s="294">
        <f>+X486</f>
        <v>0</v>
      </c>
      <c r="AA486" s="295" t="e">
        <f>+Y486</f>
        <v>#N/A</v>
      </c>
    </row>
    <row r="487" spans="1:27" customFormat="1" ht="15" hidden="1" customHeight="1">
      <c r="A487" s="32">
        <v>1125</v>
      </c>
      <c r="B487" s="388"/>
      <c r="C487" s="247" t="str">
        <f>+VLOOKUP(A487,bd_lista!$A$3:$C$590,3,FALSE)</f>
        <v>Gobierno Autónomo Municipal de Las Carreras</v>
      </c>
      <c r="D487" s="390"/>
      <c r="E487" s="244" t="s">
        <v>1305</v>
      </c>
      <c r="F487" s="243">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3">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3">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3">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3">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3">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3">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3">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3">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3">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3">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3">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3">
        <f t="shared" ca="1" si="17"/>
        <v>0</v>
      </c>
      <c r="S487" s="249">
        <f ca="1">+R486+R487</f>
        <v>0</v>
      </c>
      <c r="T487" s="243">
        <f ca="1">+S487</f>
        <v>0</v>
      </c>
      <c r="U487" s="242">
        <f t="shared" si="18"/>
        <v>2</v>
      </c>
      <c r="V487" s="333" t="str">
        <f>+VLOOKUP(A487,bd_lista!$A$3:$E$590,5,FALSE)</f>
        <v>Gobiernos Autonomos Municipales</v>
      </c>
      <c r="W487" s="392"/>
      <c r="X487" s="242">
        <f>+VLOOKUP(A487,[4]Sheet1!$A$13:$D$744,4,FALSE)</f>
        <v>0</v>
      </c>
      <c r="Y487" s="242" t="e">
        <f>+VLOOKUP(X487,bd_lista!$A$3:$C$590,3,FALSE)</f>
        <v>#N/A</v>
      </c>
      <c r="Z487" s="292"/>
      <c r="AA487" s="293"/>
    </row>
    <row r="488" spans="1:27" customFormat="1" ht="27" hidden="1" customHeight="1">
      <c r="A488" s="32">
        <v>1126</v>
      </c>
      <c r="B488" s="387">
        <f>+A488</f>
        <v>1126</v>
      </c>
      <c r="C488" s="247" t="str">
        <f>+VLOOKUP(A488,bd_lista!$A$3:$C$590,3,FALSE)</f>
        <v>Gobierno Autónomo Municipal de Villa Vaca Guzmán</v>
      </c>
      <c r="D488" s="389" t="str">
        <f>+C488</f>
        <v>Gobierno Autónomo Municipal de Villa Vaca Guzmán</v>
      </c>
      <c r="E488" s="242" t="s">
        <v>1304</v>
      </c>
      <c r="F488" s="243">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3">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3">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3">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3">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3">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3">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3">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3">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3">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3">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3">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3">
        <f t="shared" ca="1" si="17"/>
        <v>0</v>
      </c>
      <c r="S488" s="249"/>
      <c r="T488" s="243">
        <f ca="1">+T489</f>
        <v>0</v>
      </c>
      <c r="U488" s="242">
        <f t="shared" si="18"/>
        <v>1</v>
      </c>
      <c r="V488" s="333" t="str">
        <f>+VLOOKUP(A488,bd_lista!$A$3:$E$590,5,FALSE)</f>
        <v>Gobiernos Autonomos Municipales</v>
      </c>
      <c r="W488" s="391" t="str">
        <f>+V488</f>
        <v>Gobiernos Autonomos Municipales</v>
      </c>
      <c r="X488" s="242">
        <f>+VLOOKUP(A488,[4]Sheet1!$A$13:$D$744,4,FALSE)</f>
        <v>0</v>
      </c>
      <c r="Y488" s="242" t="e">
        <f>+VLOOKUP(X488,bd_lista!$A$3:$C$590,3,FALSE)</f>
        <v>#N/A</v>
      </c>
      <c r="Z488" s="294">
        <f>+X488</f>
        <v>0</v>
      </c>
      <c r="AA488" s="295" t="e">
        <f>+Y488</f>
        <v>#N/A</v>
      </c>
    </row>
    <row r="489" spans="1:27" customFormat="1" ht="27" hidden="1" customHeight="1">
      <c r="A489" s="32">
        <v>1126</v>
      </c>
      <c r="B489" s="388"/>
      <c r="C489" s="247" t="str">
        <f>+VLOOKUP(A489,bd_lista!$A$3:$C$590,3,FALSE)</f>
        <v>Gobierno Autónomo Municipal de Villa Vaca Guzmán</v>
      </c>
      <c r="D489" s="390"/>
      <c r="E489" s="244" t="s">
        <v>1305</v>
      </c>
      <c r="F489" s="243">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3">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3">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3">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3">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3">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3">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3">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3">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3">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3">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3">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3">
        <f t="shared" ca="1" si="17"/>
        <v>0</v>
      </c>
      <c r="S489" s="249">
        <f ca="1">+R488+R489</f>
        <v>0</v>
      </c>
      <c r="T489" s="243">
        <f ca="1">+S489</f>
        <v>0</v>
      </c>
      <c r="U489" s="242">
        <f t="shared" si="18"/>
        <v>2</v>
      </c>
      <c r="V489" s="333" t="str">
        <f>+VLOOKUP(A489,bd_lista!$A$3:$E$590,5,FALSE)</f>
        <v>Gobiernos Autonomos Municipales</v>
      </c>
      <c r="W489" s="392"/>
      <c r="X489" s="242">
        <f>+VLOOKUP(A489,[4]Sheet1!$A$13:$D$744,4,FALSE)</f>
        <v>0</v>
      </c>
      <c r="Y489" s="242" t="e">
        <f>+VLOOKUP(X489,bd_lista!$A$3:$C$590,3,FALSE)</f>
        <v>#N/A</v>
      </c>
      <c r="Z489" s="292"/>
      <c r="AA489" s="293"/>
    </row>
    <row r="490" spans="1:27" customFormat="1" ht="15" hidden="1" customHeight="1">
      <c r="A490" s="32">
        <v>1127</v>
      </c>
      <c r="B490" s="387">
        <f>+A490</f>
        <v>1127</v>
      </c>
      <c r="C490" s="247" t="str">
        <f>+VLOOKUP(A490,bd_lista!$A$3:$C$590,3,FALSE)</f>
        <v>Gobierno Autónomo Municipal de Villa de Huacaya</v>
      </c>
      <c r="D490" s="389" t="str">
        <f>+C490</f>
        <v>Gobierno Autónomo Municipal de Villa de Huacaya</v>
      </c>
      <c r="E490" s="242" t="s">
        <v>1304</v>
      </c>
      <c r="F490" s="243">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3">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3">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3">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3">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3">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3">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3">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3">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3">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3">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3">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3">
        <f t="shared" ca="1" si="17"/>
        <v>0</v>
      </c>
      <c r="S490" s="249"/>
      <c r="T490" s="243">
        <f ca="1">+T491</f>
        <v>0</v>
      </c>
      <c r="U490" s="242">
        <f t="shared" si="18"/>
        <v>1</v>
      </c>
      <c r="V490" s="333" t="str">
        <f>+VLOOKUP(A490,bd_lista!$A$3:$E$590,5,FALSE)</f>
        <v>Gobiernos Autonomos Municipales</v>
      </c>
      <c r="W490" s="391" t="str">
        <f>+V490</f>
        <v>Gobiernos Autonomos Municipales</v>
      </c>
      <c r="X490" s="242">
        <f>+VLOOKUP(A490,[4]Sheet1!$A$13:$D$744,4,FALSE)</f>
        <v>0</v>
      </c>
      <c r="Y490" s="242" t="e">
        <f>+VLOOKUP(X490,bd_lista!$A$3:$C$590,3,FALSE)</f>
        <v>#N/A</v>
      </c>
      <c r="Z490" s="294">
        <f>+X490</f>
        <v>0</v>
      </c>
      <c r="AA490" s="295" t="e">
        <f>+Y490</f>
        <v>#N/A</v>
      </c>
    </row>
    <row r="491" spans="1:27" customFormat="1" ht="15" hidden="1" customHeight="1">
      <c r="A491" s="32">
        <v>1127</v>
      </c>
      <c r="B491" s="388"/>
      <c r="C491" s="247" t="str">
        <f>+VLOOKUP(A491,bd_lista!$A$3:$C$590,3,FALSE)</f>
        <v>Gobierno Autónomo Municipal de Villa de Huacaya</v>
      </c>
      <c r="D491" s="390"/>
      <c r="E491" s="244" t="s">
        <v>1305</v>
      </c>
      <c r="F491" s="243">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3">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3">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3">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3">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3">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3">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3">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3">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3">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3">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3">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3">
        <f t="shared" ca="1" si="17"/>
        <v>0</v>
      </c>
      <c r="S491" s="249">
        <f ca="1">+R490+R491</f>
        <v>0</v>
      </c>
      <c r="T491" s="243">
        <f ca="1">+S491</f>
        <v>0</v>
      </c>
      <c r="U491" s="242">
        <f t="shared" si="18"/>
        <v>2</v>
      </c>
      <c r="V491" s="333" t="str">
        <f>+VLOOKUP(A491,bd_lista!$A$3:$E$590,5,FALSE)</f>
        <v>Gobiernos Autonomos Municipales</v>
      </c>
      <c r="W491" s="392"/>
      <c r="X491" s="242">
        <f>+VLOOKUP(A491,[4]Sheet1!$A$13:$D$744,4,FALSE)</f>
        <v>0</v>
      </c>
      <c r="Y491" s="242" t="e">
        <f>+VLOOKUP(X491,bd_lista!$A$3:$C$590,3,FALSE)</f>
        <v>#N/A</v>
      </c>
      <c r="Z491" s="292"/>
      <c r="AA491" s="293"/>
    </row>
    <row r="492" spans="1:27" customFormat="1" ht="15" hidden="1" customHeight="1">
      <c r="A492" s="32">
        <v>1128</v>
      </c>
      <c r="B492" s="387">
        <f>+A492</f>
        <v>1128</v>
      </c>
      <c r="C492" s="247" t="str">
        <f>+VLOOKUP(A492,bd_lista!$A$3:$C$590,3,FALSE)</f>
        <v>Gobierno Autónomo Municipal de Machareti</v>
      </c>
      <c r="D492" s="389" t="str">
        <f>+C492</f>
        <v>Gobierno Autónomo Municipal de Machareti</v>
      </c>
      <c r="E492" s="242" t="s">
        <v>1304</v>
      </c>
      <c r="F492" s="243">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3">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3">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3">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3">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3">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3">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3">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3">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3">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3">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3">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3">
        <f t="shared" ca="1" si="17"/>
        <v>0</v>
      </c>
      <c r="S492" s="249"/>
      <c r="T492" s="243">
        <f ca="1">+T493</f>
        <v>0</v>
      </c>
      <c r="U492" s="242">
        <f t="shared" si="18"/>
        <v>1</v>
      </c>
      <c r="V492" s="333" t="str">
        <f>+VLOOKUP(A492,bd_lista!$A$3:$E$590,5,FALSE)</f>
        <v>Gobiernos Autonomos Municipales</v>
      </c>
      <c r="W492" s="391" t="str">
        <f>+V492</f>
        <v>Gobiernos Autonomos Municipales</v>
      </c>
      <c r="X492" s="242">
        <f>+VLOOKUP(A492,[4]Sheet1!$A$13:$D$744,4,FALSE)</f>
        <v>0</v>
      </c>
      <c r="Y492" s="242" t="e">
        <f>+VLOOKUP(X492,bd_lista!$A$3:$C$590,3,FALSE)</f>
        <v>#N/A</v>
      </c>
      <c r="Z492" s="294">
        <f>+X492</f>
        <v>0</v>
      </c>
      <c r="AA492" s="295" t="e">
        <f>+Y492</f>
        <v>#N/A</v>
      </c>
    </row>
    <row r="493" spans="1:27" customFormat="1" ht="15" hidden="1" customHeight="1">
      <c r="A493" s="32">
        <v>1128</v>
      </c>
      <c r="B493" s="388"/>
      <c r="C493" s="247" t="str">
        <f>+VLOOKUP(A493,bd_lista!$A$3:$C$590,3,FALSE)</f>
        <v>Gobierno Autónomo Municipal de Machareti</v>
      </c>
      <c r="D493" s="390"/>
      <c r="E493" s="244" t="s">
        <v>1305</v>
      </c>
      <c r="F493" s="243">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3">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3">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3">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3">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3">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3">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3">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3">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3">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3">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3">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3">
        <f t="shared" ca="1" si="17"/>
        <v>0</v>
      </c>
      <c r="S493" s="249">
        <f ca="1">+R492+R493</f>
        <v>0</v>
      </c>
      <c r="T493" s="243">
        <f ca="1">+S493</f>
        <v>0</v>
      </c>
      <c r="U493" s="242">
        <f t="shared" si="18"/>
        <v>2</v>
      </c>
      <c r="V493" s="333" t="str">
        <f>+VLOOKUP(A493,bd_lista!$A$3:$E$590,5,FALSE)</f>
        <v>Gobiernos Autonomos Municipales</v>
      </c>
      <c r="W493" s="392"/>
      <c r="X493" s="242">
        <f>+VLOOKUP(A493,[4]Sheet1!$A$13:$D$744,4,FALSE)</f>
        <v>0</v>
      </c>
      <c r="Y493" s="242" t="e">
        <f>+VLOOKUP(X493,bd_lista!$A$3:$C$590,3,FALSE)</f>
        <v>#N/A</v>
      </c>
      <c r="Z493" s="292"/>
      <c r="AA493" s="293"/>
    </row>
    <row r="494" spans="1:27" customFormat="1" ht="27" hidden="1" customHeight="1">
      <c r="A494" s="32">
        <v>1129</v>
      </c>
      <c r="B494" s="387">
        <f>+A494</f>
        <v>1129</v>
      </c>
      <c r="C494" s="247" t="str">
        <f>+VLOOKUP(A494,bd_lista!$A$3:$C$590,3,FALSE)</f>
        <v>Gobierno Autónomo Municipal de Villa Charcas</v>
      </c>
      <c r="D494" s="389" t="str">
        <f>+C494</f>
        <v>Gobierno Autónomo Municipal de Villa Charcas</v>
      </c>
      <c r="E494" s="242" t="s">
        <v>1304</v>
      </c>
      <c r="F494" s="243">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3">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3">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3">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3">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3">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3">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3">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3">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3">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3">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3">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3">
        <f t="shared" ca="1" si="17"/>
        <v>0</v>
      </c>
      <c r="S494" s="249"/>
      <c r="T494" s="243">
        <f ca="1">+T495</f>
        <v>0</v>
      </c>
      <c r="U494" s="242">
        <f t="shared" si="18"/>
        <v>1</v>
      </c>
      <c r="V494" s="333" t="str">
        <f>+VLOOKUP(A494,bd_lista!$A$3:$E$590,5,FALSE)</f>
        <v>Gobiernos Autonomos Municipales</v>
      </c>
      <c r="W494" s="391" t="str">
        <f>+V494</f>
        <v>Gobiernos Autonomos Municipales</v>
      </c>
      <c r="X494" s="242">
        <f>+VLOOKUP(A494,[4]Sheet1!$A$13:$D$744,4,FALSE)</f>
        <v>0</v>
      </c>
      <c r="Y494" s="242" t="e">
        <f>+VLOOKUP(X494,bd_lista!$A$3:$C$590,3,FALSE)</f>
        <v>#N/A</v>
      </c>
      <c r="Z494" s="294">
        <f>+X494</f>
        <v>0</v>
      </c>
      <c r="AA494" s="295" t="e">
        <f>+Y494</f>
        <v>#N/A</v>
      </c>
    </row>
    <row r="495" spans="1:27" customFormat="1" ht="27" hidden="1" customHeight="1">
      <c r="A495" s="32">
        <v>1129</v>
      </c>
      <c r="B495" s="388"/>
      <c r="C495" s="247" t="str">
        <f>+VLOOKUP(A495,bd_lista!$A$3:$C$590,3,FALSE)</f>
        <v>Gobierno Autónomo Municipal de Villa Charcas</v>
      </c>
      <c r="D495" s="390"/>
      <c r="E495" s="244" t="s">
        <v>1305</v>
      </c>
      <c r="F495" s="243">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3">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3">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3">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3">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3">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3">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3">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3">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3">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3">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3">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3">
        <f t="shared" ca="1" si="17"/>
        <v>0</v>
      </c>
      <c r="S495" s="249">
        <f ca="1">+R494+R495</f>
        <v>0</v>
      </c>
      <c r="T495" s="243">
        <f ca="1">+S495</f>
        <v>0</v>
      </c>
      <c r="U495" s="242">
        <f t="shared" si="18"/>
        <v>2</v>
      </c>
      <c r="V495" s="333" t="str">
        <f>+VLOOKUP(A495,bd_lista!$A$3:$E$590,5,FALSE)</f>
        <v>Gobiernos Autonomos Municipales</v>
      </c>
      <c r="W495" s="392"/>
      <c r="X495" s="242">
        <f>+VLOOKUP(A495,[4]Sheet1!$A$13:$D$744,4,FALSE)</f>
        <v>0</v>
      </c>
      <c r="Y495" s="242" t="e">
        <f>+VLOOKUP(X495,bd_lista!$A$3:$C$590,3,FALSE)</f>
        <v>#N/A</v>
      </c>
      <c r="Z495" s="292"/>
      <c r="AA495" s="293"/>
    </row>
    <row r="496" spans="1:27" customFormat="1" ht="15" hidden="1" customHeight="1">
      <c r="A496" s="32">
        <v>1201</v>
      </c>
      <c r="B496" s="387">
        <f>+A496</f>
        <v>1201</v>
      </c>
      <c r="C496" s="247" t="str">
        <f>+VLOOKUP(A496,bd_lista!$A$3:$C$590,3,FALSE)</f>
        <v>Gobierno Autónomo Municipal de La Paz</v>
      </c>
      <c r="D496" s="389" t="str">
        <f>+C496</f>
        <v>Gobierno Autónomo Municipal de La Paz</v>
      </c>
      <c r="E496" s="242" t="s">
        <v>1304</v>
      </c>
      <c r="F496" s="243">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3">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3">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3">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3">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3">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3">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3">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3">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3">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3">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3">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3">
        <f t="shared" ca="1" si="17"/>
        <v>0</v>
      </c>
      <c r="S496" s="249"/>
      <c r="T496" s="243">
        <f ca="1">+T497</f>
        <v>0</v>
      </c>
      <c r="U496" s="242">
        <f t="shared" si="18"/>
        <v>1</v>
      </c>
      <c r="V496" s="333" t="str">
        <f>+VLOOKUP(A496,bd_lista!$A$3:$E$590,5,FALSE)</f>
        <v>Gobiernos Autonomos Municipales</v>
      </c>
      <c r="W496" s="391" t="str">
        <f>+V496</f>
        <v>Gobiernos Autonomos Municipales</v>
      </c>
      <c r="X496" s="242">
        <f>+VLOOKUP(A496,[4]Sheet1!$A$13:$D$744,4,FALSE)</f>
        <v>0</v>
      </c>
      <c r="Y496" s="242" t="e">
        <f>+VLOOKUP(X496,bd_lista!$A$3:$C$590,3,FALSE)</f>
        <v>#N/A</v>
      </c>
      <c r="Z496" s="294">
        <f>+X496</f>
        <v>0</v>
      </c>
      <c r="AA496" s="295" t="e">
        <f>+Y496</f>
        <v>#N/A</v>
      </c>
    </row>
    <row r="497" spans="1:27" customFormat="1" ht="15" hidden="1" customHeight="1">
      <c r="A497" s="32">
        <v>1201</v>
      </c>
      <c r="B497" s="388"/>
      <c r="C497" s="247" t="str">
        <f>+VLOOKUP(A497,bd_lista!$A$3:$C$590,3,FALSE)</f>
        <v>Gobierno Autónomo Municipal de La Paz</v>
      </c>
      <c r="D497" s="390"/>
      <c r="E497" s="244" t="s">
        <v>1305</v>
      </c>
      <c r="F497" s="243">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3">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3">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3">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3">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3">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3">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3">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3">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3">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3">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3">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3">
        <f t="shared" ca="1" si="17"/>
        <v>0</v>
      </c>
      <c r="S497" s="249">
        <f ca="1">+R496+R497</f>
        <v>0</v>
      </c>
      <c r="T497" s="243">
        <f ca="1">+S497</f>
        <v>0</v>
      </c>
      <c r="U497" s="242">
        <f t="shared" si="18"/>
        <v>2</v>
      </c>
      <c r="V497" s="333" t="str">
        <f>+VLOOKUP(A497,bd_lista!$A$3:$E$590,5,FALSE)</f>
        <v>Gobiernos Autonomos Municipales</v>
      </c>
      <c r="W497" s="392"/>
      <c r="X497" s="242">
        <f>+VLOOKUP(A497,[4]Sheet1!$A$13:$D$744,4,FALSE)</f>
        <v>0</v>
      </c>
      <c r="Y497" s="242" t="e">
        <f>+VLOOKUP(X497,bd_lista!$A$3:$C$590,3,FALSE)</f>
        <v>#N/A</v>
      </c>
      <c r="Z497" s="292"/>
      <c r="AA497" s="293"/>
    </row>
    <row r="498" spans="1:27" customFormat="1" ht="15" hidden="1" customHeight="1">
      <c r="A498" s="32">
        <v>1202</v>
      </c>
      <c r="B498" s="387">
        <f>+A498</f>
        <v>1202</v>
      </c>
      <c r="C498" s="247" t="str">
        <f>+VLOOKUP(A498,bd_lista!$A$3:$C$590,3,FALSE)</f>
        <v>Gobierno Autónomo Municipal de Palca</v>
      </c>
      <c r="D498" s="389" t="str">
        <f>+C498</f>
        <v>Gobierno Autónomo Municipal de Palca</v>
      </c>
      <c r="E498" s="242" t="s">
        <v>1304</v>
      </c>
      <c r="F498" s="243">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3">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3">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3">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3">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3">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3">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3">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3">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3">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3">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3">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3">
        <f t="shared" ca="1" si="17"/>
        <v>0</v>
      </c>
      <c r="S498" s="249"/>
      <c r="T498" s="243">
        <f ca="1">+T499</f>
        <v>0</v>
      </c>
      <c r="U498" s="242">
        <f t="shared" si="18"/>
        <v>1</v>
      </c>
      <c r="V498" s="333" t="str">
        <f>+VLOOKUP(A498,bd_lista!$A$3:$E$590,5,FALSE)</f>
        <v>Gobiernos Autonomos Municipales</v>
      </c>
      <c r="W498" s="391" t="str">
        <f>+V498</f>
        <v>Gobiernos Autonomos Municipales</v>
      </c>
      <c r="X498" s="242">
        <f>+VLOOKUP(A498,[4]Sheet1!$A$13:$D$744,4,FALSE)</f>
        <v>0</v>
      </c>
      <c r="Y498" s="242" t="e">
        <f>+VLOOKUP(X498,bd_lista!$A$3:$C$590,3,FALSE)</f>
        <v>#N/A</v>
      </c>
      <c r="Z498" s="294">
        <f>+X498</f>
        <v>0</v>
      </c>
      <c r="AA498" s="295" t="e">
        <f>+Y498</f>
        <v>#N/A</v>
      </c>
    </row>
    <row r="499" spans="1:27" customFormat="1" ht="15" hidden="1" customHeight="1">
      <c r="A499" s="32">
        <v>1202</v>
      </c>
      <c r="B499" s="388"/>
      <c r="C499" s="247" t="str">
        <f>+VLOOKUP(A499,bd_lista!$A$3:$C$590,3,FALSE)</f>
        <v>Gobierno Autónomo Municipal de Palca</v>
      </c>
      <c r="D499" s="390"/>
      <c r="E499" s="244" t="s">
        <v>1305</v>
      </c>
      <c r="F499" s="243">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3">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3">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3">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3">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3">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3">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3">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3">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3">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3">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3">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3">
        <f t="shared" ca="1" si="17"/>
        <v>0</v>
      </c>
      <c r="S499" s="249">
        <f ca="1">+R498+R499</f>
        <v>0</v>
      </c>
      <c r="T499" s="243">
        <f ca="1">+S499</f>
        <v>0</v>
      </c>
      <c r="U499" s="242">
        <f t="shared" si="18"/>
        <v>2</v>
      </c>
      <c r="V499" s="333" t="str">
        <f>+VLOOKUP(A499,bd_lista!$A$3:$E$590,5,FALSE)</f>
        <v>Gobiernos Autonomos Municipales</v>
      </c>
      <c r="W499" s="392"/>
      <c r="X499" s="242">
        <f>+VLOOKUP(A499,[4]Sheet1!$A$13:$D$744,4,FALSE)</f>
        <v>0</v>
      </c>
      <c r="Y499" s="242" t="e">
        <f>+VLOOKUP(X499,bd_lista!$A$3:$C$590,3,FALSE)</f>
        <v>#N/A</v>
      </c>
      <c r="Z499" s="292"/>
      <c r="AA499" s="293"/>
    </row>
    <row r="500" spans="1:27" customFormat="1" ht="15" hidden="1" customHeight="1">
      <c r="A500" s="32">
        <v>1203</v>
      </c>
      <c r="B500" s="387">
        <f>+A500</f>
        <v>1203</v>
      </c>
      <c r="C500" s="247" t="str">
        <f>+VLOOKUP(A500,bd_lista!$A$3:$C$590,3,FALSE)</f>
        <v>Gobierno Autónomo Municipal de Mecapaca</v>
      </c>
      <c r="D500" s="389" t="str">
        <f>+C500</f>
        <v>Gobierno Autónomo Municipal de Mecapaca</v>
      </c>
      <c r="E500" s="242" t="s">
        <v>1304</v>
      </c>
      <c r="F500" s="243">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3">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3">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3">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3">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3">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3">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3">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3">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3">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3">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3">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3">
        <f t="shared" ca="1" si="17"/>
        <v>0</v>
      </c>
      <c r="S500" s="249"/>
      <c r="T500" s="243">
        <f ca="1">+T501</f>
        <v>0</v>
      </c>
      <c r="U500" s="242">
        <f t="shared" si="18"/>
        <v>1</v>
      </c>
      <c r="V500" s="333" t="str">
        <f>+VLOOKUP(A500,bd_lista!$A$3:$E$590,5,FALSE)</f>
        <v>Gobiernos Autonomos Municipales</v>
      </c>
      <c r="W500" s="391" t="str">
        <f>+V500</f>
        <v>Gobiernos Autonomos Municipales</v>
      </c>
      <c r="X500" s="242">
        <f>+VLOOKUP(A500,[4]Sheet1!$A$13:$D$744,4,FALSE)</f>
        <v>0</v>
      </c>
      <c r="Y500" s="242" t="e">
        <f>+VLOOKUP(X500,bd_lista!$A$3:$C$590,3,FALSE)</f>
        <v>#N/A</v>
      </c>
      <c r="Z500" s="294">
        <f>+X500</f>
        <v>0</v>
      </c>
      <c r="AA500" s="295" t="e">
        <f>+Y500</f>
        <v>#N/A</v>
      </c>
    </row>
    <row r="501" spans="1:27" customFormat="1" ht="15" hidden="1" customHeight="1">
      <c r="A501" s="32">
        <v>1203</v>
      </c>
      <c r="B501" s="388"/>
      <c r="C501" s="247" t="str">
        <f>+VLOOKUP(A501,bd_lista!$A$3:$C$590,3,FALSE)</f>
        <v>Gobierno Autónomo Municipal de Mecapaca</v>
      </c>
      <c r="D501" s="390"/>
      <c r="E501" s="244" t="s">
        <v>1305</v>
      </c>
      <c r="F501" s="243">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3">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3">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3">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3">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3">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3">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3">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3">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3">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3">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3">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3">
        <f t="shared" ca="1" si="17"/>
        <v>0</v>
      </c>
      <c r="S501" s="249">
        <f ca="1">+R500+R501</f>
        <v>0</v>
      </c>
      <c r="T501" s="243">
        <f ca="1">+S501</f>
        <v>0</v>
      </c>
      <c r="U501" s="242">
        <f t="shared" si="18"/>
        <v>2</v>
      </c>
      <c r="V501" s="333" t="str">
        <f>+VLOOKUP(A501,bd_lista!$A$3:$E$590,5,FALSE)</f>
        <v>Gobiernos Autonomos Municipales</v>
      </c>
      <c r="W501" s="392"/>
      <c r="X501" s="242">
        <f>+VLOOKUP(A501,[4]Sheet1!$A$13:$D$744,4,FALSE)</f>
        <v>0</v>
      </c>
      <c r="Y501" s="242" t="e">
        <f>+VLOOKUP(X501,bd_lista!$A$3:$C$590,3,FALSE)</f>
        <v>#N/A</v>
      </c>
      <c r="Z501" s="292"/>
      <c r="AA501" s="293"/>
    </row>
    <row r="502" spans="1:27" customFormat="1" ht="15" hidden="1" customHeight="1">
      <c r="A502" s="32">
        <v>1204</v>
      </c>
      <c r="B502" s="387">
        <f>+A502</f>
        <v>1204</v>
      </c>
      <c r="C502" s="247" t="str">
        <f>+VLOOKUP(A502,bd_lista!$A$3:$C$590,3,FALSE)</f>
        <v>Gobierno Autónomo Municipal de Achocalla</v>
      </c>
      <c r="D502" s="389" t="str">
        <f>+C502</f>
        <v>Gobierno Autónomo Municipal de Achocalla</v>
      </c>
      <c r="E502" s="242" t="s">
        <v>1304</v>
      </c>
      <c r="F502" s="243">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3">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3">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3">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3">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3">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3">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3">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3">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3">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3">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3">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3">
        <f t="shared" ca="1" si="17"/>
        <v>0</v>
      </c>
      <c r="S502" s="249"/>
      <c r="T502" s="243">
        <f ca="1">+T503</f>
        <v>0</v>
      </c>
      <c r="U502" s="242">
        <f t="shared" si="18"/>
        <v>1</v>
      </c>
      <c r="V502" s="333" t="str">
        <f>+VLOOKUP(A502,bd_lista!$A$3:$E$590,5,FALSE)</f>
        <v>Gobiernos Autonomos Municipales</v>
      </c>
      <c r="W502" s="391" t="str">
        <f>+V502</f>
        <v>Gobiernos Autonomos Municipales</v>
      </c>
      <c r="X502" s="242">
        <f>+VLOOKUP(A502,[4]Sheet1!$A$13:$D$744,4,FALSE)</f>
        <v>0</v>
      </c>
      <c r="Y502" s="242" t="e">
        <f>+VLOOKUP(X502,bd_lista!$A$3:$C$590,3,FALSE)</f>
        <v>#N/A</v>
      </c>
      <c r="Z502" s="294">
        <f>+X502</f>
        <v>0</v>
      </c>
      <c r="AA502" s="295" t="e">
        <f>+Y502</f>
        <v>#N/A</v>
      </c>
    </row>
    <row r="503" spans="1:27" customFormat="1" ht="15" hidden="1" customHeight="1">
      <c r="A503" s="32">
        <v>1204</v>
      </c>
      <c r="B503" s="388"/>
      <c r="C503" s="247" t="str">
        <f>+VLOOKUP(A503,bd_lista!$A$3:$C$590,3,FALSE)</f>
        <v>Gobierno Autónomo Municipal de Achocalla</v>
      </c>
      <c r="D503" s="390"/>
      <c r="E503" s="244" t="s">
        <v>1305</v>
      </c>
      <c r="F503" s="243">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3">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3">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3">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3">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3">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3">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3">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3">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3">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3">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3">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3">
        <f t="shared" ca="1" si="17"/>
        <v>0</v>
      </c>
      <c r="S503" s="249">
        <f ca="1">+R502+R503</f>
        <v>0</v>
      </c>
      <c r="T503" s="243">
        <f ca="1">+S503</f>
        <v>0</v>
      </c>
      <c r="U503" s="242">
        <f t="shared" si="18"/>
        <v>2</v>
      </c>
      <c r="V503" s="333" t="str">
        <f>+VLOOKUP(A503,bd_lista!$A$3:$E$590,5,FALSE)</f>
        <v>Gobiernos Autonomos Municipales</v>
      </c>
      <c r="W503" s="392"/>
      <c r="X503" s="242">
        <f>+VLOOKUP(A503,[4]Sheet1!$A$13:$D$744,4,FALSE)</f>
        <v>0</v>
      </c>
      <c r="Y503" s="242" t="e">
        <f>+VLOOKUP(X503,bd_lista!$A$3:$C$590,3,FALSE)</f>
        <v>#N/A</v>
      </c>
      <c r="Z503" s="292"/>
      <c r="AA503" s="293"/>
    </row>
    <row r="504" spans="1:27" customFormat="1" ht="15" hidden="1" customHeight="1">
      <c r="A504" s="32">
        <v>1205</v>
      </c>
      <c r="B504" s="387">
        <f>+A504</f>
        <v>1205</v>
      </c>
      <c r="C504" s="247" t="str">
        <f>+VLOOKUP(A504,bd_lista!$A$3:$C$590,3,FALSE)</f>
        <v>Gobierno Autónomo Municipal de El Alto de La Paz</v>
      </c>
      <c r="D504" s="389" t="str">
        <f>+C504</f>
        <v>Gobierno Autónomo Municipal de El Alto de La Paz</v>
      </c>
      <c r="E504" s="242" t="s">
        <v>1304</v>
      </c>
      <c r="F504" s="243">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3">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3">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3">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3">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3">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3">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3">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3">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3">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3">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3">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3">
        <f t="shared" ca="1" si="17"/>
        <v>0</v>
      </c>
      <c r="S504" s="249"/>
      <c r="T504" s="243">
        <f ca="1">+T505</f>
        <v>0</v>
      </c>
      <c r="U504" s="242">
        <f t="shared" si="18"/>
        <v>1</v>
      </c>
      <c r="V504" s="333" t="str">
        <f>+VLOOKUP(A504,bd_lista!$A$3:$E$590,5,FALSE)</f>
        <v>Gobiernos Autonomos Municipales</v>
      </c>
      <c r="W504" s="391" t="str">
        <f>+V504</f>
        <v>Gobiernos Autonomos Municipales</v>
      </c>
      <c r="X504" s="242">
        <f>+VLOOKUP(A504,[4]Sheet1!$A$13:$D$744,4,FALSE)</f>
        <v>0</v>
      </c>
      <c r="Y504" s="242" t="e">
        <f>+VLOOKUP(X504,bd_lista!$A$3:$C$590,3,FALSE)</f>
        <v>#N/A</v>
      </c>
      <c r="Z504" s="294">
        <f>+X504</f>
        <v>0</v>
      </c>
      <c r="AA504" s="295" t="e">
        <f>+Y504</f>
        <v>#N/A</v>
      </c>
    </row>
    <row r="505" spans="1:27" customFormat="1" ht="15" hidden="1" customHeight="1">
      <c r="A505" s="32">
        <v>1205</v>
      </c>
      <c r="B505" s="388"/>
      <c r="C505" s="247" t="str">
        <f>+VLOOKUP(A505,bd_lista!$A$3:$C$590,3,FALSE)</f>
        <v>Gobierno Autónomo Municipal de El Alto de La Paz</v>
      </c>
      <c r="D505" s="390"/>
      <c r="E505" s="244" t="s">
        <v>1305</v>
      </c>
      <c r="F505" s="243">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3">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3">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3">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3">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3">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3">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3">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3">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3">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3">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3">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3">
        <f t="shared" ca="1" si="17"/>
        <v>0</v>
      </c>
      <c r="S505" s="249">
        <f ca="1">+R504+R505</f>
        <v>0</v>
      </c>
      <c r="T505" s="243">
        <f ca="1">+S505</f>
        <v>0</v>
      </c>
      <c r="U505" s="242">
        <f t="shared" si="18"/>
        <v>2</v>
      </c>
      <c r="V505" s="333" t="str">
        <f>+VLOOKUP(A505,bd_lista!$A$3:$E$590,5,FALSE)</f>
        <v>Gobiernos Autonomos Municipales</v>
      </c>
      <c r="W505" s="392"/>
      <c r="X505" s="242">
        <f>+VLOOKUP(A505,[4]Sheet1!$A$13:$D$744,4,FALSE)</f>
        <v>0</v>
      </c>
      <c r="Y505" s="242" t="e">
        <f>+VLOOKUP(X505,bd_lista!$A$3:$C$590,3,FALSE)</f>
        <v>#N/A</v>
      </c>
      <c r="Z505" s="292"/>
      <c r="AA505" s="293"/>
    </row>
    <row r="506" spans="1:27" customFormat="1" ht="15" hidden="1" customHeight="1">
      <c r="A506" s="32">
        <v>1206</v>
      </c>
      <c r="B506" s="387">
        <f>+A506</f>
        <v>1206</v>
      </c>
      <c r="C506" s="247" t="str">
        <f>+VLOOKUP(A506,bd_lista!$A$3:$C$590,3,FALSE)</f>
        <v>Gobierno Autónomo Municipal de Viacha</v>
      </c>
      <c r="D506" s="389" t="str">
        <f>+C506</f>
        <v>Gobierno Autónomo Municipal de Viacha</v>
      </c>
      <c r="E506" s="242" t="s">
        <v>1304</v>
      </c>
      <c r="F506" s="243">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3">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3">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3">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3">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3">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3">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3">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3">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3">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3">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3">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3">
        <f t="shared" ca="1" si="17"/>
        <v>0</v>
      </c>
      <c r="S506" s="249"/>
      <c r="T506" s="243">
        <f ca="1">+T507</f>
        <v>0</v>
      </c>
      <c r="U506" s="242">
        <f t="shared" si="18"/>
        <v>1</v>
      </c>
      <c r="V506" s="333" t="str">
        <f>+VLOOKUP(A506,bd_lista!$A$3:$E$590,5,FALSE)</f>
        <v>Gobiernos Autonomos Municipales</v>
      </c>
      <c r="W506" s="391" t="str">
        <f>+V506</f>
        <v>Gobiernos Autonomos Municipales</v>
      </c>
      <c r="X506" s="242">
        <f>+VLOOKUP(A506,[4]Sheet1!$A$13:$D$744,4,FALSE)</f>
        <v>0</v>
      </c>
      <c r="Y506" s="242" t="e">
        <f>+VLOOKUP(X506,bd_lista!$A$3:$C$590,3,FALSE)</f>
        <v>#N/A</v>
      </c>
      <c r="Z506" s="294">
        <f>+X506</f>
        <v>0</v>
      </c>
      <c r="AA506" s="295" t="e">
        <f>+Y506</f>
        <v>#N/A</v>
      </c>
    </row>
    <row r="507" spans="1:27" customFormat="1" ht="15" hidden="1" customHeight="1">
      <c r="A507" s="32">
        <v>1206</v>
      </c>
      <c r="B507" s="388"/>
      <c r="C507" s="247" t="str">
        <f>+VLOOKUP(A507,bd_lista!$A$3:$C$590,3,FALSE)</f>
        <v>Gobierno Autónomo Municipal de Viacha</v>
      </c>
      <c r="D507" s="390"/>
      <c r="E507" s="244" t="s">
        <v>1305</v>
      </c>
      <c r="F507" s="243">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3">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3">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3">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3">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3">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3">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3">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3">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3">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3">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3">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3">
        <f t="shared" ca="1" si="17"/>
        <v>0</v>
      </c>
      <c r="S507" s="249">
        <f ca="1">+R506+R507</f>
        <v>0</v>
      </c>
      <c r="T507" s="243">
        <f ca="1">+S507</f>
        <v>0</v>
      </c>
      <c r="U507" s="242">
        <f t="shared" si="18"/>
        <v>2</v>
      </c>
      <c r="V507" s="333" t="str">
        <f>+VLOOKUP(A507,bd_lista!$A$3:$E$590,5,FALSE)</f>
        <v>Gobiernos Autonomos Municipales</v>
      </c>
      <c r="W507" s="392"/>
      <c r="X507" s="242">
        <f>+VLOOKUP(A507,[4]Sheet1!$A$13:$D$744,4,FALSE)</f>
        <v>0</v>
      </c>
      <c r="Y507" s="242" t="e">
        <f>+VLOOKUP(X507,bd_lista!$A$3:$C$590,3,FALSE)</f>
        <v>#N/A</v>
      </c>
      <c r="Z507" s="292"/>
      <c r="AA507" s="293"/>
    </row>
    <row r="508" spans="1:27" customFormat="1" ht="15" hidden="1" customHeight="1">
      <c r="A508" s="32">
        <v>1207</v>
      </c>
      <c r="B508" s="387">
        <f>+A508</f>
        <v>1207</v>
      </c>
      <c r="C508" s="247" t="str">
        <f>+VLOOKUP(A508,bd_lista!$A$3:$C$590,3,FALSE)</f>
        <v>Gobierno Autónomo Municipal de Guaqui</v>
      </c>
      <c r="D508" s="389" t="str">
        <f>+C508</f>
        <v>Gobierno Autónomo Municipal de Guaqui</v>
      </c>
      <c r="E508" s="242" t="s">
        <v>1304</v>
      </c>
      <c r="F508" s="243">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3">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3">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3">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3">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3">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3">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3">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3">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3">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3">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3">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3">
        <f t="shared" ca="1" si="17"/>
        <v>0</v>
      </c>
      <c r="S508" s="249"/>
      <c r="T508" s="243">
        <f ca="1">+T509</f>
        <v>0</v>
      </c>
      <c r="U508" s="242">
        <f t="shared" si="18"/>
        <v>1</v>
      </c>
      <c r="V508" s="333" t="str">
        <f>+VLOOKUP(A508,bd_lista!$A$3:$E$590,5,FALSE)</f>
        <v>Gobiernos Autonomos Municipales</v>
      </c>
      <c r="W508" s="391" t="str">
        <f>+V508</f>
        <v>Gobiernos Autonomos Municipales</v>
      </c>
      <c r="X508" s="242">
        <f>+VLOOKUP(A508,[4]Sheet1!$A$13:$D$744,4,FALSE)</f>
        <v>0</v>
      </c>
      <c r="Y508" s="242" t="e">
        <f>+VLOOKUP(X508,bd_lista!$A$3:$C$590,3,FALSE)</f>
        <v>#N/A</v>
      </c>
      <c r="Z508" s="294">
        <f>+X508</f>
        <v>0</v>
      </c>
      <c r="AA508" s="295" t="e">
        <f>+Y508</f>
        <v>#N/A</v>
      </c>
    </row>
    <row r="509" spans="1:27" customFormat="1" ht="15" hidden="1" customHeight="1">
      <c r="A509" s="32">
        <v>1207</v>
      </c>
      <c r="B509" s="388"/>
      <c r="C509" s="247" t="str">
        <f>+VLOOKUP(A509,bd_lista!$A$3:$C$590,3,FALSE)</f>
        <v>Gobierno Autónomo Municipal de Guaqui</v>
      </c>
      <c r="D509" s="390"/>
      <c r="E509" s="244" t="s">
        <v>1305</v>
      </c>
      <c r="F509" s="243">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3">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3">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3">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3">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3">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3">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3">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3">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3">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3">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3">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3">
        <f t="shared" ca="1" si="17"/>
        <v>0</v>
      </c>
      <c r="S509" s="249">
        <f ca="1">+R508+R509</f>
        <v>0</v>
      </c>
      <c r="T509" s="243">
        <f ca="1">+S509</f>
        <v>0</v>
      </c>
      <c r="U509" s="242">
        <f t="shared" si="18"/>
        <v>2</v>
      </c>
      <c r="V509" s="333" t="str">
        <f>+VLOOKUP(A509,bd_lista!$A$3:$E$590,5,FALSE)</f>
        <v>Gobiernos Autonomos Municipales</v>
      </c>
      <c r="W509" s="392"/>
      <c r="X509" s="242">
        <f>+VLOOKUP(A509,[4]Sheet1!$A$13:$D$744,4,FALSE)</f>
        <v>0</v>
      </c>
      <c r="Y509" s="242" t="e">
        <f>+VLOOKUP(X509,bd_lista!$A$3:$C$590,3,FALSE)</f>
        <v>#N/A</v>
      </c>
      <c r="Z509" s="292"/>
      <c r="AA509" s="293"/>
    </row>
    <row r="510" spans="1:27" customFormat="1" ht="15" hidden="1" customHeight="1">
      <c r="A510" s="32">
        <v>1208</v>
      </c>
      <c r="B510" s="387">
        <f>+A510</f>
        <v>1208</v>
      </c>
      <c r="C510" s="247" t="str">
        <f>+VLOOKUP(A510,bd_lista!$A$3:$C$590,3,FALSE)</f>
        <v>Gobierno Autónomo Municipal de Tiahuanacu</v>
      </c>
      <c r="D510" s="389" t="str">
        <f>+C510</f>
        <v>Gobierno Autónomo Municipal de Tiahuanacu</v>
      </c>
      <c r="E510" s="242" t="s">
        <v>1304</v>
      </c>
      <c r="F510" s="243">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3">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3">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3">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3">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3">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3">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3">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3">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3">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3">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3">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3">
        <f t="shared" ca="1" si="17"/>
        <v>0</v>
      </c>
      <c r="S510" s="249"/>
      <c r="T510" s="243">
        <f ca="1">+T511</f>
        <v>0</v>
      </c>
      <c r="U510" s="242">
        <f t="shared" si="18"/>
        <v>1</v>
      </c>
      <c r="V510" s="333" t="str">
        <f>+VLOOKUP(A510,bd_lista!$A$3:$E$590,5,FALSE)</f>
        <v>Gobiernos Autonomos Municipales</v>
      </c>
      <c r="W510" s="391" t="str">
        <f>+V510</f>
        <v>Gobiernos Autonomos Municipales</v>
      </c>
      <c r="X510" s="242">
        <f>+VLOOKUP(A510,[4]Sheet1!$A$13:$D$744,4,FALSE)</f>
        <v>0</v>
      </c>
      <c r="Y510" s="242" t="e">
        <f>+VLOOKUP(X510,bd_lista!$A$3:$C$590,3,FALSE)</f>
        <v>#N/A</v>
      </c>
      <c r="Z510" s="294">
        <f>+X510</f>
        <v>0</v>
      </c>
      <c r="AA510" s="295" t="e">
        <f>+Y510</f>
        <v>#N/A</v>
      </c>
    </row>
    <row r="511" spans="1:27" customFormat="1" ht="15" hidden="1" customHeight="1">
      <c r="A511" s="32">
        <v>1208</v>
      </c>
      <c r="B511" s="388"/>
      <c r="C511" s="247" t="str">
        <f>+VLOOKUP(A511,bd_lista!$A$3:$C$590,3,FALSE)</f>
        <v>Gobierno Autónomo Municipal de Tiahuanacu</v>
      </c>
      <c r="D511" s="390"/>
      <c r="E511" s="244" t="s">
        <v>1305</v>
      </c>
      <c r="F511" s="243">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3">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3">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3">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3">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3">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3">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3">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3">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3">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3">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3">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3">
        <f t="shared" ca="1" si="17"/>
        <v>0</v>
      </c>
      <c r="S511" s="249">
        <f ca="1">+R510+R511</f>
        <v>0</v>
      </c>
      <c r="T511" s="243">
        <f ca="1">+S511</f>
        <v>0</v>
      </c>
      <c r="U511" s="242">
        <f t="shared" si="18"/>
        <v>2</v>
      </c>
      <c r="V511" s="333" t="str">
        <f>+VLOOKUP(A511,bd_lista!$A$3:$E$590,5,FALSE)</f>
        <v>Gobiernos Autonomos Municipales</v>
      </c>
      <c r="W511" s="392"/>
      <c r="X511" s="242">
        <f>+VLOOKUP(A511,[4]Sheet1!$A$13:$D$744,4,FALSE)</f>
        <v>0</v>
      </c>
      <c r="Y511" s="242" t="e">
        <f>+VLOOKUP(X511,bd_lista!$A$3:$C$590,3,FALSE)</f>
        <v>#N/A</v>
      </c>
      <c r="Z511" s="292"/>
      <c r="AA511" s="293"/>
    </row>
    <row r="512" spans="1:27" customFormat="1" ht="15" hidden="1" customHeight="1">
      <c r="A512" s="32">
        <v>1209</v>
      </c>
      <c r="B512" s="387">
        <f>+A512</f>
        <v>1209</v>
      </c>
      <c r="C512" s="247" t="str">
        <f>+VLOOKUP(A512,bd_lista!$A$3:$C$590,3,FALSE)</f>
        <v>Gobierno Autónomo Municipal de Desaguadero</v>
      </c>
      <c r="D512" s="389" t="str">
        <f>+C512</f>
        <v>Gobierno Autónomo Municipal de Desaguadero</v>
      </c>
      <c r="E512" s="242" t="s">
        <v>1304</v>
      </c>
      <c r="F512" s="243">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3">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3">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3">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3">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3">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3">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3">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3">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3">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3">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3">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3">
        <f t="shared" ca="1" si="17"/>
        <v>0</v>
      </c>
      <c r="S512" s="249"/>
      <c r="T512" s="243">
        <f ca="1">+T513</f>
        <v>0</v>
      </c>
      <c r="U512" s="242">
        <f t="shared" si="18"/>
        <v>1</v>
      </c>
      <c r="V512" s="333" t="str">
        <f>+VLOOKUP(A512,bd_lista!$A$3:$E$590,5,FALSE)</f>
        <v>Gobiernos Autonomos Municipales</v>
      </c>
      <c r="W512" s="391" t="str">
        <f>+V512</f>
        <v>Gobiernos Autonomos Municipales</v>
      </c>
      <c r="X512" s="242">
        <f>+VLOOKUP(A512,[4]Sheet1!$A$13:$D$744,4,FALSE)</f>
        <v>0</v>
      </c>
      <c r="Y512" s="242" t="e">
        <f>+VLOOKUP(X512,bd_lista!$A$3:$C$590,3,FALSE)</f>
        <v>#N/A</v>
      </c>
      <c r="Z512" s="294">
        <f>+X512</f>
        <v>0</v>
      </c>
      <c r="AA512" s="295" t="e">
        <f>+Y512</f>
        <v>#N/A</v>
      </c>
    </row>
    <row r="513" spans="1:27" customFormat="1" ht="15" hidden="1" customHeight="1">
      <c r="A513" s="32">
        <v>1209</v>
      </c>
      <c r="B513" s="388"/>
      <c r="C513" s="247" t="str">
        <f>+VLOOKUP(A513,bd_lista!$A$3:$C$590,3,FALSE)</f>
        <v>Gobierno Autónomo Municipal de Desaguadero</v>
      </c>
      <c r="D513" s="390"/>
      <c r="E513" s="244" t="s">
        <v>1305</v>
      </c>
      <c r="F513" s="243">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3">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3">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3">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3">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3">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3">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3">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3">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3">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3">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3">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3">
        <f t="shared" ca="1" si="17"/>
        <v>0</v>
      </c>
      <c r="S513" s="249">
        <f ca="1">+R512+R513</f>
        <v>0</v>
      </c>
      <c r="T513" s="243">
        <f ca="1">+S513</f>
        <v>0</v>
      </c>
      <c r="U513" s="242">
        <f t="shared" si="18"/>
        <v>2</v>
      </c>
      <c r="V513" s="333" t="str">
        <f>+VLOOKUP(A513,bd_lista!$A$3:$E$590,5,FALSE)</f>
        <v>Gobiernos Autonomos Municipales</v>
      </c>
      <c r="W513" s="392"/>
      <c r="X513" s="242">
        <f>+VLOOKUP(A513,[4]Sheet1!$A$13:$D$744,4,FALSE)</f>
        <v>0</v>
      </c>
      <c r="Y513" s="242" t="e">
        <f>+VLOOKUP(X513,bd_lista!$A$3:$C$590,3,FALSE)</f>
        <v>#N/A</v>
      </c>
      <c r="Z513" s="292"/>
      <c r="AA513" s="293"/>
    </row>
    <row r="514" spans="1:27" customFormat="1" ht="15" hidden="1" customHeight="1">
      <c r="A514" s="32">
        <v>1210</v>
      </c>
      <c r="B514" s="387">
        <f>+A514</f>
        <v>1210</v>
      </c>
      <c r="C514" s="247" t="str">
        <f>+VLOOKUP(A514,bd_lista!$A$3:$C$590,3,FALSE)</f>
        <v>Gobierno Autónomo Municipal de Caranavi</v>
      </c>
      <c r="D514" s="389" t="str">
        <f>+C514</f>
        <v>Gobierno Autónomo Municipal de Caranavi</v>
      </c>
      <c r="E514" s="242" t="s">
        <v>1304</v>
      </c>
      <c r="F514" s="243">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3">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3">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3">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3">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3">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3">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3">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3">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3">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3">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3">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3">
        <f t="shared" ca="1" si="17"/>
        <v>0</v>
      </c>
      <c r="S514" s="249"/>
      <c r="T514" s="243">
        <f ca="1">+T515</f>
        <v>0</v>
      </c>
      <c r="U514" s="242">
        <f t="shared" si="18"/>
        <v>1</v>
      </c>
      <c r="V514" s="333" t="str">
        <f>+VLOOKUP(A514,bd_lista!$A$3:$E$590,5,FALSE)</f>
        <v>Gobiernos Autonomos Municipales</v>
      </c>
      <c r="W514" s="391" t="str">
        <f>+V514</f>
        <v>Gobiernos Autonomos Municipales</v>
      </c>
      <c r="X514" s="242">
        <f>+VLOOKUP(A514,[4]Sheet1!$A$13:$D$744,4,FALSE)</f>
        <v>0</v>
      </c>
      <c r="Y514" s="242" t="e">
        <f>+VLOOKUP(X514,bd_lista!$A$3:$C$590,3,FALSE)</f>
        <v>#N/A</v>
      </c>
      <c r="Z514" s="294">
        <f>+X514</f>
        <v>0</v>
      </c>
      <c r="AA514" s="295" t="e">
        <f>+Y514</f>
        <v>#N/A</v>
      </c>
    </row>
    <row r="515" spans="1:27" customFormat="1" ht="15" hidden="1" customHeight="1">
      <c r="A515" s="32">
        <v>1210</v>
      </c>
      <c r="B515" s="388"/>
      <c r="C515" s="247" t="str">
        <f>+VLOOKUP(A515,bd_lista!$A$3:$C$590,3,FALSE)</f>
        <v>Gobierno Autónomo Municipal de Caranavi</v>
      </c>
      <c r="D515" s="390"/>
      <c r="E515" s="244" t="s">
        <v>1305</v>
      </c>
      <c r="F515" s="243">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3">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3">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3">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3">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3">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3">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3">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3">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3">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3">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3">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3">
        <f t="shared" ca="1" si="17"/>
        <v>0</v>
      </c>
      <c r="S515" s="249">
        <f ca="1">+R514+R515</f>
        <v>0</v>
      </c>
      <c r="T515" s="243">
        <f ca="1">+S515</f>
        <v>0</v>
      </c>
      <c r="U515" s="242">
        <f t="shared" si="18"/>
        <v>2</v>
      </c>
      <c r="V515" s="333" t="str">
        <f>+VLOOKUP(A515,bd_lista!$A$3:$E$590,5,FALSE)</f>
        <v>Gobiernos Autonomos Municipales</v>
      </c>
      <c r="W515" s="392"/>
      <c r="X515" s="242">
        <f>+VLOOKUP(A515,[4]Sheet1!$A$13:$D$744,4,FALSE)</f>
        <v>0</v>
      </c>
      <c r="Y515" s="242" t="e">
        <f>+VLOOKUP(X515,bd_lista!$A$3:$C$590,3,FALSE)</f>
        <v>#N/A</v>
      </c>
      <c r="Z515" s="292"/>
      <c r="AA515" s="293"/>
    </row>
    <row r="516" spans="1:27" customFormat="1" ht="15" hidden="1" customHeight="1">
      <c r="A516" s="32">
        <v>1211</v>
      </c>
      <c r="B516" s="387">
        <f>+A516</f>
        <v>1211</v>
      </c>
      <c r="C516" s="247" t="str">
        <f>+VLOOKUP(A516,bd_lista!$A$3:$C$590,3,FALSE)</f>
        <v>Gobierno Autónomo Municipal de Sica Sica (Villa Aroma)</v>
      </c>
      <c r="D516" s="389" t="str">
        <f>+C516</f>
        <v>Gobierno Autónomo Municipal de Sica Sica (Villa Aroma)</v>
      </c>
      <c r="E516" s="242" t="s">
        <v>1304</v>
      </c>
      <c r="F516" s="243">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3">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3">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3">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3">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3">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3">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3">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3">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3">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3">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3">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3">
        <f t="shared" ca="1" si="17"/>
        <v>0</v>
      </c>
      <c r="S516" s="249"/>
      <c r="T516" s="243">
        <f ca="1">+T517</f>
        <v>0</v>
      </c>
      <c r="U516" s="242">
        <f t="shared" si="18"/>
        <v>1</v>
      </c>
      <c r="V516" s="333" t="str">
        <f>+VLOOKUP(A516,bd_lista!$A$3:$E$590,5,FALSE)</f>
        <v>Gobiernos Autonomos Municipales</v>
      </c>
      <c r="W516" s="391" t="str">
        <f>+V516</f>
        <v>Gobiernos Autonomos Municipales</v>
      </c>
      <c r="X516" s="242">
        <f>+VLOOKUP(A516,[4]Sheet1!$A$13:$D$744,4,FALSE)</f>
        <v>0</v>
      </c>
      <c r="Y516" s="242" t="e">
        <f>+VLOOKUP(X516,bd_lista!$A$3:$C$590,3,FALSE)</f>
        <v>#N/A</v>
      </c>
      <c r="Z516" s="294">
        <f>+X516</f>
        <v>0</v>
      </c>
      <c r="AA516" s="295" t="e">
        <f>+Y516</f>
        <v>#N/A</v>
      </c>
    </row>
    <row r="517" spans="1:27" customFormat="1" ht="15" hidden="1" customHeight="1">
      <c r="A517" s="32">
        <v>1211</v>
      </c>
      <c r="B517" s="388"/>
      <c r="C517" s="247" t="str">
        <f>+VLOOKUP(A517,bd_lista!$A$3:$C$590,3,FALSE)</f>
        <v>Gobierno Autónomo Municipal de Sica Sica (Villa Aroma)</v>
      </c>
      <c r="D517" s="390"/>
      <c r="E517" s="244" t="s">
        <v>1305</v>
      </c>
      <c r="F517" s="243">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3">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3">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3">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3">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3">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3">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3">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3">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3">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3">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3">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3">
        <f t="shared" ca="1" si="17"/>
        <v>0</v>
      </c>
      <c r="S517" s="249">
        <f ca="1">+R516+R517</f>
        <v>0</v>
      </c>
      <c r="T517" s="243">
        <f ca="1">+S517</f>
        <v>0</v>
      </c>
      <c r="U517" s="242">
        <f t="shared" si="18"/>
        <v>2</v>
      </c>
      <c r="V517" s="333" t="str">
        <f>+VLOOKUP(A517,bd_lista!$A$3:$E$590,5,FALSE)</f>
        <v>Gobiernos Autonomos Municipales</v>
      </c>
      <c r="W517" s="392"/>
      <c r="X517" s="242">
        <f>+VLOOKUP(A517,[4]Sheet1!$A$13:$D$744,4,FALSE)</f>
        <v>0</v>
      </c>
      <c r="Y517" s="242" t="e">
        <f>+VLOOKUP(X517,bd_lista!$A$3:$C$590,3,FALSE)</f>
        <v>#N/A</v>
      </c>
      <c r="Z517" s="292"/>
      <c r="AA517" s="293"/>
    </row>
    <row r="518" spans="1:27" customFormat="1" ht="15" hidden="1" customHeight="1">
      <c r="A518" s="32">
        <v>1212</v>
      </c>
      <c r="B518" s="387">
        <f>+A518</f>
        <v>1212</v>
      </c>
      <c r="C518" s="247" t="str">
        <f>+VLOOKUP(A518,bd_lista!$A$3:$C$590,3,FALSE)</f>
        <v>Gobierno Autónomo Municipal de Umala</v>
      </c>
      <c r="D518" s="389" t="str">
        <f>+C518</f>
        <v>Gobierno Autónomo Municipal de Umala</v>
      </c>
      <c r="E518" s="242" t="s">
        <v>1304</v>
      </c>
      <c r="F518" s="243">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3">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3">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3">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3">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3">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3">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3">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3">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3">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3">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3">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3">
        <f t="shared" ref="R518:R581" ca="1" si="19">+SUM(F518:Q518)</f>
        <v>0</v>
      </c>
      <c r="S518" s="249"/>
      <c r="T518" s="243">
        <f ca="1">+T519</f>
        <v>0</v>
      </c>
      <c r="U518" s="242">
        <f t="shared" ref="U518:U581" si="20">+IF(E518="Débitos",1,2)</f>
        <v>1</v>
      </c>
      <c r="V518" s="333" t="str">
        <f>+VLOOKUP(A518,bd_lista!$A$3:$E$590,5,FALSE)</f>
        <v>Gobiernos Autonomos Municipales</v>
      </c>
      <c r="W518" s="391" t="str">
        <f>+V518</f>
        <v>Gobiernos Autonomos Municipales</v>
      </c>
      <c r="X518" s="242">
        <f>+VLOOKUP(A518,[4]Sheet1!$A$13:$D$744,4,FALSE)</f>
        <v>0</v>
      </c>
      <c r="Y518" s="242" t="e">
        <f>+VLOOKUP(X518,bd_lista!$A$3:$C$590,3,FALSE)</f>
        <v>#N/A</v>
      </c>
      <c r="Z518" s="294">
        <f>+X518</f>
        <v>0</v>
      </c>
      <c r="AA518" s="295" t="e">
        <f>+Y518</f>
        <v>#N/A</v>
      </c>
    </row>
    <row r="519" spans="1:27" customFormat="1" ht="15" hidden="1" customHeight="1">
      <c r="A519" s="32">
        <v>1212</v>
      </c>
      <c r="B519" s="388"/>
      <c r="C519" s="247" t="str">
        <f>+VLOOKUP(A519,bd_lista!$A$3:$C$590,3,FALSE)</f>
        <v>Gobierno Autónomo Municipal de Umala</v>
      </c>
      <c r="D519" s="390"/>
      <c r="E519" s="244" t="s">
        <v>1305</v>
      </c>
      <c r="F519" s="243">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3">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3">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3">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3">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3">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3">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3">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3">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3">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3">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3">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3">
        <f t="shared" ca="1" si="19"/>
        <v>0</v>
      </c>
      <c r="S519" s="249">
        <f ca="1">+R518+R519</f>
        <v>0</v>
      </c>
      <c r="T519" s="243">
        <f ca="1">+S519</f>
        <v>0</v>
      </c>
      <c r="U519" s="242">
        <f t="shared" si="20"/>
        <v>2</v>
      </c>
      <c r="V519" s="333" t="str">
        <f>+VLOOKUP(A519,bd_lista!$A$3:$E$590,5,FALSE)</f>
        <v>Gobiernos Autonomos Municipales</v>
      </c>
      <c r="W519" s="392"/>
      <c r="X519" s="242">
        <f>+VLOOKUP(A519,[4]Sheet1!$A$13:$D$744,4,FALSE)</f>
        <v>0</v>
      </c>
      <c r="Y519" s="242" t="e">
        <f>+VLOOKUP(X519,bd_lista!$A$3:$C$590,3,FALSE)</f>
        <v>#N/A</v>
      </c>
      <c r="Z519" s="292"/>
      <c r="AA519" s="293"/>
    </row>
    <row r="520" spans="1:27" customFormat="1" ht="15" hidden="1" customHeight="1">
      <c r="A520" s="32">
        <v>1213</v>
      </c>
      <c r="B520" s="387">
        <f>+A520</f>
        <v>1213</v>
      </c>
      <c r="C520" s="247" t="str">
        <f>+VLOOKUP(A520,bd_lista!$A$3:$C$590,3,FALSE)</f>
        <v>Gobierno Autónomo Municipal de Ayo Ayo</v>
      </c>
      <c r="D520" s="389" t="str">
        <f>+C520</f>
        <v>Gobierno Autónomo Municipal de Ayo Ayo</v>
      </c>
      <c r="E520" s="242" t="s">
        <v>1304</v>
      </c>
      <c r="F520" s="243">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3">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3">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3">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3">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3">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3">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3">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3">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3">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3">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3">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3">
        <f t="shared" ca="1" si="19"/>
        <v>0</v>
      </c>
      <c r="S520" s="249"/>
      <c r="T520" s="243">
        <f ca="1">+T521</f>
        <v>0</v>
      </c>
      <c r="U520" s="242">
        <f t="shared" si="20"/>
        <v>1</v>
      </c>
      <c r="V520" s="333" t="str">
        <f>+VLOOKUP(A520,bd_lista!$A$3:$E$590,5,FALSE)</f>
        <v>Gobiernos Autonomos Municipales</v>
      </c>
      <c r="W520" s="391" t="str">
        <f>+V520</f>
        <v>Gobiernos Autonomos Municipales</v>
      </c>
      <c r="X520" s="242">
        <f>+VLOOKUP(A520,[4]Sheet1!$A$13:$D$744,4,FALSE)</f>
        <v>0</v>
      </c>
      <c r="Y520" s="242" t="e">
        <f>+VLOOKUP(X520,bd_lista!$A$3:$C$590,3,FALSE)</f>
        <v>#N/A</v>
      </c>
      <c r="Z520" s="294">
        <f>+X520</f>
        <v>0</v>
      </c>
      <c r="AA520" s="295" t="e">
        <f>+Y520</f>
        <v>#N/A</v>
      </c>
    </row>
    <row r="521" spans="1:27" customFormat="1" ht="15" hidden="1" customHeight="1">
      <c r="A521" s="32">
        <v>1213</v>
      </c>
      <c r="B521" s="388"/>
      <c r="C521" s="247" t="str">
        <f>+VLOOKUP(A521,bd_lista!$A$3:$C$590,3,FALSE)</f>
        <v>Gobierno Autónomo Municipal de Ayo Ayo</v>
      </c>
      <c r="D521" s="390"/>
      <c r="E521" s="244" t="s">
        <v>1305</v>
      </c>
      <c r="F521" s="243">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3">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3">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3">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3">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3">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3">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3">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3">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3">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3">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3">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3">
        <f t="shared" ca="1" si="19"/>
        <v>0</v>
      </c>
      <c r="S521" s="249">
        <f ca="1">+R520+R521</f>
        <v>0</v>
      </c>
      <c r="T521" s="243">
        <f ca="1">+S521</f>
        <v>0</v>
      </c>
      <c r="U521" s="242">
        <f t="shared" si="20"/>
        <v>2</v>
      </c>
      <c r="V521" s="333" t="str">
        <f>+VLOOKUP(A521,bd_lista!$A$3:$E$590,5,FALSE)</f>
        <v>Gobiernos Autonomos Municipales</v>
      </c>
      <c r="W521" s="392"/>
      <c r="X521" s="242">
        <f>+VLOOKUP(A521,[4]Sheet1!$A$13:$D$744,4,FALSE)</f>
        <v>0</v>
      </c>
      <c r="Y521" s="242" t="e">
        <f>+VLOOKUP(X521,bd_lista!$A$3:$C$590,3,FALSE)</f>
        <v>#N/A</v>
      </c>
      <c r="Z521" s="292"/>
      <c r="AA521" s="293"/>
    </row>
    <row r="522" spans="1:27" customFormat="1" ht="27" hidden="1" customHeight="1">
      <c r="A522" s="32">
        <v>1214</v>
      </c>
      <c r="B522" s="387">
        <f>+A522</f>
        <v>1214</v>
      </c>
      <c r="C522" s="247" t="str">
        <f>+VLOOKUP(A522,bd_lista!$A$3:$C$590,3,FALSE)</f>
        <v>Gobierno Autónomo Municipal de Calamarca</v>
      </c>
      <c r="D522" s="389" t="str">
        <f>+C522</f>
        <v>Gobierno Autónomo Municipal de Calamarca</v>
      </c>
      <c r="E522" s="242" t="s">
        <v>1304</v>
      </c>
      <c r="F522" s="243">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3">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3">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3">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3">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3">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3">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3">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3">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3">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3">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3">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3">
        <f t="shared" ca="1" si="19"/>
        <v>0</v>
      </c>
      <c r="S522" s="249"/>
      <c r="T522" s="243">
        <f ca="1">+T523</f>
        <v>0</v>
      </c>
      <c r="U522" s="242">
        <f t="shared" si="20"/>
        <v>1</v>
      </c>
      <c r="V522" s="333" t="str">
        <f>+VLOOKUP(A522,bd_lista!$A$3:$E$590,5,FALSE)</f>
        <v>Gobiernos Autonomos Municipales</v>
      </c>
      <c r="W522" s="391" t="str">
        <f>+V522</f>
        <v>Gobiernos Autonomos Municipales</v>
      </c>
      <c r="X522" s="242">
        <f>+VLOOKUP(A522,[4]Sheet1!$A$13:$D$744,4,FALSE)</f>
        <v>0</v>
      </c>
      <c r="Y522" s="242" t="e">
        <f>+VLOOKUP(X522,bd_lista!$A$3:$C$590,3,FALSE)</f>
        <v>#N/A</v>
      </c>
      <c r="Z522" s="294">
        <f>+X522</f>
        <v>0</v>
      </c>
      <c r="AA522" s="295" t="e">
        <f>+Y522</f>
        <v>#N/A</v>
      </c>
    </row>
    <row r="523" spans="1:27" customFormat="1" ht="27" hidden="1" customHeight="1">
      <c r="A523" s="32">
        <v>1214</v>
      </c>
      <c r="B523" s="388"/>
      <c r="C523" s="247" t="str">
        <f>+VLOOKUP(A523,bd_lista!$A$3:$C$590,3,FALSE)</f>
        <v>Gobierno Autónomo Municipal de Calamarca</v>
      </c>
      <c r="D523" s="390"/>
      <c r="E523" s="244" t="s">
        <v>1305</v>
      </c>
      <c r="F523" s="243">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3">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3">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3">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3">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3">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3">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3">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3">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3">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3">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3">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3">
        <f t="shared" ca="1" si="19"/>
        <v>0</v>
      </c>
      <c r="S523" s="249">
        <f ca="1">+R522+R523</f>
        <v>0</v>
      </c>
      <c r="T523" s="243">
        <f ca="1">+S523</f>
        <v>0</v>
      </c>
      <c r="U523" s="242">
        <f t="shared" si="20"/>
        <v>2</v>
      </c>
      <c r="V523" s="333" t="str">
        <f>+VLOOKUP(A523,bd_lista!$A$3:$E$590,5,FALSE)</f>
        <v>Gobiernos Autonomos Municipales</v>
      </c>
      <c r="W523" s="392"/>
      <c r="X523" s="242">
        <f>+VLOOKUP(A523,[4]Sheet1!$A$13:$D$744,4,FALSE)</f>
        <v>0</v>
      </c>
      <c r="Y523" s="242" t="e">
        <f>+VLOOKUP(X523,bd_lista!$A$3:$C$590,3,FALSE)</f>
        <v>#N/A</v>
      </c>
      <c r="Z523" s="292"/>
      <c r="AA523" s="293"/>
    </row>
    <row r="524" spans="1:27" customFormat="1" ht="15" hidden="1" customHeight="1">
      <c r="A524" s="32">
        <v>1215</v>
      </c>
      <c r="B524" s="387">
        <f>+A524</f>
        <v>1215</v>
      </c>
      <c r="C524" s="247" t="str">
        <f>+VLOOKUP(A524,bd_lista!$A$3:$C$590,3,FALSE)</f>
        <v>Gobierno Autónomo Municipal de Patacamaya</v>
      </c>
      <c r="D524" s="389" t="str">
        <f>+C524</f>
        <v>Gobierno Autónomo Municipal de Patacamaya</v>
      </c>
      <c r="E524" s="242" t="s">
        <v>1304</v>
      </c>
      <c r="F524" s="243">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3">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3">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3">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3">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3">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3">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3">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3">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3">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3">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3">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3">
        <f t="shared" ca="1" si="19"/>
        <v>0</v>
      </c>
      <c r="S524" s="249"/>
      <c r="T524" s="243">
        <f ca="1">+T525</f>
        <v>0</v>
      </c>
      <c r="U524" s="242">
        <f t="shared" si="20"/>
        <v>1</v>
      </c>
      <c r="V524" s="333" t="str">
        <f>+VLOOKUP(A524,bd_lista!$A$3:$E$590,5,FALSE)</f>
        <v>Gobiernos Autonomos Municipales</v>
      </c>
      <c r="W524" s="391" t="str">
        <f>+V524</f>
        <v>Gobiernos Autonomos Municipales</v>
      </c>
      <c r="X524" s="242">
        <f>+VLOOKUP(A524,[4]Sheet1!$A$13:$D$744,4,FALSE)</f>
        <v>0</v>
      </c>
      <c r="Y524" s="242" t="e">
        <f>+VLOOKUP(X524,bd_lista!$A$3:$C$590,3,FALSE)</f>
        <v>#N/A</v>
      </c>
      <c r="Z524" s="294">
        <f>+X524</f>
        <v>0</v>
      </c>
      <c r="AA524" s="295" t="e">
        <f>+Y524</f>
        <v>#N/A</v>
      </c>
    </row>
    <row r="525" spans="1:27" customFormat="1" ht="15" hidden="1" customHeight="1">
      <c r="A525" s="32">
        <v>1215</v>
      </c>
      <c r="B525" s="388"/>
      <c r="C525" s="247" t="str">
        <f>+VLOOKUP(A525,bd_lista!$A$3:$C$590,3,FALSE)</f>
        <v>Gobierno Autónomo Municipal de Patacamaya</v>
      </c>
      <c r="D525" s="390"/>
      <c r="E525" s="244" t="s">
        <v>1305</v>
      </c>
      <c r="F525" s="243">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3">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3">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3">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3">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3">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3">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3">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3">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3">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3">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3">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3">
        <f t="shared" ca="1" si="19"/>
        <v>0</v>
      </c>
      <c r="S525" s="249">
        <f ca="1">+R524+R525</f>
        <v>0</v>
      </c>
      <c r="T525" s="243">
        <f ca="1">+S525</f>
        <v>0</v>
      </c>
      <c r="U525" s="242">
        <f t="shared" si="20"/>
        <v>2</v>
      </c>
      <c r="V525" s="333" t="str">
        <f>+VLOOKUP(A525,bd_lista!$A$3:$E$590,5,FALSE)</f>
        <v>Gobiernos Autonomos Municipales</v>
      </c>
      <c r="W525" s="392"/>
      <c r="X525" s="242">
        <f>+VLOOKUP(A525,[4]Sheet1!$A$13:$D$744,4,FALSE)</f>
        <v>0</v>
      </c>
      <c r="Y525" s="242" t="e">
        <f>+VLOOKUP(X525,bd_lista!$A$3:$C$590,3,FALSE)</f>
        <v>#N/A</v>
      </c>
      <c r="Z525" s="292"/>
      <c r="AA525" s="293"/>
    </row>
    <row r="526" spans="1:27" customFormat="1" ht="15" hidden="1" customHeight="1">
      <c r="A526" s="32">
        <v>1216</v>
      </c>
      <c r="B526" s="387">
        <f>+A526</f>
        <v>1216</v>
      </c>
      <c r="C526" s="247" t="str">
        <f>+VLOOKUP(A526,bd_lista!$A$3:$C$590,3,FALSE)</f>
        <v>Gobierno Autónomo Municipal de Colquencha</v>
      </c>
      <c r="D526" s="389" t="str">
        <f>+C526</f>
        <v>Gobierno Autónomo Municipal de Colquencha</v>
      </c>
      <c r="E526" s="242" t="s">
        <v>1304</v>
      </c>
      <c r="F526" s="243">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3">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3">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3">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3">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3">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3">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3">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3">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3">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3">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3">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3">
        <f t="shared" ca="1" si="19"/>
        <v>0</v>
      </c>
      <c r="S526" s="249"/>
      <c r="T526" s="243">
        <f ca="1">+T527</f>
        <v>0</v>
      </c>
      <c r="U526" s="242">
        <f t="shared" si="20"/>
        <v>1</v>
      </c>
      <c r="V526" s="333" t="str">
        <f>+VLOOKUP(A526,bd_lista!$A$3:$E$590,5,FALSE)</f>
        <v>Gobiernos Autonomos Municipales</v>
      </c>
      <c r="W526" s="391" t="str">
        <f>+V526</f>
        <v>Gobiernos Autonomos Municipales</v>
      </c>
      <c r="X526" s="242">
        <f>+VLOOKUP(A526,[4]Sheet1!$A$13:$D$744,4,FALSE)</f>
        <v>0</v>
      </c>
      <c r="Y526" s="242" t="e">
        <f>+VLOOKUP(X526,bd_lista!$A$3:$C$590,3,FALSE)</f>
        <v>#N/A</v>
      </c>
      <c r="Z526" s="294">
        <f>+X526</f>
        <v>0</v>
      </c>
      <c r="AA526" s="295" t="e">
        <f>+Y526</f>
        <v>#N/A</v>
      </c>
    </row>
    <row r="527" spans="1:27" customFormat="1" ht="15" hidden="1" customHeight="1">
      <c r="A527" s="32">
        <v>1216</v>
      </c>
      <c r="B527" s="388"/>
      <c r="C527" s="247" t="str">
        <f>+VLOOKUP(A527,bd_lista!$A$3:$C$590,3,FALSE)</f>
        <v>Gobierno Autónomo Municipal de Colquencha</v>
      </c>
      <c r="D527" s="390"/>
      <c r="E527" s="244" t="s">
        <v>1305</v>
      </c>
      <c r="F527" s="243">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3">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3">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3">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3">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3">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3">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3">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3">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3">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3">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3">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3">
        <f t="shared" ca="1" si="19"/>
        <v>0</v>
      </c>
      <c r="S527" s="249">
        <f ca="1">+R526+R527</f>
        <v>0</v>
      </c>
      <c r="T527" s="243">
        <f ca="1">+S527</f>
        <v>0</v>
      </c>
      <c r="U527" s="242">
        <f t="shared" si="20"/>
        <v>2</v>
      </c>
      <c r="V527" s="333" t="str">
        <f>+VLOOKUP(A527,bd_lista!$A$3:$E$590,5,FALSE)</f>
        <v>Gobiernos Autonomos Municipales</v>
      </c>
      <c r="W527" s="392"/>
      <c r="X527" s="242">
        <f>+VLOOKUP(A527,[4]Sheet1!$A$13:$D$744,4,FALSE)</f>
        <v>0</v>
      </c>
      <c r="Y527" s="242" t="e">
        <f>+VLOOKUP(X527,bd_lista!$A$3:$C$590,3,FALSE)</f>
        <v>#N/A</v>
      </c>
      <c r="Z527" s="292"/>
      <c r="AA527" s="293"/>
    </row>
    <row r="528" spans="1:27" customFormat="1" ht="15" hidden="1" customHeight="1">
      <c r="A528" s="32">
        <v>1217</v>
      </c>
      <c r="B528" s="387">
        <f>+A528</f>
        <v>1217</v>
      </c>
      <c r="C528" s="247" t="str">
        <f>+VLOOKUP(A528,bd_lista!$A$3:$C$590,3,FALSE)</f>
        <v>Gobierno Autónomo Municipal de Collana</v>
      </c>
      <c r="D528" s="389" t="str">
        <f>+C528</f>
        <v>Gobierno Autónomo Municipal de Collana</v>
      </c>
      <c r="E528" s="242" t="s">
        <v>1304</v>
      </c>
      <c r="F528" s="243">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3">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3">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3">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3">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3">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3">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3">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3">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3">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3">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3">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3">
        <f t="shared" ca="1" si="19"/>
        <v>0</v>
      </c>
      <c r="S528" s="249"/>
      <c r="T528" s="243">
        <f ca="1">+T529</f>
        <v>0</v>
      </c>
      <c r="U528" s="242">
        <f t="shared" si="20"/>
        <v>1</v>
      </c>
      <c r="V528" s="333" t="str">
        <f>+VLOOKUP(A528,bd_lista!$A$3:$E$590,5,FALSE)</f>
        <v>Gobiernos Autonomos Municipales</v>
      </c>
      <c r="W528" s="391" t="str">
        <f>+V528</f>
        <v>Gobiernos Autonomos Municipales</v>
      </c>
      <c r="X528" s="242">
        <f>+VLOOKUP(A528,[4]Sheet1!$A$13:$D$744,4,FALSE)</f>
        <v>0</v>
      </c>
      <c r="Y528" s="242" t="e">
        <f>+VLOOKUP(X528,bd_lista!$A$3:$C$590,3,FALSE)</f>
        <v>#N/A</v>
      </c>
      <c r="Z528" s="294">
        <f>+X528</f>
        <v>0</v>
      </c>
      <c r="AA528" s="295" t="e">
        <f>+Y528</f>
        <v>#N/A</v>
      </c>
    </row>
    <row r="529" spans="1:27" customFormat="1" ht="15" hidden="1" customHeight="1">
      <c r="A529" s="32">
        <v>1217</v>
      </c>
      <c r="B529" s="388"/>
      <c r="C529" s="247" t="str">
        <f>+VLOOKUP(A529,bd_lista!$A$3:$C$590,3,FALSE)</f>
        <v>Gobierno Autónomo Municipal de Collana</v>
      </c>
      <c r="D529" s="390"/>
      <c r="E529" s="244" t="s">
        <v>1305</v>
      </c>
      <c r="F529" s="243">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3">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3">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3">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3">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3">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3">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3">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3">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3">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3">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3">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3">
        <f t="shared" ca="1" si="19"/>
        <v>0</v>
      </c>
      <c r="S529" s="249">
        <f ca="1">+R528+R529</f>
        <v>0</v>
      </c>
      <c r="T529" s="243">
        <f ca="1">+S529</f>
        <v>0</v>
      </c>
      <c r="U529" s="242">
        <f t="shared" si="20"/>
        <v>2</v>
      </c>
      <c r="V529" s="333" t="str">
        <f>+VLOOKUP(A529,bd_lista!$A$3:$E$590,5,FALSE)</f>
        <v>Gobiernos Autonomos Municipales</v>
      </c>
      <c r="W529" s="392"/>
      <c r="X529" s="242">
        <f>+VLOOKUP(A529,[4]Sheet1!$A$13:$D$744,4,FALSE)</f>
        <v>0</v>
      </c>
      <c r="Y529" s="242" t="e">
        <f>+VLOOKUP(X529,bd_lista!$A$3:$C$590,3,FALSE)</f>
        <v>#N/A</v>
      </c>
      <c r="Z529" s="292"/>
      <c r="AA529" s="293"/>
    </row>
    <row r="530" spans="1:27" customFormat="1" ht="15" hidden="1" customHeight="1">
      <c r="A530" s="32">
        <v>1218</v>
      </c>
      <c r="B530" s="387">
        <f>+A530</f>
        <v>1218</v>
      </c>
      <c r="C530" s="247" t="str">
        <f>+VLOOKUP(A530,bd_lista!$A$3:$C$590,3,FALSE)</f>
        <v>Gobierno Autónomo Municipal de Inquisivi</v>
      </c>
      <c r="D530" s="389" t="str">
        <f>+C530</f>
        <v>Gobierno Autónomo Municipal de Inquisivi</v>
      </c>
      <c r="E530" s="242" t="s">
        <v>1304</v>
      </c>
      <c r="F530" s="243">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3">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3">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3">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3">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3">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3">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3">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3">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3">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3">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3">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3">
        <f t="shared" ca="1" si="19"/>
        <v>0</v>
      </c>
      <c r="S530" s="249"/>
      <c r="T530" s="243">
        <f ca="1">+T531</f>
        <v>0</v>
      </c>
      <c r="U530" s="242">
        <f t="shared" si="20"/>
        <v>1</v>
      </c>
      <c r="V530" s="333" t="str">
        <f>+VLOOKUP(A530,bd_lista!$A$3:$E$590,5,FALSE)</f>
        <v>Gobiernos Autonomos Municipales</v>
      </c>
      <c r="W530" s="391" t="str">
        <f>+V530</f>
        <v>Gobiernos Autonomos Municipales</v>
      </c>
      <c r="X530" s="242">
        <f>+VLOOKUP(A530,[4]Sheet1!$A$13:$D$744,4,FALSE)</f>
        <v>0</v>
      </c>
      <c r="Y530" s="242" t="e">
        <f>+VLOOKUP(X530,bd_lista!$A$3:$C$590,3,FALSE)</f>
        <v>#N/A</v>
      </c>
      <c r="Z530" s="294">
        <f>+X530</f>
        <v>0</v>
      </c>
      <c r="AA530" s="295" t="e">
        <f>+Y530</f>
        <v>#N/A</v>
      </c>
    </row>
    <row r="531" spans="1:27" customFormat="1" ht="15" hidden="1" customHeight="1">
      <c r="A531" s="32">
        <v>1218</v>
      </c>
      <c r="B531" s="388"/>
      <c r="C531" s="247" t="str">
        <f>+VLOOKUP(A531,bd_lista!$A$3:$C$590,3,FALSE)</f>
        <v>Gobierno Autónomo Municipal de Inquisivi</v>
      </c>
      <c r="D531" s="390"/>
      <c r="E531" s="244" t="s">
        <v>1305</v>
      </c>
      <c r="F531" s="243">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3">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3">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3">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3">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3">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3">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3">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3">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3">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3">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3">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3">
        <f t="shared" ca="1" si="19"/>
        <v>0</v>
      </c>
      <c r="S531" s="249">
        <f ca="1">+R530+R531</f>
        <v>0</v>
      </c>
      <c r="T531" s="243">
        <f ca="1">+S531</f>
        <v>0</v>
      </c>
      <c r="U531" s="242">
        <f t="shared" si="20"/>
        <v>2</v>
      </c>
      <c r="V531" s="333" t="str">
        <f>+VLOOKUP(A531,bd_lista!$A$3:$E$590,5,FALSE)</f>
        <v>Gobiernos Autonomos Municipales</v>
      </c>
      <c r="W531" s="392"/>
      <c r="X531" s="242">
        <f>+VLOOKUP(A531,[4]Sheet1!$A$13:$D$744,4,FALSE)</f>
        <v>0</v>
      </c>
      <c r="Y531" s="242" t="e">
        <f>+VLOOKUP(X531,bd_lista!$A$3:$C$590,3,FALSE)</f>
        <v>#N/A</v>
      </c>
      <c r="Z531" s="292"/>
      <c r="AA531" s="293"/>
    </row>
    <row r="532" spans="1:27" customFormat="1" ht="15" hidden="1" customHeight="1">
      <c r="A532" s="32">
        <v>1219</v>
      </c>
      <c r="B532" s="387">
        <f>+A532</f>
        <v>1219</v>
      </c>
      <c r="C532" s="247" t="str">
        <f>+VLOOKUP(A532,bd_lista!$A$3:$C$590,3,FALSE)</f>
        <v>Gobierno Autónomo Municipal de Quime</v>
      </c>
      <c r="D532" s="389" t="str">
        <f>+C532</f>
        <v>Gobierno Autónomo Municipal de Quime</v>
      </c>
      <c r="E532" s="242" t="s">
        <v>1304</v>
      </c>
      <c r="F532" s="243">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3">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3">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3">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3">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3">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3">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3">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3">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3">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3">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3">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3">
        <f t="shared" ca="1" si="19"/>
        <v>0</v>
      </c>
      <c r="S532" s="249"/>
      <c r="T532" s="243">
        <f ca="1">+T533</f>
        <v>0</v>
      </c>
      <c r="U532" s="242">
        <f t="shared" si="20"/>
        <v>1</v>
      </c>
      <c r="V532" s="333" t="str">
        <f>+VLOOKUP(A532,bd_lista!$A$3:$E$590,5,FALSE)</f>
        <v>Gobiernos Autonomos Municipales</v>
      </c>
      <c r="W532" s="391" t="str">
        <f>+V532</f>
        <v>Gobiernos Autonomos Municipales</v>
      </c>
      <c r="X532" s="242">
        <f>+VLOOKUP(A532,[4]Sheet1!$A$13:$D$744,4,FALSE)</f>
        <v>0</v>
      </c>
      <c r="Y532" s="242" t="e">
        <f>+VLOOKUP(X532,bd_lista!$A$3:$C$590,3,FALSE)</f>
        <v>#N/A</v>
      </c>
      <c r="Z532" s="294">
        <f>+X532</f>
        <v>0</v>
      </c>
      <c r="AA532" s="295" t="e">
        <f>+Y532</f>
        <v>#N/A</v>
      </c>
    </row>
    <row r="533" spans="1:27" customFormat="1" ht="15" hidden="1" customHeight="1">
      <c r="A533" s="32">
        <v>1219</v>
      </c>
      <c r="B533" s="388"/>
      <c r="C533" s="247" t="str">
        <f>+VLOOKUP(A533,bd_lista!$A$3:$C$590,3,FALSE)</f>
        <v>Gobierno Autónomo Municipal de Quime</v>
      </c>
      <c r="D533" s="390"/>
      <c r="E533" s="244" t="s">
        <v>1305</v>
      </c>
      <c r="F533" s="243">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3">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3">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3">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3">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3">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3">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3">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3">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3">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3">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3">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3">
        <f t="shared" ca="1" si="19"/>
        <v>0</v>
      </c>
      <c r="S533" s="249">
        <f ca="1">+R532+R533</f>
        <v>0</v>
      </c>
      <c r="T533" s="243">
        <f ca="1">+S533</f>
        <v>0</v>
      </c>
      <c r="U533" s="242">
        <f t="shared" si="20"/>
        <v>2</v>
      </c>
      <c r="V533" s="333" t="str">
        <f>+VLOOKUP(A533,bd_lista!$A$3:$E$590,5,FALSE)</f>
        <v>Gobiernos Autonomos Municipales</v>
      </c>
      <c r="W533" s="392"/>
      <c r="X533" s="242">
        <f>+VLOOKUP(A533,[4]Sheet1!$A$13:$D$744,4,FALSE)</f>
        <v>0</v>
      </c>
      <c r="Y533" s="242" t="e">
        <f>+VLOOKUP(X533,bd_lista!$A$3:$C$590,3,FALSE)</f>
        <v>#N/A</v>
      </c>
      <c r="Z533" s="292"/>
      <c r="AA533" s="293"/>
    </row>
    <row r="534" spans="1:27" customFormat="1" ht="15" hidden="1" customHeight="1">
      <c r="A534" s="32">
        <v>1220</v>
      </c>
      <c r="B534" s="387">
        <f>+A534</f>
        <v>1220</v>
      </c>
      <c r="C534" s="247" t="str">
        <f>+VLOOKUP(A534,bd_lista!$A$3:$C$590,3,FALSE)</f>
        <v>Gobierno Autónomo Municipal de Cajuata</v>
      </c>
      <c r="D534" s="389" t="str">
        <f>+C534</f>
        <v>Gobierno Autónomo Municipal de Cajuata</v>
      </c>
      <c r="E534" s="242" t="s">
        <v>1304</v>
      </c>
      <c r="F534" s="243">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3">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3">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3">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3">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3">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3">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3">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3">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3">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3">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3">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3">
        <f t="shared" ca="1" si="19"/>
        <v>0</v>
      </c>
      <c r="S534" s="249"/>
      <c r="T534" s="243">
        <f ca="1">+T535</f>
        <v>0</v>
      </c>
      <c r="U534" s="242">
        <f t="shared" si="20"/>
        <v>1</v>
      </c>
      <c r="V534" s="333" t="str">
        <f>+VLOOKUP(A534,bd_lista!$A$3:$E$590,5,FALSE)</f>
        <v>Gobiernos Autonomos Municipales</v>
      </c>
      <c r="W534" s="391" t="str">
        <f>+V534</f>
        <v>Gobiernos Autonomos Municipales</v>
      </c>
      <c r="X534" s="242">
        <f>+VLOOKUP(A534,[4]Sheet1!$A$13:$D$744,4,FALSE)</f>
        <v>0</v>
      </c>
      <c r="Y534" s="242" t="e">
        <f>+VLOOKUP(X534,bd_lista!$A$3:$C$590,3,FALSE)</f>
        <v>#N/A</v>
      </c>
      <c r="Z534" s="294">
        <f>+X534</f>
        <v>0</v>
      </c>
      <c r="AA534" s="295" t="e">
        <f>+Y534</f>
        <v>#N/A</v>
      </c>
    </row>
    <row r="535" spans="1:27" customFormat="1" ht="15" hidden="1" customHeight="1">
      <c r="A535" s="32">
        <v>1220</v>
      </c>
      <c r="B535" s="388"/>
      <c r="C535" s="247" t="str">
        <f>+VLOOKUP(A535,bd_lista!$A$3:$C$590,3,FALSE)</f>
        <v>Gobierno Autónomo Municipal de Cajuata</v>
      </c>
      <c r="D535" s="390"/>
      <c r="E535" s="244" t="s">
        <v>1305</v>
      </c>
      <c r="F535" s="243">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3">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3">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3">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3">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3">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3">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3">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3">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3">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3">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3">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3">
        <f t="shared" ca="1" si="19"/>
        <v>0</v>
      </c>
      <c r="S535" s="249">
        <f ca="1">+R534+R535</f>
        <v>0</v>
      </c>
      <c r="T535" s="243">
        <f ca="1">+S535</f>
        <v>0</v>
      </c>
      <c r="U535" s="242">
        <f t="shared" si="20"/>
        <v>2</v>
      </c>
      <c r="V535" s="333" t="str">
        <f>+VLOOKUP(A535,bd_lista!$A$3:$E$590,5,FALSE)</f>
        <v>Gobiernos Autonomos Municipales</v>
      </c>
      <c r="W535" s="392"/>
      <c r="X535" s="242">
        <f>+VLOOKUP(A535,[4]Sheet1!$A$13:$D$744,4,FALSE)</f>
        <v>0</v>
      </c>
      <c r="Y535" s="242" t="e">
        <f>+VLOOKUP(X535,bd_lista!$A$3:$C$590,3,FALSE)</f>
        <v>#N/A</v>
      </c>
      <c r="Z535" s="292"/>
      <c r="AA535" s="293"/>
    </row>
    <row r="536" spans="1:27" customFormat="1" ht="15" hidden="1" customHeight="1">
      <c r="A536" s="32">
        <v>1221</v>
      </c>
      <c r="B536" s="387">
        <f>+A536</f>
        <v>1221</v>
      </c>
      <c r="C536" s="247" t="str">
        <f>+VLOOKUP(A536,bd_lista!$A$3:$C$590,3,FALSE)</f>
        <v>Gobierno Autónomo Municipal de Colquiri</v>
      </c>
      <c r="D536" s="389" t="str">
        <f>+C536</f>
        <v>Gobierno Autónomo Municipal de Colquiri</v>
      </c>
      <c r="E536" s="242" t="s">
        <v>1304</v>
      </c>
      <c r="F536" s="243">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3">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3">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3">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3">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3">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3">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3">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3">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3">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3">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3">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3">
        <f t="shared" ca="1" si="19"/>
        <v>0</v>
      </c>
      <c r="S536" s="249"/>
      <c r="T536" s="243">
        <f ca="1">+T537</f>
        <v>0</v>
      </c>
      <c r="U536" s="242">
        <f t="shared" si="20"/>
        <v>1</v>
      </c>
      <c r="V536" s="333" t="str">
        <f>+VLOOKUP(A536,bd_lista!$A$3:$E$590,5,FALSE)</f>
        <v>Gobiernos Autonomos Municipales</v>
      </c>
      <c r="W536" s="391" t="str">
        <f>+V536</f>
        <v>Gobiernos Autonomos Municipales</v>
      </c>
      <c r="X536" s="242">
        <f>+VLOOKUP(A536,[4]Sheet1!$A$13:$D$744,4,FALSE)</f>
        <v>0</v>
      </c>
      <c r="Y536" s="242" t="e">
        <f>+VLOOKUP(X536,bd_lista!$A$3:$C$590,3,FALSE)</f>
        <v>#N/A</v>
      </c>
      <c r="Z536" s="294">
        <f>+X536</f>
        <v>0</v>
      </c>
      <c r="AA536" s="295" t="e">
        <f>+Y536</f>
        <v>#N/A</v>
      </c>
    </row>
    <row r="537" spans="1:27" customFormat="1" ht="15" hidden="1" customHeight="1">
      <c r="A537" s="32">
        <v>1221</v>
      </c>
      <c r="B537" s="388"/>
      <c r="C537" s="247" t="str">
        <f>+VLOOKUP(A537,bd_lista!$A$3:$C$590,3,FALSE)</f>
        <v>Gobierno Autónomo Municipal de Colquiri</v>
      </c>
      <c r="D537" s="390"/>
      <c r="E537" s="244" t="s">
        <v>1305</v>
      </c>
      <c r="F537" s="243">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3">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3">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3">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3">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3">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3">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3">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3">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3">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3">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3">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3">
        <f t="shared" ca="1" si="19"/>
        <v>0</v>
      </c>
      <c r="S537" s="249">
        <f ca="1">+R536+R537</f>
        <v>0</v>
      </c>
      <c r="T537" s="243">
        <f ca="1">+S537</f>
        <v>0</v>
      </c>
      <c r="U537" s="242">
        <f t="shared" si="20"/>
        <v>2</v>
      </c>
      <c r="V537" s="333" t="str">
        <f>+VLOOKUP(A537,bd_lista!$A$3:$E$590,5,FALSE)</f>
        <v>Gobiernos Autonomos Municipales</v>
      </c>
      <c r="W537" s="392"/>
      <c r="X537" s="242">
        <f>+VLOOKUP(A537,[4]Sheet1!$A$13:$D$744,4,FALSE)</f>
        <v>0</v>
      </c>
      <c r="Y537" s="242" t="e">
        <f>+VLOOKUP(X537,bd_lista!$A$3:$C$590,3,FALSE)</f>
        <v>#N/A</v>
      </c>
      <c r="Z537" s="292"/>
      <c r="AA537" s="293"/>
    </row>
    <row r="538" spans="1:27" customFormat="1" ht="15" hidden="1" customHeight="1">
      <c r="A538" s="32">
        <v>1222</v>
      </c>
      <c r="B538" s="387">
        <f>+A538</f>
        <v>1222</v>
      </c>
      <c r="C538" s="247" t="str">
        <f>+VLOOKUP(A538,bd_lista!$A$3:$C$590,3,FALSE)</f>
        <v>Gobierno Autónomo Municipal de Ichoca</v>
      </c>
      <c r="D538" s="389" t="str">
        <f>+C538</f>
        <v>Gobierno Autónomo Municipal de Ichoca</v>
      </c>
      <c r="E538" s="242" t="s">
        <v>1304</v>
      </c>
      <c r="F538" s="243">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3">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3">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3">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3">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3">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3">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3">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3">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3">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3">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3">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3">
        <f t="shared" ca="1" si="19"/>
        <v>0</v>
      </c>
      <c r="S538" s="249"/>
      <c r="T538" s="243">
        <f ca="1">+T539</f>
        <v>0</v>
      </c>
      <c r="U538" s="242">
        <f t="shared" si="20"/>
        <v>1</v>
      </c>
      <c r="V538" s="333" t="str">
        <f>+VLOOKUP(A538,bd_lista!$A$3:$E$590,5,FALSE)</f>
        <v>Gobiernos Autonomos Municipales</v>
      </c>
      <c r="W538" s="391" t="str">
        <f>+V538</f>
        <v>Gobiernos Autonomos Municipales</v>
      </c>
      <c r="X538" s="242">
        <f>+VLOOKUP(A538,[4]Sheet1!$A$13:$D$744,4,FALSE)</f>
        <v>0</v>
      </c>
      <c r="Y538" s="242" t="e">
        <f>+VLOOKUP(X538,bd_lista!$A$3:$C$590,3,FALSE)</f>
        <v>#N/A</v>
      </c>
      <c r="Z538" s="294">
        <f>+X538</f>
        <v>0</v>
      </c>
      <c r="AA538" s="295" t="e">
        <f>+Y538</f>
        <v>#N/A</v>
      </c>
    </row>
    <row r="539" spans="1:27" customFormat="1" ht="15" hidden="1" customHeight="1">
      <c r="A539" s="32">
        <v>1222</v>
      </c>
      <c r="B539" s="388"/>
      <c r="C539" s="247" t="str">
        <f>+VLOOKUP(A539,bd_lista!$A$3:$C$590,3,FALSE)</f>
        <v>Gobierno Autónomo Municipal de Ichoca</v>
      </c>
      <c r="D539" s="390"/>
      <c r="E539" s="244" t="s">
        <v>1305</v>
      </c>
      <c r="F539" s="243">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3">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3">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3">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3">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3">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3">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3">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3">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3">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3">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3">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3">
        <f t="shared" ca="1" si="19"/>
        <v>0</v>
      </c>
      <c r="S539" s="249">
        <f ca="1">+R538+R539</f>
        <v>0</v>
      </c>
      <c r="T539" s="243">
        <f ca="1">+S539</f>
        <v>0</v>
      </c>
      <c r="U539" s="242">
        <f t="shared" si="20"/>
        <v>2</v>
      </c>
      <c r="V539" s="333" t="str">
        <f>+VLOOKUP(A539,bd_lista!$A$3:$E$590,5,FALSE)</f>
        <v>Gobiernos Autonomos Municipales</v>
      </c>
      <c r="W539" s="392"/>
      <c r="X539" s="242">
        <f>+VLOOKUP(A539,[4]Sheet1!$A$13:$D$744,4,FALSE)</f>
        <v>0</v>
      </c>
      <c r="Y539" s="242" t="e">
        <f>+VLOOKUP(X539,bd_lista!$A$3:$C$590,3,FALSE)</f>
        <v>#N/A</v>
      </c>
      <c r="Z539" s="292"/>
      <c r="AA539" s="293"/>
    </row>
    <row r="540" spans="1:27" customFormat="1" ht="15" hidden="1" customHeight="1">
      <c r="A540" s="32">
        <v>1223</v>
      </c>
      <c r="B540" s="387">
        <f>+A540</f>
        <v>1223</v>
      </c>
      <c r="C540" s="247" t="str">
        <f>+VLOOKUP(A540,bd_lista!$A$3:$C$590,3,FALSE)</f>
        <v>Gobierno Autónomo Municipal de Villa Libertad Licoma</v>
      </c>
      <c r="D540" s="389" t="str">
        <f>+C540</f>
        <v>Gobierno Autónomo Municipal de Villa Libertad Licoma</v>
      </c>
      <c r="E540" s="242" t="s">
        <v>1304</v>
      </c>
      <c r="F540" s="243">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3">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3">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3">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3">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3">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3">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3">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3">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3">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3">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3">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3">
        <f t="shared" ca="1" si="19"/>
        <v>0</v>
      </c>
      <c r="S540" s="249"/>
      <c r="T540" s="243">
        <f ca="1">+T541</f>
        <v>0</v>
      </c>
      <c r="U540" s="242">
        <f t="shared" si="20"/>
        <v>1</v>
      </c>
      <c r="V540" s="333" t="str">
        <f>+VLOOKUP(A540,bd_lista!$A$3:$E$590,5,FALSE)</f>
        <v>Gobiernos Autonomos Municipales</v>
      </c>
      <c r="W540" s="391" t="str">
        <f>+V540</f>
        <v>Gobiernos Autonomos Municipales</v>
      </c>
      <c r="X540" s="242">
        <f>+VLOOKUP(A540,[4]Sheet1!$A$13:$D$744,4,FALSE)</f>
        <v>0</v>
      </c>
      <c r="Y540" s="242" t="e">
        <f>+VLOOKUP(X540,bd_lista!$A$3:$C$590,3,FALSE)</f>
        <v>#N/A</v>
      </c>
      <c r="Z540" s="294">
        <f>+X540</f>
        <v>0</v>
      </c>
      <c r="AA540" s="295" t="e">
        <f>+Y540</f>
        <v>#N/A</v>
      </c>
    </row>
    <row r="541" spans="1:27" customFormat="1" ht="15" hidden="1" customHeight="1">
      <c r="A541" s="32">
        <v>1223</v>
      </c>
      <c r="B541" s="388"/>
      <c r="C541" s="247" t="str">
        <f>+VLOOKUP(A541,bd_lista!$A$3:$C$590,3,FALSE)</f>
        <v>Gobierno Autónomo Municipal de Villa Libertad Licoma</v>
      </c>
      <c r="D541" s="390"/>
      <c r="E541" s="244" t="s">
        <v>1305</v>
      </c>
      <c r="F541" s="243">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3">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3">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3">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3">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3">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3">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3">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3">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3">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3">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3">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3">
        <f t="shared" ca="1" si="19"/>
        <v>0</v>
      </c>
      <c r="S541" s="249">
        <f ca="1">+R540+R541</f>
        <v>0</v>
      </c>
      <c r="T541" s="243">
        <f ca="1">+S541</f>
        <v>0</v>
      </c>
      <c r="U541" s="242">
        <f t="shared" si="20"/>
        <v>2</v>
      </c>
      <c r="V541" s="333" t="str">
        <f>+VLOOKUP(A541,bd_lista!$A$3:$E$590,5,FALSE)</f>
        <v>Gobiernos Autonomos Municipales</v>
      </c>
      <c r="W541" s="392"/>
      <c r="X541" s="242">
        <f>+VLOOKUP(A541,[4]Sheet1!$A$13:$D$744,4,FALSE)</f>
        <v>0</v>
      </c>
      <c r="Y541" s="242" t="e">
        <f>+VLOOKUP(X541,bd_lista!$A$3:$C$590,3,FALSE)</f>
        <v>#N/A</v>
      </c>
      <c r="Z541" s="292"/>
      <c r="AA541" s="293"/>
    </row>
    <row r="542" spans="1:27" customFormat="1" ht="15" hidden="1" customHeight="1">
      <c r="A542" s="32">
        <v>1224</v>
      </c>
      <c r="B542" s="387">
        <f>+A542</f>
        <v>1224</v>
      </c>
      <c r="C542" s="247" t="str">
        <f>+VLOOKUP(A542,bd_lista!$A$3:$C$590,3,FALSE)</f>
        <v>Gobierno Autónomo Municipal de Achacachi</v>
      </c>
      <c r="D542" s="389" t="str">
        <f>+C542</f>
        <v>Gobierno Autónomo Municipal de Achacachi</v>
      </c>
      <c r="E542" s="242" t="s">
        <v>1304</v>
      </c>
      <c r="F542" s="243">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3">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3">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3">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3">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3">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3">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3">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3">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3">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3">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3">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3">
        <f t="shared" ca="1" si="19"/>
        <v>0</v>
      </c>
      <c r="S542" s="249"/>
      <c r="T542" s="243">
        <f ca="1">+T543</f>
        <v>0</v>
      </c>
      <c r="U542" s="242">
        <f t="shared" si="20"/>
        <v>1</v>
      </c>
      <c r="V542" s="333" t="str">
        <f>+VLOOKUP(A542,bd_lista!$A$3:$E$590,5,FALSE)</f>
        <v>Gobiernos Autonomos Municipales</v>
      </c>
      <c r="W542" s="391" t="str">
        <f>+V542</f>
        <v>Gobiernos Autonomos Municipales</v>
      </c>
      <c r="X542" s="242">
        <f>+VLOOKUP(A542,[4]Sheet1!$A$13:$D$744,4,FALSE)</f>
        <v>0</v>
      </c>
      <c r="Y542" s="242" t="e">
        <f>+VLOOKUP(X542,bd_lista!$A$3:$C$590,3,FALSE)</f>
        <v>#N/A</v>
      </c>
      <c r="Z542" s="294">
        <f>+X542</f>
        <v>0</v>
      </c>
      <c r="AA542" s="295" t="e">
        <f>+Y542</f>
        <v>#N/A</v>
      </c>
    </row>
    <row r="543" spans="1:27" customFormat="1" ht="15" hidden="1" customHeight="1">
      <c r="A543" s="32">
        <v>1224</v>
      </c>
      <c r="B543" s="388"/>
      <c r="C543" s="247" t="str">
        <f>+VLOOKUP(A543,bd_lista!$A$3:$C$590,3,FALSE)</f>
        <v>Gobierno Autónomo Municipal de Achacachi</v>
      </c>
      <c r="D543" s="390"/>
      <c r="E543" s="244" t="s">
        <v>1305</v>
      </c>
      <c r="F543" s="243">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3">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3">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3">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3">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3">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3">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3">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3">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3">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3">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3">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3">
        <f t="shared" ca="1" si="19"/>
        <v>0</v>
      </c>
      <c r="S543" s="249">
        <f ca="1">+R542+R543</f>
        <v>0</v>
      </c>
      <c r="T543" s="243">
        <f ca="1">+S543</f>
        <v>0</v>
      </c>
      <c r="U543" s="242">
        <f t="shared" si="20"/>
        <v>2</v>
      </c>
      <c r="V543" s="333" t="str">
        <f>+VLOOKUP(A543,bd_lista!$A$3:$E$590,5,FALSE)</f>
        <v>Gobiernos Autonomos Municipales</v>
      </c>
      <c r="W543" s="392"/>
      <c r="X543" s="242">
        <f>+VLOOKUP(A543,[4]Sheet1!$A$13:$D$744,4,FALSE)</f>
        <v>0</v>
      </c>
      <c r="Y543" s="242" t="e">
        <f>+VLOOKUP(X543,bd_lista!$A$3:$C$590,3,FALSE)</f>
        <v>#N/A</v>
      </c>
      <c r="Z543" s="292"/>
      <c r="AA543" s="293"/>
    </row>
    <row r="544" spans="1:27" customFormat="1" ht="15" hidden="1" customHeight="1">
      <c r="A544" s="32">
        <v>1225</v>
      </c>
      <c r="B544" s="387">
        <f>+A544</f>
        <v>1225</v>
      </c>
      <c r="C544" s="247" t="str">
        <f>+VLOOKUP(A544,bd_lista!$A$3:$C$590,3,FALSE)</f>
        <v>Gobierno Autónomo Municipal de Ancoraimes</v>
      </c>
      <c r="D544" s="389" t="str">
        <f>+C544</f>
        <v>Gobierno Autónomo Municipal de Ancoraimes</v>
      </c>
      <c r="E544" s="242" t="s">
        <v>1304</v>
      </c>
      <c r="F544" s="243">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3">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3">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3">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3">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3">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3">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3">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3">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3">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3">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3">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3">
        <f t="shared" ca="1" si="19"/>
        <v>0</v>
      </c>
      <c r="S544" s="249"/>
      <c r="T544" s="243">
        <f ca="1">+T545</f>
        <v>0</v>
      </c>
      <c r="U544" s="242">
        <f t="shared" si="20"/>
        <v>1</v>
      </c>
      <c r="V544" s="333" t="str">
        <f>+VLOOKUP(A544,bd_lista!$A$3:$E$590,5,FALSE)</f>
        <v>Gobiernos Autonomos Municipales</v>
      </c>
      <c r="W544" s="391" t="str">
        <f>+V544</f>
        <v>Gobiernos Autonomos Municipales</v>
      </c>
      <c r="X544" s="242">
        <f>+VLOOKUP(A544,[4]Sheet1!$A$13:$D$744,4,FALSE)</f>
        <v>0</v>
      </c>
      <c r="Y544" s="242" t="e">
        <f>+VLOOKUP(X544,bd_lista!$A$3:$C$590,3,FALSE)</f>
        <v>#N/A</v>
      </c>
      <c r="Z544" s="294">
        <f>+X544</f>
        <v>0</v>
      </c>
      <c r="AA544" s="295" t="e">
        <f>+Y544</f>
        <v>#N/A</v>
      </c>
    </row>
    <row r="545" spans="1:27" customFormat="1" ht="15" hidden="1" customHeight="1">
      <c r="A545" s="32">
        <v>1225</v>
      </c>
      <c r="B545" s="388"/>
      <c r="C545" s="247" t="str">
        <f>+VLOOKUP(A545,bd_lista!$A$3:$C$590,3,FALSE)</f>
        <v>Gobierno Autónomo Municipal de Ancoraimes</v>
      </c>
      <c r="D545" s="390"/>
      <c r="E545" s="244" t="s">
        <v>1305</v>
      </c>
      <c r="F545" s="243">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3">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3">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3">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3">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3">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3">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3">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3">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3">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3">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3">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3">
        <f t="shared" ca="1" si="19"/>
        <v>0</v>
      </c>
      <c r="S545" s="249">
        <f ca="1">+R544+R545</f>
        <v>0</v>
      </c>
      <c r="T545" s="243">
        <f ca="1">+S545</f>
        <v>0</v>
      </c>
      <c r="U545" s="242">
        <f t="shared" si="20"/>
        <v>2</v>
      </c>
      <c r="V545" s="333" t="str">
        <f>+VLOOKUP(A545,bd_lista!$A$3:$E$590,5,FALSE)</f>
        <v>Gobiernos Autonomos Municipales</v>
      </c>
      <c r="W545" s="392"/>
      <c r="X545" s="242">
        <f>+VLOOKUP(A545,[4]Sheet1!$A$13:$D$744,4,FALSE)</f>
        <v>0</v>
      </c>
      <c r="Y545" s="242" t="e">
        <f>+VLOOKUP(X545,bd_lista!$A$3:$C$590,3,FALSE)</f>
        <v>#N/A</v>
      </c>
      <c r="Z545" s="292"/>
      <c r="AA545" s="293"/>
    </row>
    <row r="546" spans="1:27" customFormat="1" ht="27" hidden="1" customHeight="1">
      <c r="A546" s="32">
        <v>1226</v>
      </c>
      <c r="B546" s="387">
        <f>+A546</f>
        <v>1226</v>
      </c>
      <c r="C546" s="247" t="str">
        <f>+VLOOKUP(A546,bd_lista!$A$3:$C$590,3,FALSE)</f>
        <v>Gobierno Autónomo Municipal de Sorata</v>
      </c>
      <c r="D546" s="389" t="str">
        <f>+C546</f>
        <v>Gobierno Autónomo Municipal de Sorata</v>
      </c>
      <c r="E546" s="242" t="s">
        <v>1304</v>
      </c>
      <c r="F546" s="243">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3">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3">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3">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3">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3">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3">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3">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3">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3">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3">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3">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3">
        <f t="shared" ca="1" si="19"/>
        <v>0</v>
      </c>
      <c r="S546" s="249"/>
      <c r="T546" s="243">
        <f ca="1">+T547</f>
        <v>0</v>
      </c>
      <c r="U546" s="242">
        <f t="shared" si="20"/>
        <v>1</v>
      </c>
      <c r="V546" s="333" t="str">
        <f>+VLOOKUP(A546,bd_lista!$A$3:$E$590,5,FALSE)</f>
        <v>Gobiernos Autonomos Municipales</v>
      </c>
      <c r="W546" s="391" t="str">
        <f>+V546</f>
        <v>Gobiernos Autonomos Municipales</v>
      </c>
      <c r="X546" s="242">
        <f>+VLOOKUP(A546,[4]Sheet1!$A$13:$D$744,4,FALSE)</f>
        <v>0</v>
      </c>
      <c r="Y546" s="242" t="e">
        <f>+VLOOKUP(X546,bd_lista!$A$3:$C$590,3,FALSE)</f>
        <v>#N/A</v>
      </c>
      <c r="Z546" s="294">
        <f>+X546</f>
        <v>0</v>
      </c>
      <c r="AA546" s="295" t="e">
        <f>+Y546</f>
        <v>#N/A</v>
      </c>
    </row>
    <row r="547" spans="1:27" customFormat="1" ht="27" hidden="1" customHeight="1">
      <c r="A547" s="32">
        <v>1226</v>
      </c>
      <c r="B547" s="388"/>
      <c r="C547" s="247" t="str">
        <f>+VLOOKUP(A547,bd_lista!$A$3:$C$590,3,FALSE)</f>
        <v>Gobierno Autónomo Municipal de Sorata</v>
      </c>
      <c r="D547" s="390"/>
      <c r="E547" s="244" t="s">
        <v>1305</v>
      </c>
      <c r="F547" s="243">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3">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3">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3">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3">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3">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3">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3">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3">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3">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3">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3">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3">
        <f t="shared" ca="1" si="19"/>
        <v>0</v>
      </c>
      <c r="S547" s="249">
        <f ca="1">+R546+R547</f>
        <v>0</v>
      </c>
      <c r="T547" s="243">
        <f ca="1">+S547</f>
        <v>0</v>
      </c>
      <c r="U547" s="242">
        <f t="shared" si="20"/>
        <v>2</v>
      </c>
      <c r="V547" s="333" t="str">
        <f>+VLOOKUP(A547,bd_lista!$A$3:$E$590,5,FALSE)</f>
        <v>Gobiernos Autonomos Municipales</v>
      </c>
      <c r="W547" s="392"/>
      <c r="X547" s="242">
        <f>+VLOOKUP(A547,[4]Sheet1!$A$13:$D$744,4,FALSE)</f>
        <v>0</v>
      </c>
      <c r="Y547" s="242" t="e">
        <f>+VLOOKUP(X547,bd_lista!$A$3:$C$590,3,FALSE)</f>
        <v>#N/A</v>
      </c>
      <c r="Z547" s="292"/>
      <c r="AA547" s="293"/>
    </row>
    <row r="548" spans="1:27" customFormat="1" ht="15" hidden="1" customHeight="1">
      <c r="A548" s="32">
        <v>1227</v>
      </c>
      <c r="B548" s="387">
        <f>+A548</f>
        <v>1227</v>
      </c>
      <c r="C548" s="247" t="str">
        <f>+VLOOKUP(A548,bd_lista!$A$3:$C$590,3,FALSE)</f>
        <v>Gobierno Autónomo Municipal de Guanay</v>
      </c>
      <c r="D548" s="389" t="str">
        <f>+C548</f>
        <v>Gobierno Autónomo Municipal de Guanay</v>
      </c>
      <c r="E548" s="242" t="s">
        <v>1304</v>
      </c>
      <c r="F548" s="243">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3">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3">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3">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3">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3">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3">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3">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3">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3">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3">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3">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3">
        <f t="shared" ca="1" si="19"/>
        <v>0</v>
      </c>
      <c r="S548" s="249"/>
      <c r="T548" s="243">
        <f ca="1">+T549</f>
        <v>0</v>
      </c>
      <c r="U548" s="242">
        <f t="shared" si="20"/>
        <v>1</v>
      </c>
      <c r="V548" s="333" t="str">
        <f>+VLOOKUP(A548,bd_lista!$A$3:$E$590,5,FALSE)</f>
        <v>Gobiernos Autonomos Municipales</v>
      </c>
      <c r="W548" s="391" t="str">
        <f>+V548</f>
        <v>Gobiernos Autonomos Municipales</v>
      </c>
      <c r="X548" s="242">
        <f>+VLOOKUP(A548,[4]Sheet1!$A$13:$D$744,4,FALSE)</f>
        <v>0</v>
      </c>
      <c r="Y548" s="242" t="e">
        <f>+VLOOKUP(X548,bd_lista!$A$3:$C$590,3,FALSE)</f>
        <v>#N/A</v>
      </c>
      <c r="Z548" s="294">
        <f>+X548</f>
        <v>0</v>
      </c>
      <c r="AA548" s="295" t="e">
        <f>+Y548</f>
        <v>#N/A</v>
      </c>
    </row>
    <row r="549" spans="1:27" customFormat="1" ht="15" hidden="1" customHeight="1">
      <c r="A549" s="32">
        <v>1227</v>
      </c>
      <c r="B549" s="388"/>
      <c r="C549" s="247" t="str">
        <f>+VLOOKUP(A549,bd_lista!$A$3:$C$590,3,FALSE)</f>
        <v>Gobierno Autónomo Municipal de Guanay</v>
      </c>
      <c r="D549" s="390"/>
      <c r="E549" s="244" t="s">
        <v>1305</v>
      </c>
      <c r="F549" s="243">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3">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3">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3">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3">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3">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3">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3">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3">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3">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3">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3">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3">
        <f t="shared" ca="1" si="19"/>
        <v>0</v>
      </c>
      <c r="S549" s="249">
        <f ca="1">+R548+R549</f>
        <v>0</v>
      </c>
      <c r="T549" s="243">
        <f ca="1">+S549</f>
        <v>0</v>
      </c>
      <c r="U549" s="242">
        <f t="shared" si="20"/>
        <v>2</v>
      </c>
      <c r="V549" s="333" t="str">
        <f>+VLOOKUP(A549,bd_lista!$A$3:$E$590,5,FALSE)</f>
        <v>Gobiernos Autonomos Municipales</v>
      </c>
      <c r="W549" s="392"/>
      <c r="X549" s="242">
        <f>+VLOOKUP(A549,[4]Sheet1!$A$13:$D$744,4,FALSE)</f>
        <v>0</v>
      </c>
      <c r="Y549" s="242" t="e">
        <f>+VLOOKUP(X549,bd_lista!$A$3:$C$590,3,FALSE)</f>
        <v>#N/A</v>
      </c>
      <c r="Z549" s="292"/>
      <c r="AA549" s="293"/>
    </row>
    <row r="550" spans="1:27" customFormat="1" ht="15" hidden="1" customHeight="1">
      <c r="A550" s="32">
        <v>1228</v>
      </c>
      <c r="B550" s="387">
        <f>+A550</f>
        <v>1228</v>
      </c>
      <c r="C550" s="247" t="str">
        <f>+VLOOKUP(A550,bd_lista!$A$3:$C$590,3,FALSE)</f>
        <v>Gobierno Autónomo Municipal de Tacacoma</v>
      </c>
      <c r="D550" s="389" t="str">
        <f>+C550</f>
        <v>Gobierno Autónomo Municipal de Tacacoma</v>
      </c>
      <c r="E550" s="242" t="s">
        <v>1304</v>
      </c>
      <c r="F550" s="243">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3">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3">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3">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3">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3">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3">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3">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3">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3">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3">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3">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3">
        <f t="shared" ca="1" si="19"/>
        <v>0</v>
      </c>
      <c r="S550" s="249"/>
      <c r="T550" s="243">
        <f ca="1">+T551</f>
        <v>0</v>
      </c>
      <c r="U550" s="242">
        <f t="shared" si="20"/>
        <v>1</v>
      </c>
      <c r="V550" s="333" t="str">
        <f>+VLOOKUP(A550,bd_lista!$A$3:$E$590,5,FALSE)</f>
        <v>Gobiernos Autonomos Municipales</v>
      </c>
      <c r="W550" s="391" t="str">
        <f>+V550</f>
        <v>Gobiernos Autonomos Municipales</v>
      </c>
      <c r="X550" s="242">
        <f>+VLOOKUP(A550,[4]Sheet1!$A$13:$D$744,4,FALSE)</f>
        <v>0</v>
      </c>
      <c r="Y550" s="242" t="e">
        <f>+VLOOKUP(X550,bd_lista!$A$3:$C$590,3,FALSE)</f>
        <v>#N/A</v>
      </c>
      <c r="Z550" s="294">
        <f>+X550</f>
        <v>0</v>
      </c>
      <c r="AA550" s="295" t="e">
        <f>+Y550</f>
        <v>#N/A</v>
      </c>
    </row>
    <row r="551" spans="1:27" customFormat="1" ht="15" hidden="1" customHeight="1">
      <c r="A551" s="32">
        <v>1228</v>
      </c>
      <c r="B551" s="388"/>
      <c r="C551" s="247" t="str">
        <f>+VLOOKUP(A551,bd_lista!$A$3:$C$590,3,FALSE)</f>
        <v>Gobierno Autónomo Municipal de Tacacoma</v>
      </c>
      <c r="D551" s="390"/>
      <c r="E551" s="244" t="s">
        <v>1305</v>
      </c>
      <c r="F551" s="243">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3">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3">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3">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3">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3">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3">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3">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3">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3">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3">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3">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3">
        <f t="shared" ca="1" si="19"/>
        <v>0</v>
      </c>
      <c r="S551" s="249">
        <f ca="1">+R550+R551</f>
        <v>0</v>
      </c>
      <c r="T551" s="243">
        <f ca="1">+S551</f>
        <v>0</v>
      </c>
      <c r="U551" s="242">
        <f t="shared" si="20"/>
        <v>2</v>
      </c>
      <c r="V551" s="333" t="str">
        <f>+VLOOKUP(A551,bd_lista!$A$3:$E$590,5,FALSE)</f>
        <v>Gobiernos Autonomos Municipales</v>
      </c>
      <c r="W551" s="392"/>
      <c r="X551" s="242">
        <f>+VLOOKUP(A551,[4]Sheet1!$A$13:$D$744,4,FALSE)</f>
        <v>0</v>
      </c>
      <c r="Y551" s="242" t="e">
        <f>+VLOOKUP(X551,bd_lista!$A$3:$C$590,3,FALSE)</f>
        <v>#N/A</v>
      </c>
      <c r="Z551" s="292"/>
      <c r="AA551" s="293"/>
    </row>
    <row r="552" spans="1:27" customFormat="1" ht="15" hidden="1" customHeight="1">
      <c r="A552" s="32">
        <v>1229</v>
      </c>
      <c r="B552" s="387">
        <f>+A552</f>
        <v>1229</v>
      </c>
      <c r="C552" s="247" t="str">
        <f>+VLOOKUP(A552,bd_lista!$A$3:$C$590,3,FALSE)</f>
        <v>Gobierno Autónomo Municipal de Tipuani</v>
      </c>
      <c r="D552" s="389" t="str">
        <f>+C552</f>
        <v>Gobierno Autónomo Municipal de Tipuani</v>
      </c>
      <c r="E552" s="242" t="s">
        <v>1304</v>
      </c>
      <c r="F552" s="243">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3">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3">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3">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3">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3">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3">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3">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3">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3">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3">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3">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3">
        <f t="shared" ca="1" si="19"/>
        <v>0</v>
      </c>
      <c r="S552" s="249"/>
      <c r="T552" s="243">
        <f ca="1">+T553</f>
        <v>0</v>
      </c>
      <c r="U552" s="242">
        <f t="shared" si="20"/>
        <v>1</v>
      </c>
      <c r="V552" s="333" t="str">
        <f>+VLOOKUP(A552,bd_lista!$A$3:$E$590,5,FALSE)</f>
        <v>Gobiernos Autonomos Municipales</v>
      </c>
      <c r="W552" s="391" t="str">
        <f>+V552</f>
        <v>Gobiernos Autonomos Municipales</v>
      </c>
      <c r="X552" s="242">
        <f>+VLOOKUP(A552,[4]Sheet1!$A$13:$D$744,4,FALSE)</f>
        <v>0</v>
      </c>
      <c r="Y552" s="242" t="e">
        <f>+VLOOKUP(X552,bd_lista!$A$3:$C$590,3,FALSE)</f>
        <v>#N/A</v>
      </c>
      <c r="Z552" s="294">
        <f>+X552</f>
        <v>0</v>
      </c>
      <c r="AA552" s="295" t="e">
        <f>+Y552</f>
        <v>#N/A</v>
      </c>
    </row>
    <row r="553" spans="1:27" customFormat="1" ht="15" hidden="1" customHeight="1">
      <c r="A553" s="32">
        <v>1229</v>
      </c>
      <c r="B553" s="388"/>
      <c r="C553" s="247" t="str">
        <f>+VLOOKUP(A553,bd_lista!$A$3:$C$590,3,FALSE)</f>
        <v>Gobierno Autónomo Municipal de Tipuani</v>
      </c>
      <c r="D553" s="390"/>
      <c r="E553" s="244" t="s">
        <v>1305</v>
      </c>
      <c r="F553" s="243">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3">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3">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3">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3">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3">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3">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3">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3">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3">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3">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3">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3">
        <f t="shared" ca="1" si="19"/>
        <v>0</v>
      </c>
      <c r="S553" s="249">
        <f ca="1">+R552+R553</f>
        <v>0</v>
      </c>
      <c r="T553" s="243">
        <f ca="1">+S553</f>
        <v>0</v>
      </c>
      <c r="U553" s="242">
        <f t="shared" si="20"/>
        <v>2</v>
      </c>
      <c r="V553" s="333" t="str">
        <f>+VLOOKUP(A553,bd_lista!$A$3:$E$590,5,FALSE)</f>
        <v>Gobiernos Autonomos Municipales</v>
      </c>
      <c r="W553" s="392"/>
      <c r="X553" s="242">
        <f>+VLOOKUP(A553,[4]Sheet1!$A$13:$D$744,4,FALSE)</f>
        <v>0</v>
      </c>
      <c r="Y553" s="242" t="e">
        <f>+VLOOKUP(X553,bd_lista!$A$3:$C$590,3,FALSE)</f>
        <v>#N/A</v>
      </c>
      <c r="Z553" s="292"/>
      <c r="AA553" s="293"/>
    </row>
    <row r="554" spans="1:27" customFormat="1" ht="15" hidden="1" customHeight="1">
      <c r="A554" s="32">
        <v>1230</v>
      </c>
      <c r="B554" s="387">
        <f>+A554</f>
        <v>1230</v>
      </c>
      <c r="C554" s="247" t="str">
        <f>+VLOOKUP(A554,bd_lista!$A$3:$C$590,3,FALSE)</f>
        <v>Gobierno Autónomo Municipal de Quiabaya</v>
      </c>
      <c r="D554" s="389" t="str">
        <f>+C554</f>
        <v>Gobierno Autónomo Municipal de Quiabaya</v>
      </c>
      <c r="E554" s="242" t="s">
        <v>1304</v>
      </c>
      <c r="F554" s="243">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3">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3">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3">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3">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3">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3">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3">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3">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3">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3">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3">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3">
        <f t="shared" ca="1" si="19"/>
        <v>0</v>
      </c>
      <c r="S554" s="249"/>
      <c r="T554" s="243">
        <f ca="1">+T555</f>
        <v>0</v>
      </c>
      <c r="U554" s="242">
        <f t="shared" si="20"/>
        <v>1</v>
      </c>
      <c r="V554" s="333" t="str">
        <f>+VLOOKUP(A554,bd_lista!$A$3:$E$590,5,FALSE)</f>
        <v>Gobiernos Autonomos Municipales</v>
      </c>
      <c r="W554" s="391" t="str">
        <f>+V554</f>
        <v>Gobiernos Autonomos Municipales</v>
      </c>
      <c r="X554" s="242">
        <f>+VLOOKUP(A554,[4]Sheet1!$A$13:$D$744,4,FALSE)</f>
        <v>0</v>
      </c>
      <c r="Y554" s="242" t="e">
        <f>+VLOOKUP(X554,bd_lista!$A$3:$C$590,3,FALSE)</f>
        <v>#N/A</v>
      </c>
      <c r="Z554" s="294">
        <f>+X554</f>
        <v>0</v>
      </c>
      <c r="AA554" s="295" t="e">
        <f>+Y554</f>
        <v>#N/A</v>
      </c>
    </row>
    <row r="555" spans="1:27" customFormat="1" ht="15" hidden="1" customHeight="1">
      <c r="A555" s="32">
        <v>1230</v>
      </c>
      <c r="B555" s="388"/>
      <c r="C555" s="247" t="str">
        <f>+VLOOKUP(A555,bd_lista!$A$3:$C$590,3,FALSE)</f>
        <v>Gobierno Autónomo Municipal de Quiabaya</v>
      </c>
      <c r="D555" s="390"/>
      <c r="E555" s="244" t="s">
        <v>1305</v>
      </c>
      <c r="F555" s="243">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3">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3">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3">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3">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3">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3">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3">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3">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3">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3">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3">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3">
        <f t="shared" ca="1" si="19"/>
        <v>0</v>
      </c>
      <c r="S555" s="249">
        <f ca="1">+R554+R555</f>
        <v>0</v>
      </c>
      <c r="T555" s="243">
        <f ca="1">+S555</f>
        <v>0</v>
      </c>
      <c r="U555" s="242">
        <f t="shared" si="20"/>
        <v>2</v>
      </c>
      <c r="V555" s="333" t="str">
        <f>+VLOOKUP(A555,bd_lista!$A$3:$E$590,5,FALSE)</f>
        <v>Gobiernos Autonomos Municipales</v>
      </c>
      <c r="W555" s="392"/>
      <c r="X555" s="242">
        <f>+VLOOKUP(A555,[4]Sheet1!$A$13:$D$744,4,FALSE)</f>
        <v>0</v>
      </c>
      <c r="Y555" s="242" t="e">
        <f>+VLOOKUP(X555,bd_lista!$A$3:$C$590,3,FALSE)</f>
        <v>#N/A</v>
      </c>
      <c r="Z555" s="292"/>
      <c r="AA555" s="293"/>
    </row>
    <row r="556" spans="1:27" customFormat="1" ht="15" hidden="1" customHeight="1">
      <c r="A556" s="32">
        <v>1231</v>
      </c>
      <c r="B556" s="387">
        <f>+A556</f>
        <v>1231</v>
      </c>
      <c r="C556" s="247" t="str">
        <f>+VLOOKUP(A556,bd_lista!$A$3:$C$590,3,FALSE)</f>
        <v>Gobierno Autónomo Municipal de Combaya</v>
      </c>
      <c r="D556" s="389" t="str">
        <f>+C556</f>
        <v>Gobierno Autónomo Municipal de Combaya</v>
      </c>
      <c r="E556" s="242" t="s">
        <v>1304</v>
      </c>
      <c r="F556" s="243">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3">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3">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3">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3">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3">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3">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3">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3">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3">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3">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3">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3">
        <f t="shared" ca="1" si="19"/>
        <v>0</v>
      </c>
      <c r="S556" s="249"/>
      <c r="T556" s="243">
        <f ca="1">+T557</f>
        <v>0</v>
      </c>
      <c r="U556" s="242">
        <f t="shared" si="20"/>
        <v>1</v>
      </c>
      <c r="V556" s="333" t="str">
        <f>+VLOOKUP(A556,bd_lista!$A$3:$E$590,5,FALSE)</f>
        <v>Gobiernos Autonomos Municipales</v>
      </c>
      <c r="W556" s="391" t="str">
        <f>+V556</f>
        <v>Gobiernos Autonomos Municipales</v>
      </c>
      <c r="X556" s="242">
        <f>+VLOOKUP(A556,[4]Sheet1!$A$13:$D$744,4,FALSE)</f>
        <v>0</v>
      </c>
      <c r="Y556" s="242" t="e">
        <f>+VLOOKUP(X556,bd_lista!$A$3:$C$590,3,FALSE)</f>
        <v>#N/A</v>
      </c>
      <c r="Z556" s="294">
        <f>+X556</f>
        <v>0</v>
      </c>
      <c r="AA556" s="295" t="e">
        <f>+Y556</f>
        <v>#N/A</v>
      </c>
    </row>
    <row r="557" spans="1:27" customFormat="1" ht="15" hidden="1" customHeight="1">
      <c r="A557" s="32">
        <v>1231</v>
      </c>
      <c r="B557" s="388"/>
      <c r="C557" s="247" t="str">
        <f>+VLOOKUP(A557,bd_lista!$A$3:$C$590,3,FALSE)</f>
        <v>Gobierno Autónomo Municipal de Combaya</v>
      </c>
      <c r="D557" s="390"/>
      <c r="E557" s="244" t="s">
        <v>1305</v>
      </c>
      <c r="F557" s="243">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3">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3">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3">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3">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3">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3">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3">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3">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3">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3">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3">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3">
        <f t="shared" ca="1" si="19"/>
        <v>0</v>
      </c>
      <c r="S557" s="249">
        <f ca="1">+R556+R557</f>
        <v>0</v>
      </c>
      <c r="T557" s="243">
        <f ca="1">+S557</f>
        <v>0</v>
      </c>
      <c r="U557" s="242">
        <f t="shared" si="20"/>
        <v>2</v>
      </c>
      <c r="V557" s="333" t="str">
        <f>+VLOOKUP(A557,bd_lista!$A$3:$E$590,5,FALSE)</f>
        <v>Gobiernos Autonomos Municipales</v>
      </c>
      <c r="W557" s="392"/>
      <c r="X557" s="242">
        <f>+VLOOKUP(A557,[4]Sheet1!$A$13:$D$744,4,FALSE)</f>
        <v>0</v>
      </c>
      <c r="Y557" s="242" t="e">
        <f>+VLOOKUP(X557,bd_lista!$A$3:$C$590,3,FALSE)</f>
        <v>#N/A</v>
      </c>
      <c r="Z557" s="292"/>
      <c r="AA557" s="293"/>
    </row>
    <row r="558" spans="1:27" customFormat="1" ht="15" hidden="1" customHeight="1">
      <c r="A558" s="32">
        <v>1232</v>
      </c>
      <c r="B558" s="387">
        <f>+A558</f>
        <v>1232</v>
      </c>
      <c r="C558" s="247" t="str">
        <f>+VLOOKUP(A558,bd_lista!$A$3:$C$590,3,FALSE)</f>
        <v>Gobierno Autónomo Municipal de Copacabana</v>
      </c>
      <c r="D558" s="389" t="str">
        <f>+C558</f>
        <v>Gobierno Autónomo Municipal de Copacabana</v>
      </c>
      <c r="E558" s="242" t="s">
        <v>1304</v>
      </c>
      <c r="F558" s="243">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3">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3">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3">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3">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3">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3">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3">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3">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3">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3">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3">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3">
        <f t="shared" ca="1" si="19"/>
        <v>0</v>
      </c>
      <c r="S558" s="249"/>
      <c r="T558" s="243">
        <f ca="1">+T559</f>
        <v>0</v>
      </c>
      <c r="U558" s="242">
        <f t="shared" si="20"/>
        <v>1</v>
      </c>
      <c r="V558" s="333" t="str">
        <f>+VLOOKUP(A558,bd_lista!$A$3:$E$590,5,FALSE)</f>
        <v>Gobiernos Autonomos Municipales</v>
      </c>
      <c r="W558" s="391" t="str">
        <f>+V558</f>
        <v>Gobiernos Autonomos Municipales</v>
      </c>
      <c r="X558" s="242">
        <f>+VLOOKUP(A558,[4]Sheet1!$A$13:$D$744,4,FALSE)</f>
        <v>0</v>
      </c>
      <c r="Y558" s="242" t="e">
        <f>+VLOOKUP(X558,bd_lista!$A$3:$C$590,3,FALSE)</f>
        <v>#N/A</v>
      </c>
      <c r="Z558" s="294">
        <f>+X558</f>
        <v>0</v>
      </c>
      <c r="AA558" s="295" t="e">
        <f>+Y558</f>
        <v>#N/A</v>
      </c>
    </row>
    <row r="559" spans="1:27" customFormat="1" ht="15" hidden="1" customHeight="1">
      <c r="A559" s="32">
        <v>1232</v>
      </c>
      <c r="B559" s="388"/>
      <c r="C559" s="247" t="str">
        <f>+VLOOKUP(A559,bd_lista!$A$3:$C$590,3,FALSE)</f>
        <v>Gobierno Autónomo Municipal de Copacabana</v>
      </c>
      <c r="D559" s="390"/>
      <c r="E559" s="244" t="s">
        <v>1305</v>
      </c>
      <c r="F559" s="243">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3">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3">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3">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3">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3">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3">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3">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3">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3">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3">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3">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3">
        <f t="shared" ca="1" si="19"/>
        <v>0</v>
      </c>
      <c r="S559" s="249">
        <f ca="1">+R558+R559</f>
        <v>0</v>
      </c>
      <c r="T559" s="243">
        <f ca="1">+S559</f>
        <v>0</v>
      </c>
      <c r="U559" s="242">
        <f t="shared" si="20"/>
        <v>2</v>
      </c>
      <c r="V559" s="333" t="str">
        <f>+VLOOKUP(A559,bd_lista!$A$3:$E$590,5,FALSE)</f>
        <v>Gobiernos Autonomos Municipales</v>
      </c>
      <c r="W559" s="392"/>
      <c r="X559" s="242">
        <f>+VLOOKUP(A559,[4]Sheet1!$A$13:$D$744,4,FALSE)</f>
        <v>0</v>
      </c>
      <c r="Y559" s="242" t="e">
        <f>+VLOOKUP(X559,bd_lista!$A$3:$C$590,3,FALSE)</f>
        <v>#N/A</v>
      </c>
      <c r="Z559" s="292"/>
      <c r="AA559" s="293"/>
    </row>
    <row r="560" spans="1:27" customFormat="1" ht="15" hidden="1" customHeight="1">
      <c r="A560" s="32">
        <v>1233</v>
      </c>
      <c r="B560" s="387">
        <f>+A560</f>
        <v>1233</v>
      </c>
      <c r="C560" s="247" t="str">
        <f>+VLOOKUP(A560,bd_lista!$A$3:$C$590,3,FALSE)</f>
        <v>Gobierno Autónomo Municipal de San Pedro de Tiquina</v>
      </c>
      <c r="D560" s="389" t="str">
        <f>+C560</f>
        <v>Gobierno Autónomo Municipal de San Pedro de Tiquina</v>
      </c>
      <c r="E560" s="242" t="s">
        <v>1304</v>
      </c>
      <c r="F560" s="243">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3">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3">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3">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3">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3">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3">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3">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3">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3">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3">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3">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3">
        <f t="shared" ca="1" si="19"/>
        <v>0</v>
      </c>
      <c r="S560" s="249"/>
      <c r="T560" s="243">
        <f ca="1">+T561</f>
        <v>0</v>
      </c>
      <c r="U560" s="242">
        <f t="shared" si="20"/>
        <v>1</v>
      </c>
      <c r="V560" s="333" t="str">
        <f>+VLOOKUP(A560,bd_lista!$A$3:$E$590,5,FALSE)</f>
        <v>Gobiernos Autonomos Municipales</v>
      </c>
      <c r="W560" s="391" t="str">
        <f>+V560</f>
        <v>Gobiernos Autonomos Municipales</v>
      </c>
      <c r="X560" s="242">
        <f>+VLOOKUP(A560,[4]Sheet1!$A$13:$D$744,4,FALSE)</f>
        <v>0</v>
      </c>
      <c r="Y560" s="242" t="e">
        <f>+VLOOKUP(X560,bd_lista!$A$3:$C$590,3,FALSE)</f>
        <v>#N/A</v>
      </c>
      <c r="Z560" s="294">
        <f>+X560</f>
        <v>0</v>
      </c>
      <c r="AA560" s="295" t="e">
        <f>+Y560</f>
        <v>#N/A</v>
      </c>
    </row>
    <row r="561" spans="1:27" customFormat="1" ht="15" hidden="1" customHeight="1">
      <c r="A561" s="32">
        <v>1233</v>
      </c>
      <c r="B561" s="388"/>
      <c r="C561" s="247" t="str">
        <f>+VLOOKUP(A561,bd_lista!$A$3:$C$590,3,FALSE)</f>
        <v>Gobierno Autónomo Municipal de San Pedro de Tiquina</v>
      </c>
      <c r="D561" s="390"/>
      <c r="E561" s="244" t="s">
        <v>1305</v>
      </c>
      <c r="F561" s="243">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3">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3">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3">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3">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3">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3">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3">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3">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3">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3">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3">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3">
        <f t="shared" ca="1" si="19"/>
        <v>0</v>
      </c>
      <c r="S561" s="249">
        <f ca="1">+R560+R561</f>
        <v>0</v>
      </c>
      <c r="T561" s="243">
        <f ca="1">+S561</f>
        <v>0</v>
      </c>
      <c r="U561" s="242">
        <f t="shared" si="20"/>
        <v>2</v>
      </c>
      <c r="V561" s="333" t="str">
        <f>+VLOOKUP(A561,bd_lista!$A$3:$E$590,5,FALSE)</f>
        <v>Gobiernos Autonomos Municipales</v>
      </c>
      <c r="W561" s="392"/>
      <c r="X561" s="242">
        <f>+VLOOKUP(A561,[4]Sheet1!$A$13:$D$744,4,FALSE)</f>
        <v>0</v>
      </c>
      <c r="Y561" s="242" t="e">
        <f>+VLOOKUP(X561,bd_lista!$A$3:$C$590,3,FALSE)</f>
        <v>#N/A</v>
      </c>
      <c r="Z561" s="292"/>
      <c r="AA561" s="293"/>
    </row>
    <row r="562" spans="1:27" customFormat="1" ht="15" hidden="1" customHeight="1">
      <c r="A562" s="32">
        <v>1234</v>
      </c>
      <c r="B562" s="387">
        <f>+A562</f>
        <v>1234</v>
      </c>
      <c r="C562" s="247" t="str">
        <f>+VLOOKUP(A562,bd_lista!$A$3:$C$590,3,FALSE)</f>
        <v>Gobierno Autónomo Municipal de Tito Yupanqui</v>
      </c>
      <c r="D562" s="389" t="str">
        <f>+C562</f>
        <v>Gobierno Autónomo Municipal de Tito Yupanqui</v>
      </c>
      <c r="E562" s="242" t="s">
        <v>1304</v>
      </c>
      <c r="F562" s="243">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3">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3">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3">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3">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3">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3">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3">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3">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3">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3">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3">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3">
        <f t="shared" ca="1" si="19"/>
        <v>0</v>
      </c>
      <c r="S562" s="249"/>
      <c r="T562" s="243">
        <f ca="1">+T563</f>
        <v>0</v>
      </c>
      <c r="U562" s="242">
        <f t="shared" si="20"/>
        <v>1</v>
      </c>
      <c r="V562" s="333" t="str">
        <f>+VLOOKUP(A562,bd_lista!$A$3:$E$590,5,FALSE)</f>
        <v>Gobiernos Autonomos Municipales</v>
      </c>
      <c r="W562" s="391" t="str">
        <f>+V562</f>
        <v>Gobiernos Autonomos Municipales</v>
      </c>
      <c r="X562" s="242">
        <f>+VLOOKUP(A562,[4]Sheet1!$A$13:$D$744,4,FALSE)</f>
        <v>0</v>
      </c>
      <c r="Y562" s="242" t="e">
        <f>+VLOOKUP(X562,bd_lista!$A$3:$C$590,3,FALSE)</f>
        <v>#N/A</v>
      </c>
      <c r="Z562" s="294">
        <f>+X562</f>
        <v>0</v>
      </c>
      <c r="AA562" s="295" t="e">
        <f>+Y562</f>
        <v>#N/A</v>
      </c>
    </row>
    <row r="563" spans="1:27" customFormat="1" ht="15" hidden="1" customHeight="1">
      <c r="A563" s="32">
        <v>1234</v>
      </c>
      <c r="B563" s="388"/>
      <c r="C563" s="247" t="str">
        <f>+VLOOKUP(A563,bd_lista!$A$3:$C$590,3,FALSE)</f>
        <v>Gobierno Autónomo Municipal de Tito Yupanqui</v>
      </c>
      <c r="D563" s="390"/>
      <c r="E563" s="244" t="s">
        <v>1305</v>
      </c>
      <c r="F563" s="243">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3">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3">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3">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3">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3">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3">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3">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3">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3">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3">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3">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3">
        <f t="shared" ca="1" si="19"/>
        <v>0</v>
      </c>
      <c r="S563" s="249">
        <f ca="1">+R562+R563</f>
        <v>0</v>
      </c>
      <c r="T563" s="243">
        <f ca="1">+S563</f>
        <v>0</v>
      </c>
      <c r="U563" s="242">
        <f t="shared" si="20"/>
        <v>2</v>
      </c>
      <c r="V563" s="333" t="str">
        <f>+VLOOKUP(A563,bd_lista!$A$3:$E$590,5,FALSE)</f>
        <v>Gobiernos Autonomos Municipales</v>
      </c>
      <c r="W563" s="392"/>
      <c r="X563" s="242">
        <f>+VLOOKUP(A563,[4]Sheet1!$A$13:$D$744,4,FALSE)</f>
        <v>0</v>
      </c>
      <c r="Y563" s="242" t="e">
        <f>+VLOOKUP(X563,bd_lista!$A$3:$C$590,3,FALSE)</f>
        <v>#N/A</v>
      </c>
      <c r="Z563" s="292"/>
      <c r="AA563" s="293"/>
    </row>
    <row r="564" spans="1:27" customFormat="1" ht="15" hidden="1" customHeight="1">
      <c r="A564" s="32">
        <v>1235</v>
      </c>
      <c r="B564" s="387">
        <f>+A564</f>
        <v>1235</v>
      </c>
      <c r="C564" s="247" t="str">
        <f>+VLOOKUP(A564,bd_lista!$A$3:$C$590,3,FALSE)</f>
        <v>Gobierno Autónomo Municipal de Chuma</v>
      </c>
      <c r="D564" s="389" t="str">
        <f>+C564</f>
        <v>Gobierno Autónomo Municipal de Chuma</v>
      </c>
      <c r="E564" s="242" t="s">
        <v>1304</v>
      </c>
      <c r="F564" s="243">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3">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3">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3">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3">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3">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3">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3">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3">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3">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3">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3">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3">
        <f t="shared" ca="1" si="19"/>
        <v>0</v>
      </c>
      <c r="S564" s="249"/>
      <c r="T564" s="243">
        <f ca="1">+T565</f>
        <v>0</v>
      </c>
      <c r="U564" s="242">
        <f t="shared" si="20"/>
        <v>1</v>
      </c>
      <c r="V564" s="333" t="str">
        <f>+VLOOKUP(A564,bd_lista!$A$3:$E$590,5,FALSE)</f>
        <v>Gobiernos Autonomos Municipales</v>
      </c>
      <c r="W564" s="391" t="str">
        <f>+V564</f>
        <v>Gobiernos Autonomos Municipales</v>
      </c>
      <c r="X564" s="242">
        <f>+VLOOKUP(A564,[4]Sheet1!$A$13:$D$744,4,FALSE)</f>
        <v>0</v>
      </c>
      <c r="Y564" s="242" t="e">
        <f>+VLOOKUP(X564,bd_lista!$A$3:$C$590,3,FALSE)</f>
        <v>#N/A</v>
      </c>
      <c r="Z564" s="294">
        <f>+X564</f>
        <v>0</v>
      </c>
      <c r="AA564" s="295" t="e">
        <f>+Y564</f>
        <v>#N/A</v>
      </c>
    </row>
    <row r="565" spans="1:27" customFormat="1" ht="15" hidden="1" customHeight="1">
      <c r="A565" s="32">
        <v>1235</v>
      </c>
      <c r="B565" s="388"/>
      <c r="C565" s="247" t="str">
        <f>+VLOOKUP(A565,bd_lista!$A$3:$C$590,3,FALSE)</f>
        <v>Gobierno Autónomo Municipal de Chuma</v>
      </c>
      <c r="D565" s="390"/>
      <c r="E565" s="244" t="s">
        <v>1305</v>
      </c>
      <c r="F565" s="243">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3">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3">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3">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3">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3">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3">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3">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3">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3">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3">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3">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3">
        <f t="shared" ca="1" si="19"/>
        <v>0</v>
      </c>
      <c r="S565" s="249">
        <f ca="1">+R564+R565</f>
        <v>0</v>
      </c>
      <c r="T565" s="243">
        <f ca="1">+S565</f>
        <v>0</v>
      </c>
      <c r="U565" s="242">
        <f t="shared" si="20"/>
        <v>2</v>
      </c>
      <c r="V565" s="333" t="str">
        <f>+VLOOKUP(A565,bd_lista!$A$3:$E$590,5,FALSE)</f>
        <v>Gobiernos Autonomos Municipales</v>
      </c>
      <c r="W565" s="392"/>
      <c r="X565" s="242">
        <f>+VLOOKUP(A565,[4]Sheet1!$A$13:$D$744,4,FALSE)</f>
        <v>0</v>
      </c>
      <c r="Y565" s="242" t="e">
        <f>+VLOOKUP(X565,bd_lista!$A$3:$C$590,3,FALSE)</f>
        <v>#N/A</v>
      </c>
      <c r="Z565" s="292"/>
      <c r="AA565" s="293"/>
    </row>
    <row r="566" spans="1:27" customFormat="1" ht="27" hidden="1" customHeight="1">
      <c r="A566" s="32">
        <v>1236</v>
      </c>
      <c r="B566" s="387">
        <f>+A566</f>
        <v>1236</v>
      </c>
      <c r="C566" s="247" t="str">
        <f>+VLOOKUP(A566,bd_lista!$A$3:$C$590,3,FALSE)</f>
        <v>Gobierno Autónomo Municipal de Ayata</v>
      </c>
      <c r="D566" s="389" t="str">
        <f>+C566</f>
        <v>Gobierno Autónomo Municipal de Ayata</v>
      </c>
      <c r="E566" s="242" t="s">
        <v>1304</v>
      </c>
      <c r="F566" s="243">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3">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3">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3">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3">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3">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3">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3">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3">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3">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3">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3">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3">
        <f t="shared" ca="1" si="19"/>
        <v>0</v>
      </c>
      <c r="S566" s="249"/>
      <c r="T566" s="243">
        <f ca="1">+T567</f>
        <v>0</v>
      </c>
      <c r="U566" s="242">
        <f t="shared" si="20"/>
        <v>1</v>
      </c>
      <c r="V566" s="333" t="str">
        <f>+VLOOKUP(A566,bd_lista!$A$3:$E$590,5,FALSE)</f>
        <v>Gobiernos Autonomos Municipales</v>
      </c>
      <c r="W566" s="391" t="str">
        <f>+V566</f>
        <v>Gobiernos Autonomos Municipales</v>
      </c>
      <c r="X566" s="242">
        <f>+VLOOKUP(A566,[4]Sheet1!$A$13:$D$744,4,FALSE)</f>
        <v>0</v>
      </c>
      <c r="Y566" s="242" t="e">
        <f>+VLOOKUP(X566,bd_lista!$A$3:$C$590,3,FALSE)</f>
        <v>#N/A</v>
      </c>
      <c r="Z566" s="294">
        <f>+X566</f>
        <v>0</v>
      </c>
      <c r="AA566" s="295" t="e">
        <f>+Y566</f>
        <v>#N/A</v>
      </c>
    </row>
    <row r="567" spans="1:27" customFormat="1" ht="27" hidden="1" customHeight="1">
      <c r="A567" s="32">
        <v>1236</v>
      </c>
      <c r="B567" s="388"/>
      <c r="C567" s="247" t="str">
        <f>+VLOOKUP(A567,bd_lista!$A$3:$C$590,3,FALSE)</f>
        <v>Gobierno Autónomo Municipal de Ayata</v>
      </c>
      <c r="D567" s="390"/>
      <c r="E567" s="244" t="s">
        <v>1305</v>
      </c>
      <c r="F567" s="243">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3">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3">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3">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3">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3">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3">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3">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3">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3">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3">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3">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3">
        <f t="shared" ca="1" si="19"/>
        <v>0</v>
      </c>
      <c r="S567" s="249">
        <f ca="1">+R566+R567</f>
        <v>0</v>
      </c>
      <c r="T567" s="243">
        <f ca="1">+S567</f>
        <v>0</v>
      </c>
      <c r="U567" s="242">
        <f t="shared" si="20"/>
        <v>2</v>
      </c>
      <c r="V567" s="333" t="str">
        <f>+VLOOKUP(A567,bd_lista!$A$3:$E$590,5,FALSE)</f>
        <v>Gobiernos Autonomos Municipales</v>
      </c>
      <c r="W567" s="392"/>
      <c r="X567" s="242">
        <f>+VLOOKUP(A567,[4]Sheet1!$A$13:$D$744,4,FALSE)</f>
        <v>0</v>
      </c>
      <c r="Y567" s="242" t="e">
        <f>+VLOOKUP(X567,bd_lista!$A$3:$C$590,3,FALSE)</f>
        <v>#N/A</v>
      </c>
      <c r="Z567" s="292"/>
      <c r="AA567" s="293"/>
    </row>
    <row r="568" spans="1:27" customFormat="1" ht="15" hidden="1" customHeight="1">
      <c r="A568" s="32">
        <v>1237</v>
      </c>
      <c r="B568" s="387">
        <f>+A568</f>
        <v>1237</v>
      </c>
      <c r="C568" s="247" t="str">
        <f>+VLOOKUP(A568,bd_lista!$A$3:$C$590,3,FALSE)</f>
        <v>Gobierno Autónomo Municipal de Aucapata</v>
      </c>
      <c r="D568" s="389" t="str">
        <f>+C568</f>
        <v>Gobierno Autónomo Municipal de Aucapata</v>
      </c>
      <c r="E568" s="242" t="s">
        <v>1304</v>
      </c>
      <c r="F568" s="243">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3">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3">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3">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3">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3">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3">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3">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3">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3">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3">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3">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3">
        <f t="shared" ca="1" si="19"/>
        <v>0</v>
      </c>
      <c r="S568" s="249"/>
      <c r="T568" s="243">
        <f ca="1">+T569</f>
        <v>0</v>
      </c>
      <c r="U568" s="242">
        <f t="shared" si="20"/>
        <v>1</v>
      </c>
      <c r="V568" s="333" t="str">
        <f>+VLOOKUP(A568,bd_lista!$A$3:$E$590,5,FALSE)</f>
        <v>Gobiernos Autonomos Municipales</v>
      </c>
      <c r="W568" s="391" t="str">
        <f>+V568</f>
        <v>Gobiernos Autonomos Municipales</v>
      </c>
      <c r="X568" s="242">
        <f>+VLOOKUP(A568,[4]Sheet1!$A$13:$D$744,4,FALSE)</f>
        <v>0</v>
      </c>
      <c r="Y568" s="242" t="e">
        <f>+VLOOKUP(X568,bd_lista!$A$3:$C$590,3,FALSE)</f>
        <v>#N/A</v>
      </c>
      <c r="Z568" s="294">
        <f>+X568</f>
        <v>0</v>
      </c>
      <c r="AA568" s="295" t="e">
        <f>+Y568</f>
        <v>#N/A</v>
      </c>
    </row>
    <row r="569" spans="1:27" customFormat="1" ht="15" hidden="1" customHeight="1">
      <c r="A569" s="32">
        <v>1237</v>
      </c>
      <c r="B569" s="388"/>
      <c r="C569" s="247" t="str">
        <f>+VLOOKUP(A569,bd_lista!$A$3:$C$590,3,FALSE)</f>
        <v>Gobierno Autónomo Municipal de Aucapata</v>
      </c>
      <c r="D569" s="390"/>
      <c r="E569" s="244" t="s">
        <v>1305</v>
      </c>
      <c r="F569" s="243">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3">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3">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3">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3">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3">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3">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3">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3">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3">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3">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3">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3">
        <f t="shared" ca="1" si="19"/>
        <v>0</v>
      </c>
      <c r="S569" s="249">
        <f ca="1">+R568+R569</f>
        <v>0</v>
      </c>
      <c r="T569" s="243">
        <f ca="1">+S569</f>
        <v>0</v>
      </c>
      <c r="U569" s="242">
        <f t="shared" si="20"/>
        <v>2</v>
      </c>
      <c r="V569" s="333" t="str">
        <f>+VLOOKUP(A569,bd_lista!$A$3:$E$590,5,FALSE)</f>
        <v>Gobiernos Autonomos Municipales</v>
      </c>
      <c r="W569" s="392"/>
      <c r="X569" s="242">
        <f>+VLOOKUP(A569,[4]Sheet1!$A$13:$D$744,4,FALSE)</f>
        <v>0</v>
      </c>
      <c r="Y569" s="242" t="e">
        <f>+VLOOKUP(X569,bd_lista!$A$3:$C$590,3,FALSE)</f>
        <v>#N/A</v>
      </c>
      <c r="Z569" s="292"/>
      <c r="AA569" s="293"/>
    </row>
    <row r="570" spans="1:27" customFormat="1" ht="15" hidden="1" customHeight="1">
      <c r="A570" s="32">
        <v>1238</v>
      </c>
      <c r="B570" s="387">
        <f>+A570</f>
        <v>1238</v>
      </c>
      <c r="C570" s="247" t="str">
        <f>+VLOOKUP(A570,bd_lista!$A$3:$C$590,3,FALSE)</f>
        <v>Gobierno Autónomo Municipal de Corocoro</v>
      </c>
      <c r="D570" s="389" t="str">
        <f>+C570</f>
        <v>Gobierno Autónomo Municipal de Corocoro</v>
      </c>
      <c r="E570" s="242" t="s">
        <v>1304</v>
      </c>
      <c r="F570" s="243">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3">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3">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3">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3">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3">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3">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3">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3">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3">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3">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3">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3">
        <f t="shared" ca="1" si="19"/>
        <v>0</v>
      </c>
      <c r="S570" s="249"/>
      <c r="T570" s="243">
        <f ca="1">+T571</f>
        <v>0</v>
      </c>
      <c r="U570" s="242">
        <f t="shared" si="20"/>
        <v>1</v>
      </c>
      <c r="V570" s="333" t="str">
        <f>+VLOOKUP(A570,bd_lista!$A$3:$E$590,5,FALSE)</f>
        <v>Gobiernos Autonomos Municipales</v>
      </c>
      <c r="W570" s="391" t="str">
        <f>+V570</f>
        <v>Gobiernos Autonomos Municipales</v>
      </c>
      <c r="X570" s="242">
        <f>+VLOOKUP(A570,[4]Sheet1!$A$13:$D$744,4,FALSE)</f>
        <v>0</v>
      </c>
      <c r="Y570" s="242" t="e">
        <f>+VLOOKUP(X570,bd_lista!$A$3:$C$590,3,FALSE)</f>
        <v>#N/A</v>
      </c>
      <c r="Z570" s="294">
        <f>+X570</f>
        <v>0</v>
      </c>
      <c r="AA570" s="295" t="e">
        <f>+Y570</f>
        <v>#N/A</v>
      </c>
    </row>
    <row r="571" spans="1:27" customFormat="1" ht="15" hidden="1" customHeight="1">
      <c r="A571" s="32">
        <v>1238</v>
      </c>
      <c r="B571" s="388"/>
      <c r="C571" s="247" t="str">
        <f>+VLOOKUP(A571,bd_lista!$A$3:$C$590,3,FALSE)</f>
        <v>Gobierno Autónomo Municipal de Corocoro</v>
      </c>
      <c r="D571" s="390"/>
      <c r="E571" s="244" t="s">
        <v>1305</v>
      </c>
      <c r="F571" s="243">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3">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3">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3">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3">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3">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3">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3">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3">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3">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3">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3">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3">
        <f t="shared" ca="1" si="19"/>
        <v>0</v>
      </c>
      <c r="S571" s="249">
        <f ca="1">+R570+R571</f>
        <v>0</v>
      </c>
      <c r="T571" s="243">
        <f ca="1">+S571</f>
        <v>0</v>
      </c>
      <c r="U571" s="242">
        <f t="shared" si="20"/>
        <v>2</v>
      </c>
      <c r="V571" s="333" t="str">
        <f>+VLOOKUP(A571,bd_lista!$A$3:$E$590,5,FALSE)</f>
        <v>Gobiernos Autonomos Municipales</v>
      </c>
      <c r="W571" s="392"/>
      <c r="X571" s="242">
        <f>+VLOOKUP(A571,[4]Sheet1!$A$13:$D$744,4,FALSE)</f>
        <v>0</v>
      </c>
      <c r="Y571" s="242" t="e">
        <f>+VLOOKUP(X571,bd_lista!$A$3:$C$590,3,FALSE)</f>
        <v>#N/A</v>
      </c>
      <c r="Z571" s="292"/>
      <c r="AA571" s="293"/>
    </row>
    <row r="572" spans="1:27" customFormat="1" ht="15" hidden="1" customHeight="1">
      <c r="A572" s="32">
        <v>1239</v>
      </c>
      <c r="B572" s="387">
        <f>+A572</f>
        <v>1239</v>
      </c>
      <c r="C572" s="247" t="str">
        <f>+VLOOKUP(A572,bd_lista!$A$3:$C$590,3,FALSE)</f>
        <v>Gobierno Autónomo Municipal de Caquiaviri</v>
      </c>
      <c r="D572" s="389" t="str">
        <f>+C572</f>
        <v>Gobierno Autónomo Municipal de Caquiaviri</v>
      </c>
      <c r="E572" s="242" t="s">
        <v>1304</v>
      </c>
      <c r="F572" s="243">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3">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3">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3">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3">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3">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3">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3">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3">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3">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3">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3">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3">
        <f t="shared" ca="1" si="19"/>
        <v>0</v>
      </c>
      <c r="S572" s="249"/>
      <c r="T572" s="243">
        <f ca="1">+T573</f>
        <v>0</v>
      </c>
      <c r="U572" s="242">
        <f t="shared" si="20"/>
        <v>1</v>
      </c>
      <c r="V572" s="333" t="str">
        <f>+VLOOKUP(A572,bd_lista!$A$3:$E$590,5,FALSE)</f>
        <v>Gobiernos Autonomos Municipales</v>
      </c>
      <c r="W572" s="391" t="str">
        <f>+V572</f>
        <v>Gobiernos Autonomos Municipales</v>
      </c>
      <c r="X572" s="242">
        <f>+VLOOKUP(A572,[4]Sheet1!$A$13:$D$744,4,FALSE)</f>
        <v>0</v>
      </c>
      <c r="Y572" s="242" t="e">
        <f>+VLOOKUP(X572,bd_lista!$A$3:$C$590,3,FALSE)</f>
        <v>#N/A</v>
      </c>
      <c r="Z572" s="294">
        <f>+X572</f>
        <v>0</v>
      </c>
      <c r="AA572" s="295" t="e">
        <f>+Y572</f>
        <v>#N/A</v>
      </c>
    </row>
    <row r="573" spans="1:27" customFormat="1" ht="15" hidden="1" customHeight="1">
      <c r="A573" s="32">
        <v>1239</v>
      </c>
      <c r="B573" s="388"/>
      <c r="C573" s="247" t="str">
        <f>+VLOOKUP(A573,bd_lista!$A$3:$C$590,3,FALSE)</f>
        <v>Gobierno Autónomo Municipal de Caquiaviri</v>
      </c>
      <c r="D573" s="390"/>
      <c r="E573" s="244" t="s">
        <v>1305</v>
      </c>
      <c r="F573" s="243">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3">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3">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3">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3">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3">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3">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3">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3">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3">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3">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3">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3">
        <f t="shared" ca="1" si="19"/>
        <v>0</v>
      </c>
      <c r="S573" s="249">
        <f ca="1">+R572+R573</f>
        <v>0</v>
      </c>
      <c r="T573" s="243">
        <f ca="1">+S573</f>
        <v>0</v>
      </c>
      <c r="U573" s="242">
        <f t="shared" si="20"/>
        <v>2</v>
      </c>
      <c r="V573" s="333" t="str">
        <f>+VLOOKUP(A573,bd_lista!$A$3:$E$590,5,FALSE)</f>
        <v>Gobiernos Autonomos Municipales</v>
      </c>
      <c r="W573" s="392"/>
      <c r="X573" s="242">
        <f>+VLOOKUP(A573,[4]Sheet1!$A$13:$D$744,4,FALSE)</f>
        <v>0</v>
      </c>
      <c r="Y573" s="242" t="e">
        <f>+VLOOKUP(X573,bd_lista!$A$3:$C$590,3,FALSE)</f>
        <v>#N/A</v>
      </c>
      <c r="Z573" s="292"/>
      <c r="AA573" s="293"/>
    </row>
    <row r="574" spans="1:27" customFormat="1" ht="15" hidden="1" customHeight="1">
      <c r="A574" s="32">
        <v>1240</v>
      </c>
      <c r="B574" s="387">
        <f>+A574</f>
        <v>1240</v>
      </c>
      <c r="C574" s="247" t="str">
        <f>+VLOOKUP(A574,bd_lista!$A$3:$C$590,3,FALSE)</f>
        <v>Gobierno Autónomo Municipal de Calacoto</v>
      </c>
      <c r="D574" s="389" t="str">
        <f>+C574</f>
        <v>Gobierno Autónomo Municipal de Calacoto</v>
      </c>
      <c r="E574" s="242" t="s">
        <v>1304</v>
      </c>
      <c r="F574" s="243">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3">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3">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3">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3">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3">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3">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3">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3">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3">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3">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3">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3">
        <f t="shared" ca="1" si="19"/>
        <v>0</v>
      </c>
      <c r="S574" s="249"/>
      <c r="T574" s="243">
        <f ca="1">+T575</f>
        <v>0</v>
      </c>
      <c r="U574" s="242">
        <f t="shared" si="20"/>
        <v>1</v>
      </c>
      <c r="V574" s="333" t="str">
        <f>+VLOOKUP(A574,bd_lista!$A$3:$E$590,5,FALSE)</f>
        <v>Gobiernos Autonomos Municipales</v>
      </c>
      <c r="W574" s="391" t="str">
        <f>+V574</f>
        <v>Gobiernos Autonomos Municipales</v>
      </c>
      <c r="X574" s="242">
        <f>+VLOOKUP(A574,[4]Sheet1!$A$13:$D$744,4,FALSE)</f>
        <v>0</v>
      </c>
      <c r="Y574" s="242" t="e">
        <f>+VLOOKUP(X574,bd_lista!$A$3:$C$590,3,FALSE)</f>
        <v>#N/A</v>
      </c>
      <c r="Z574" s="294">
        <f>+X574</f>
        <v>0</v>
      </c>
      <c r="AA574" s="295" t="e">
        <f>+Y574</f>
        <v>#N/A</v>
      </c>
    </row>
    <row r="575" spans="1:27" customFormat="1" ht="15" hidden="1" customHeight="1">
      <c r="A575" s="32">
        <v>1240</v>
      </c>
      <c r="B575" s="388"/>
      <c r="C575" s="247" t="str">
        <f>+VLOOKUP(A575,bd_lista!$A$3:$C$590,3,FALSE)</f>
        <v>Gobierno Autónomo Municipal de Calacoto</v>
      </c>
      <c r="D575" s="390"/>
      <c r="E575" s="244" t="s">
        <v>1305</v>
      </c>
      <c r="F575" s="243">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3">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3">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3">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3">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3">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3">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3">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3">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3">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3">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3">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3">
        <f t="shared" ca="1" si="19"/>
        <v>0</v>
      </c>
      <c r="S575" s="249">
        <f ca="1">+R574+R575</f>
        <v>0</v>
      </c>
      <c r="T575" s="243">
        <f ca="1">+S575</f>
        <v>0</v>
      </c>
      <c r="U575" s="242">
        <f t="shared" si="20"/>
        <v>2</v>
      </c>
      <c r="V575" s="333" t="str">
        <f>+VLOOKUP(A575,bd_lista!$A$3:$E$590,5,FALSE)</f>
        <v>Gobiernos Autonomos Municipales</v>
      </c>
      <c r="W575" s="392"/>
      <c r="X575" s="242">
        <f>+VLOOKUP(A575,[4]Sheet1!$A$13:$D$744,4,FALSE)</f>
        <v>0</v>
      </c>
      <c r="Y575" s="242" t="e">
        <f>+VLOOKUP(X575,bd_lista!$A$3:$C$590,3,FALSE)</f>
        <v>#N/A</v>
      </c>
      <c r="Z575" s="292"/>
      <c r="AA575" s="293"/>
    </row>
    <row r="576" spans="1:27" customFormat="1" ht="15" hidden="1" customHeight="1">
      <c r="A576" s="32">
        <v>1241</v>
      </c>
      <c r="B576" s="387">
        <f>+A576</f>
        <v>1241</v>
      </c>
      <c r="C576" s="247" t="str">
        <f>+VLOOKUP(A576,bd_lista!$A$3:$C$590,3,FALSE)</f>
        <v>Gobierno Autónomo Municipal de Comanche</v>
      </c>
      <c r="D576" s="389" t="str">
        <f>+C576</f>
        <v>Gobierno Autónomo Municipal de Comanche</v>
      </c>
      <c r="E576" s="242" t="s">
        <v>1304</v>
      </c>
      <c r="F576" s="243">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3">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3">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3">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3">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3">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3">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3">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3">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3">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3">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3">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3">
        <f t="shared" ca="1" si="19"/>
        <v>0</v>
      </c>
      <c r="S576" s="249"/>
      <c r="T576" s="243">
        <f ca="1">+T577</f>
        <v>0</v>
      </c>
      <c r="U576" s="242">
        <f t="shared" si="20"/>
        <v>1</v>
      </c>
      <c r="V576" s="333" t="str">
        <f>+VLOOKUP(A576,bd_lista!$A$3:$E$590,5,FALSE)</f>
        <v>Gobiernos Autonomos Municipales</v>
      </c>
      <c r="W576" s="391" t="str">
        <f>+V576</f>
        <v>Gobiernos Autonomos Municipales</v>
      </c>
      <c r="X576" s="242">
        <f>+VLOOKUP(A576,[4]Sheet1!$A$13:$D$744,4,FALSE)</f>
        <v>0</v>
      </c>
      <c r="Y576" s="242" t="e">
        <f>+VLOOKUP(X576,bd_lista!$A$3:$C$590,3,FALSE)</f>
        <v>#N/A</v>
      </c>
      <c r="Z576" s="294">
        <f>+X576</f>
        <v>0</v>
      </c>
      <c r="AA576" s="295" t="e">
        <f>+Y576</f>
        <v>#N/A</v>
      </c>
    </row>
    <row r="577" spans="1:27" customFormat="1" ht="15" hidden="1" customHeight="1">
      <c r="A577" s="32">
        <v>1241</v>
      </c>
      <c r="B577" s="388"/>
      <c r="C577" s="247" t="str">
        <f>+VLOOKUP(A577,bd_lista!$A$3:$C$590,3,FALSE)</f>
        <v>Gobierno Autónomo Municipal de Comanche</v>
      </c>
      <c r="D577" s="390"/>
      <c r="E577" s="244" t="s">
        <v>1305</v>
      </c>
      <c r="F577" s="243">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3">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3">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3">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3">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3">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3">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3">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3">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3">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3">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3">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3">
        <f t="shared" ca="1" si="19"/>
        <v>0</v>
      </c>
      <c r="S577" s="249">
        <f ca="1">+R576+R577</f>
        <v>0</v>
      </c>
      <c r="T577" s="243">
        <f ca="1">+S577</f>
        <v>0</v>
      </c>
      <c r="U577" s="242">
        <f t="shared" si="20"/>
        <v>2</v>
      </c>
      <c r="V577" s="333" t="str">
        <f>+VLOOKUP(A577,bd_lista!$A$3:$E$590,5,FALSE)</f>
        <v>Gobiernos Autonomos Municipales</v>
      </c>
      <c r="W577" s="392"/>
      <c r="X577" s="242">
        <f>+VLOOKUP(A577,[4]Sheet1!$A$13:$D$744,4,FALSE)</f>
        <v>0</v>
      </c>
      <c r="Y577" s="242" t="e">
        <f>+VLOOKUP(X577,bd_lista!$A$3:$C$590,3,FALSE)</f>
        <v>#N/A</v>
      </c>
      <c r="Z577" s="292"/>
      <c r="AA577" s="293"/>
    </row>
    <row r="578" spans="1:27" customFormat="1" ht="15" hidden="1" customHeight="1">
      <c r="A578" s="32">
        <v>1242</v>
      </c>
      <c r="B578" s="387">
        <f>+A578</f>
        <v>1242</v>
      </c>
      <c r="C578" s="247" t="str">
        <f>+VLOOKUP(A578,bd_lista!$A$3:$C$590,3,FALSE)</f>
        <v>Gobierno Autónomo Municipal de Charaña</v>
      </c>
      <c r="D578" s="389" t="str">
        <f>+C578</f>
        <v>Gobierno Autónomo Municipal de Charaña</v>
      </c>
      <c r="E578" s="242" t="s">
        <v>1304</v>
      </c>
      <c r="F578" s="243">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3">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3">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3">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3">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3">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3">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3">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3">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3">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3">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3">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3">
        <f t="shared" ca="1" si="19"/>
        <v>0</v>
      </c>
      <c r="S578" s="249"/>
      <c r="T578" s="243">
        <f ca="1">+T579</f>
        <v>0</v>
      </c>
      <c r="U578" s="242">
        <f t="shared" si="20"/>
        <v>1</v>
      </c>
      <c r="V578" s="333" t="str">
        <f>+VLOOKUP(A578,bd_lista!$A$3:$E$590,5,FALSE)</f>
        <v>Gobiernos Autonomos Municipales</v>
      </c>
      <c r="W578" s="391" t="str">
        <f>+V578</f>
        <v>Gobiernos Autonomos Municipales</v>
      </c>
      <c r="X578" s="242">
        <f>+VLOOKUP(A578,[4]Sheet1!$A$13:$D$744,4,FALSE)</f>
        <v>0</v>
      </c>
      <c r="Y578" s="242" t="e">
        <f>+VLOOKUP(X578,bd_lista!$A$3:$C$590,3,FALSE)</f>
        <v>#N/A</v>
      </c>
      <c r="Z578" s="294">
        <f>+X578</f>
        <v>0</v>
      </c>
      <c r="AA578" s="295" t="e">
        <f>+Y578</f>
        <v>#N/A</v>
      </c>
    </row>
    <row r="579" spans="1:27" customFormat="1" ht="15" hidden="1" customHeight="1">
      <c r="A579" s="32">
        <v>1242</v>
      </c>
      <c r="B579" s="388"/>
      <c r="C579" s="247" t="str">
        <f>+VLOOKUP(A579,bd_lista!$A$3:$C$590,3,FALSE)</f>
        <v>Gobierno Autónomo Municipal de Charaña</v>
      </c>
      <c r="D579" s="390"/>
      <c r="E579" s="244" t="s">
        <v>1305</v>
      </c>
      <c r="F579" s="243">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3">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3">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3">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3">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3">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3">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3">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3">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3">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3">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3">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3">
        <f t="shared" ca="1" si="19"/>
        <v>0</v>
      </c>
      <c r="S579" s="249">
        <f ca="1">+R578+R579</f>
        <v>0</v>
      </c>
      <c r="T579" s="243">
        <f ca="1">+S579</f>
        <v>0</v>
      </c>
      <c r="U579" s="242">
        <f t="shared" si="20"/>
        <v>2</v>
      </c>
      <c r="V579" s="333" t="str">
        <f>+VLOOKUP(A579,bd_lista!$A$3:$E$590,5,FALSE)</f>
        <v>Gobiernos Autonomos Municipales</v>
      </c>
      <c r="W579" s="392"/>
      <c r="X579" s="242">
        <f>+VLOOKUP(A579,[4]Sheet1!$A$13:$D$744,4,FALSE)</f>
        <v>0</v>
      </c>
      <c r="Y579" s="242" t="e">
        <f>+VLOOKUP(X579,bd_lista!$A$3:$C$590,3,FALSE)</f>
        <v>#N/A</v>
      </c>
      <c r="Z579" s="292"/>
      <c r="AA579" s="293"/>
    </row>
    <row r="580" spans="1:27" customFormat="1" ht="15" hidden="1" customHeight="1">
      <c r="A580" s="32">
        <v>1243</v>
      </c>
      <c r="B580" s="387">
        <f>+A580</f>
        <v>1243</v>
      </c>
      <c r="C580" s="247" t="str">
        <f>+VLOOKUP(A580,bd_lista!$A$3:$C$590,3,FALSE)</f>
        <v>Gobierno Autónomo Municipal de Waldo Ballivián</v>
      </c>
      <c r="D580" s="389" t="str">
        <f>+C580</f>
        <v>Gobierno Autónomo Municipal de Waldo Ballivián</v>
      </c>
      <c r="E580" s="242" t="s">
        <v>1304</v>
      </c>
      <c r="F580" s="243">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3">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3">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3">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3">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3">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3">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3">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3">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3">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3">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3">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3">
        <f t="shared" ca="1" si="19"/>
        <v>0</v>
      </c>
      <c r="S580" s="249"/>
      <c r="T580" s="243">
        <f ca="1">+T581</f>
        <v>0</v>
      </c>
      <c r="U580" s="242">
        <f t="shared" si="20"/>
        <v>1</v>
      </c>
      <c r="V580" s="333" t="str">
        <f>+VLOOKUP(A580,bd_lista!$A$3:$E$590,5,FALSE)</f>
        <v>Gobiernos Autonomos Municipales</v>
      </c>
      <c r="W580" s="391" t="str">
        <f>+V580</f>
        <v>Gobiernos Autonomos Municipales</v>
      </c>
      <c r="X580" s="242">
        <f>+VLOOKUP(A580,[4]Sheet1!$A$13:$D$744,4,FALSE)</f>
        <v>0</v>
      </c>
      <c r="Y580" s="242" t="e">
        <f>+VLOOKUP(X580,bd_lista!$A$3:$C$590,3,FALSE)</f>
        <v>#N/A</v>
      </c>
      <c r="Z580" s="294">
        <f>+X580</f>
        <v>0</v>
      </c>
      <c r="AA580" s="295" t="e">
        <f>+Y580</f>
        <v>#N/A</v>
      </c>
    </row>
    <row r="581" spans="1:27" customFormat="1" ht="15" hidden="1" customHeight="1">
      <c r="A581" s="32">
        <v>1243</v>
      </c>
      <c r="B581" s="388"/>
      <c r="C581" s="247" t="str">
        <f>+VLOOKUP(A581,bd_lista!$A$3:$C$590,3,FALSE)</f>
        <v>Gobierno Autónomo Municipal de Waldo Ballivián</v>
      </c>
      <c r="D581" s="390"/>
      <c r="E581" s="244" t="s">
        <v>1305</v>
      </c>
      <c r="F581" s="243">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3">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3">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3">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3">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3">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3">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3">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3">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3">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3">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3">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3">
        <f t="shared" ca="1" si="19"/>
        <v>0</v>
      </c>
      <c r="S581" s="249">
        <f ca="1">+R580+R581</f>
        <v>0</v>
      </c>
      <c r="T581" s="243">
        <f ca="1">+S581</f>
        <v>0</v>
      </c>
      <c r="U581" s="242">
        <f t="shared" si="20"/>
        <v>2</v>
      </c>
      <c r="V581" s="333" t="str">
        <f>+VLOOKUP(A581,bd_lista!$A$3:$E$590,5,FALSE)</f>
        <v>Gobiernos Autonomos Municipales</v>
      </c>
      <c r="W581" s="392"/>
      <c r="X581" s="242">
        <f>+VLOOKUP(A581,[4]Sheet1!$A$13:$D$744,4,FALSE)</f>
        <v>0</v>
      </c>
      <c r="Y581" s="242" t="e">
        <f>+VLOOKUP(X581,bd_lista!$A$3:$C$590,3,FALSE)</f>
        <v>#N/A</v>
      </c>
      <c r="Z581" s="292"/>
      <c r="AA581" s="293"/>
    </row>
    <row r="582" spans="1:27" customFormat="1" ht="15" hidden="1" customHeight="1">
      <c r="A582" s="32">
        <v>1244</v>
      </c>
      <c r="B582" s="387">
        <f>+A582</f>
        <v>1244</v>
      </c>
      <c r="C582" s="247" t="str">
        <f>+VLOOKUP(A582,bd_lista!$A$3:$C$590,3,FALSE)</f>
        <v>Gobierno Autónomo Municipal de Nazacara de Pacajes</v>
      </c>
      <c r="D582" s="389" t="str">
        <f>+C582</f>
        <v>Gobierno Autónomo Municipal de Nazacara de Pacajes</v>
      </c>
      <c r="E582" s="242" t="s">
        <v>1304</v>
      </c>
      <c r="F582" s="243">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3">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3">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3">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3">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3">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3">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3">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3">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3">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3">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3">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3">
        <f t="shared" ref="R582:R645" ca="1" si="21">+SUM(F582:Q582)</f>
        <v>0</v>
      </c>
      <c r="S582" s="249"/>
      <c r="T582" s="243">
        <f ca="1">+T583</f>
        <v>0</v>
      </c>
      <c r="U582" s="242">
        <f t="shared" ref="U582:U645" si="22">+IF(E582="Débitos",1,2)</f>
        <v>1</v>
      </c>
      <c r="V582" s="333" t="str">
        <f>+VLOOKUP(A582,bd_lista!$A$3:$E$590,5,FALSE)</f>
        <v>Gobiernos Autonomos Municipales</v>
      </c>
      <c r="W582" s="391" t="str">
        <f>+V582</f>
        <v>Gobiernos Autonomos Municipales</v>
      </c>
      <c r="X582" s="242">
        <f>+VLOOKUP(A582,[4]Sheet1!$A$13:$D$744,4,FALSE)</f>
        <v>0</v>
      </c>
      <c r="Y582" s="242" t="e">
        <f>+VLOOKUP(X582,bd_lista!$A$3:$C$590,3,FALSE)</f>
        <v>#N/A</v>
      </c>
      <c r="Z582" s="294">
        <f>+X582</f>
        <v>0</v>
      </c>
      <c r="AA582" s="295" t="e">
        <f>+Y582</f>
        <v>#N/A</v>
      </c>
    </row>
    <row r="583" spans="1:27" customFormat="1" ht="15" hidden="1" customHeight="1">
      <c r="A583" s="32">
        <v>1244</v>
      </c>
      <c r="B583" s="388"/>
      <c r="C583" s="247" t="str">
        <f>+VLOOKUP(A583,bd_lista!$A$3:$C$590,3,FALSE)</f>
        <v>Gobierno Autónomo Municipal de Nazacara de Pacajes</v>
      </c>
      <c r="D583" s="390"/>
      <c r="E583" s="244" t="s">
        <v>1305</v>
      </c>
      <c r="F583" s="243">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3">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3">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3">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3">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3">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3">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3">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3">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3">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3">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3">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3">
        <f t="shared" ca="1" si="21"/>
        <v>0</v>
      </c>
      <c r="S583" s="249">
        <f ca="1">+R582+R583</f>
        <v>0</v>
      </c>
      <c r="T583" s="243">
        <f ca="1">+S583</f>
        <v>0</v>
      </c>
      <c r="U583" s="242">
        <f t="shared" si="22"/>
        <v>2</v>
      </c>
      <c r="V583" s="333" t="str">
        <f>+VLOOKUP(A583,bd_lista!$A$3:$E$590,5,FALSE)</f>
        <v>Gobiernos Autonomos Municipales</v>
      </c>
      <c r="W583" s="392"/>
      <c r="X583" s="242">
        <f>+VLOOKUP(A583,[4]Sheet1!$A$13:$D$744,4,FALSE)</f>
        <v>0</v>
      </c>
      <c r="Y583" s="242" t="e">
        <f>+VLOOKUP(X583,bd_lista!$A$3:$C$590,3,FALSE)</f>
        <v>#N/A</v>
      </c>
      <c r="Z583" s="292"/>
      <c r="AA583" s="293"/>
    </row>
    <row r="584" spans="1:27" customFormat="1" ht="15" hidden="1" customHeight="1">
      <c r="A584" s="32">
        <v>1245</v>
      </c>
      <c r="B584" s="387">
        <f>+A584</f>
        <v>1245</v>
      </c>
      <c r="C584" s="247" t="str">
        <f>+VLOOKUP(A584,bd_lista!$A$3:$C$590,3,FALSE)</f>
        <v>Gobierno Autónomo Municipal de Santiago de Callapa</v>
      </c>
      <c r="D584" s="389" t="str">
        <f>+C584</f>
        <v>Gobierno Autónomo Municipal de Santiago de Callapa</v>
      </c>
      <c r="E584" s="242" t="s">
        <v>1304</v>
      </c>
      <c r="F584" s="243">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3">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3">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3">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3">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3">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3">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3">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3">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3">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3">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3">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3">
        <f t="shared" ca="1" si="21"/>
        <v>0</v>
      </c>
      <c r="S584" s="249"/>
      <c r="T584" s="243">
        <f ca="1">+T585</f>
        <v>0</v>
      </c>
      <c r="U584" s="242">
        <f t="shared" si="22"/>
        <v>1</v>
      </c>
      <c r="V584" s="333" t="str">
        <f>+VLOOKUP(A584,bd_lista!$A$3:$E$590,5,FALSE)</f>
        <v>Gobiernos Autonomos Municipales</v>
      </c>
      <c r="W584" s="391" t="str">
        <f>+V584</f>
        <v>Gobiernos Autonomos Municipales</v>
      </c>
      <c r="X584" s="242">
        <f>+VLOOKUP(A584,[4]Sheet1!$A$13:$D$744,4,FALSE)</f>
        <v>0</v>
      </c>
      <c r="Y584" s="242" t="e">
        <f>+VLOOKUP(X584,bd_lista!$A$3:$C$590,3,FALSE)</f>
        <v>#N/A</v>
      </c>
      <c r="Z584" s="294">
        <f>+X584</f>
        <v>0</v>
      </c>
      <c r="AA584" s="295" t="e">
        <f>+Y584</f>
        <v>#N/A</v>
      </c>
    </row>
    <row r="585" spans="1:27" customFormat="1" ht="15" hidden="1" customHeight="1">
      <c r="A585" s="32">
        <v>1245</v>
      </c>
      <c r="B585" s="388"/>
      <c r="C585" s="247" t="str">
        <f>+VLOOKUP(A585,bd_lista!$A$3:$C$590,3,FALSE)</f>
        <v>Gobierno Autónomo Municipal de Santiago de Callapa</v>
      </c>
      <c r="D585" s="390"/>
      <c r="E585" s="244" t="s">
        <v>1305</v>
      </c>
      <c r="F585" s="243">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3">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3">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3">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3">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3">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3">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3">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3">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3">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3">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3">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3">
        <f t="shared" ca="1" si="21"/>
        <v>0</v>
      </c>
      <c r="S585" s="249">
        <f ca="1">+R584+R585</f>
        <v>0</v>
      </c>
      <c r="T585" s="243">
        <f ca="1">+S585</f>
        <v>0</v>
      </c>
      <c r="U585" s="242">
        <f t="shared" si="22"/>
        <v>2</v>
      </c>
      <c r="V585" s="333" t="str">
        <f>+VLOOKUP(A585,bd_lista!$A$3:$E$590,5,FALSE)</f>
        <v>Gobiernos Autonomos Municipales</v>
      </c>
      <c r="W585" s="392"/>
      <c r="X585" s="242">
        <f>+VLOOKUP(A585,[4]Sheet1!$A$13:$D$744,4,FALSE)</f>
        <v>0</v>
      </c>
      <c r="Y585" s="242" t="e">
        <f>+VLOOKUP(X585,bd_lista!$A$3:$C$590,3,FALSE)</f>
        <v>#N/A</v>
      </c>
      <c r="Z585" s="292"/>
      <c r="AA585" s="293"/>
    </row>
    <row r="586" spans="1:27" customFormat="1" ht="15" hidden="1" customHeight="1">
      <c r="A586" s="32">
        <v>1246</v>
      </c>
      <c r="B586" s="387">
        <f>+A586</f>
        <v>1246</v>
      </c>
      <c r="C586" s="247" t="str">
        <f>+VLOOKUP(A586,bd_lista!$A$3:$C$590,3,FALSE)</f>
        <v>Gobierno Autónomo Municipal de Puerto Acosta</v>
      </c>
      <c r="D586" s="389" t="str">
        <f>+C586</f>
        <v>Gobierno Autónomo Municipal de Puerto Acosta</v>
      </c>
      <c r="E586" s="242" t="s">
        <v>1304</v>
      </c>
      <c r="F586" s="243">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3">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3">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3">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3">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3">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3">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3">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3">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3">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3">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3">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3">
        <f t="shared" ca="1" si="21"/>
        <v>0</v>
      </c>
      <c r="S586" s="249"/>
      <c r="T586" s="243">
        <f ca="1">+T587</f>
        <v>0</v>
      </c>
      <c r="U586" s="242">
        <f t="shared" si="22"/>
        <v>1</v>
      </c>
      <c r="V586" s="333" t="str">
        <f>+VLOOKUP(A586,bd_lista!$A$3:$E$590,5,FALSE)</f>
        <v>Gobiernos Autonomos Municipales</v>
      </c>
      <c r="W586" s="391" t="str">
        <f>+V586</f>
        <v>Gobiernos Autonomos Municipales</v>
      </c>
      <c r="X586" s="242">
        <f>+VLOOKUP(A586,[4]Sheet1!$A$13:$D$744,4,FALSE)</f>
        <v>0</v>
      </c>
      <c r="Y586" s="242" t="e">
        <f>+VLOOKUP(X586,bd_lista!$A$3:$C$590,3,FALSE)</f>
        <v>#N/A</v>
      </c>
      <c r="Z586" s="294">
        <f>+X586</f>
        <v>0</v>
      </c>
      <c r="AA586" s="295" t="e">
        <f>+Y586</f>
        <v>#N/A</v>
      </c>
    </row>
    <row r="587" spans="1:27" customFormat="1" ht="15" hidden="1" customHeight="1">
      <c r="A587" s="32">
        <v>1246</v>
      </c>
      <c r="B587" s="388"/>
      <c r="C587" s="247" t="str">
        <f>+VLOOKUP(A587,bd_lista!$A$3:$C$590,3,FALSE)</f>
        <v>Gobierno Autónomo Municipal de Puerto Acosta</v>
      </c>
      <c r="D587" s="390"/>
      <c r="E587" s="244" t="s">
        <v>1305</v>
      </c>
      <c r="F587" s="243">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3">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3">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3">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3">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3">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3">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3">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3">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3">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3">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3">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3">
        <f t="shared" ca="1" si="21"/>
        <v>0</v>
      </c>
      <c r="S587" s="249">
        <f ca="1">+R586+R587</f>
        <v>0</v>
      </c>
      <c r="T587" s="243">
        <f ca="1">+S587</f>
        <v>0</v>
      </c>
      <c r="U587" s="242">
        <f t="shared" si="22"/>
        <v>2</v>
      </c>
      <c r="V587" s="333" t="str">
        <f>+VLOOKUP(A587,bd_lista!$A$3:$E$590,5,FALSE)</f>
        <v>Gobiernos Autonomos Municipales</v>
      </c>
      <c r="W587" s="392"/>
      <c r="X587" s="242">
        <f>+VLOOKUP(A587,[4]Sheet1!$A$13:$D$744,4,FALSE)</f>
        <v>0</v>
      </c>
      <c r="Y587" s="242" t="e">
        <f>+VLOOKUP(X587,bd_lista!$A$3:$C$590,3,FALSE)</f>
        <v>#N/A</v>
      </c>
      <c r="Z587" s="292"/>
      <c r="AA587" s="293"/>
    </row>
    <row r="588" spans="1:27" customFormat="1" ht="27" hidden="1" customHeight="1">
      <c r="A588" s="32">
        <v>1247</v>
      </c>
      <c r="B588" s="387">
        <f>+A588</f>
        <v>1247</v>
      </c>
      <c r="C588" s="247" t="str">
        <f>+VLOOKUP(A588,bd_lista!$A$3:$C$590,3,FALSE)</f>
        <v>Gobierno Autónomo Municipal de Mocomoco</v>
      </c>
      <c r="D588" s="389" t="str">
        <f>+C588</f>
        <v>Gobierno Autónomo Municipal de Mocomoco</v>
      </c>
      <c r="E588" s="242" t="s">
        <v>1304</v>
      </c>
      <c r="F588" s="243">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3">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3">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3">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3">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3">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3">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3">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3">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3">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3">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3">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3">
        <f t="shared" ca="1" si="21"/>
        <v>0</v>
      </c>
      <c r="S588" s="249"/>
      <c r="T588" s="243">
        <f ca="1">+T589</f>
        <v>0</v>
      </c>
      <c r="U588" s="242">
        <f t="shared" si="22"/>
        <v>1</v>
      </c>
      <c r="V588" s="333" t="str">
        <f>+VLOOKUP(A588,bd_lista!$A$3:$E$590,5,FALSE)</f>
        <v>Gobiernos Autonomos Municipales</v>
      </c>
      <c r="W588" s="391" t="str">
        <f>+V588</f>
        <v>Gobiernos Autonomos Municipales</v>
      </c>
      <c r="X588" s="242">
        <f>+VLOOKUP(A588,[4]Sheet1!$A$13:$D$744,4,FALSE)</f>
        <v>0</v>
      </c>
      <c r="Y588" s="242" t="e">
        <f>+VLOOKUP(X588,bd_lista!$A$3:$C$590,3,FALSE)</f>
        <v>#N/A</v>
      </c>
      <c r="Z588" s="294">
        <f>+X588</f>
        <v>0</v>
      </c>
      <c r="AA588" s="295" t="e">
        <f>+Y588</f>
        <v>#N/A</v>
      </c>
    </row>
    <row r="589" spans="1:27" customFormat="1" ht="27" hidden="1" customHeight="1">
      <c r="A589" s="32">
        <v>1247</v>
      </c>
      <c r="B589" s="388"/>
      <c r="C589" s="247" t="str">
        <f>+VLOOKUP(A589,bd_lista!$A$3:$C$590,3,FALSE)</f>
        <v>Gobierno Autónomo Municipal de Mocomoco</v>
      </c>
      <c r="D589" s="390"/>
      <c r="E589" s="244" t="s">
        <v>1305</v>
      </c>
      <c r="F589" s="243">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3">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3">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3">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3">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3">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3">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3">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3">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3">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3">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3">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3">
        <f t="shared" ca="1" si="21"/>
        <v>0</v>
      </c>
      <c r="S589" s="249">
        <f ca="1">+R588+R589</f>
        <v>0</v>
      </c>
      <c r="T589" s="243">
        <f ca="1">+S589</f>
        <v>0</v>
      </c>
      <c r="U589" s="242">
        <f t="shared" si="22"/>
        <v>2</v>
      </c>
      <c r="V589" s="333" t="str">
        <f>+VLOOKUP(A589,bd_lista!$A$3:$E$590,5,FALSE)</f>
        <v>Gobiernos Autonomos Municipales</v>
      </c>
      <c r="W589" s="392"/>
      <c r="X589" s="242">
        <f>+VLOOKUP(A589,[4]Sheet1!$A$13:$D$744,4,FALSE)</f>
        <v>0</v>
      </c>
      <c r="Y589" s="242" t="e">
        <f>+VLOOKUP(X589,bd_lista!$A$3:$C$590,3,FALSE)</f>
        <v>#N/A</v>
      </c>
      <c r="Z589" s="292"/>
      <c r="AA589" s="293"/>
    </row>
    <row r="590" spans="1:27" customFormat="1" ht="27" hidden="1" customHeight="1">
      <c r="A590" s="32">
        <v>1248</v>
      </c>
      <c r="B590" s="387">
        <f>+A590</f>
        <v>1248</v>
      </c>
      <c r="C590" s="247" t="str">
        <f>+VLOOKUP(A590,bd_lista!$A$3:$C$590,3,FALSE)</f>
        <v>Gobierno Autónomo Municipal de Carabuco</v>
      </c>
      <c r="D590" s="389" t="str">
        <f>+C590</f>
        <v>Gobierno Autónomo Municipal de Carabuco</v>
      </c>
      <c r="E590" s="242" t="s">
        <v>1304</v>
      </c>
      <c r="F590" s="243">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3">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3">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3">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3">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3">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3">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3">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3">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3">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3">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3">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3">
        <f t="shared" ca="1" si="21"/>
        <v>0</v>
      </c>
      <c r="S590" s="249"/>
      <c r="T590" s="243">
        <f ca="1">+T591</f>
        <v>0</v>
      </c>
      <c r="U590" s="242">
        <f t="shared" si="22"/>
        <v>1</v>
      </c>
      <c r="V590" s="333" t="str">
        <f>+VLOOKUP(A590,bd_lista!$A$3:$E$590,5,FALSE)</f>
        <v>Gobiernos Autonomos Municipales</v>
      </c>
      <c r="W590" s="391" t="str">
        <f>+V590</f>
        <v>Gobiernos Autonomos Municipales</v>
      </c>
      <c r="X590" s="242">
        <f>+VLOOKUP(A590,[4]Sheet1!$A$13:$D$744,4,FALSE)</f>
        <v>0</v>
      </c>
      <c r="Y590" s="242" t="e">
        <f>+VLOOKUP(X590,bd_lista!$A$3:$C$590,3,FALSE)</f>
        <v>#N/A</v>
      </c>
      <c r="Z590" s="294">
        <f>+X590</f>
        <v>0</v>
      </c>
      <c r="AA590" s="295" t="e">
        <f>+Y590</f>
        <v>#N/A</v>
      </c>
    </row>
    <row r="591" spans="1:27" customFormat="1" ht="27" hidden="1" customHeight="1">
      <c r="A591" s="32">
        <v>1248</v>
      </c>
      <c r="B591" s="388"/>
      <c r="C591" s="247" t="str">
        <f>+VLOOKUP(A591,bd_lista!$A$3:$C$590,3,FALSE)</f>
        <v>Gobierno Autónomo Municipal de Carabuco</v>
      </c>
      <c r="D591" s="390"/>
      <c r="E591" s="244" t="s">
        <v>1305</v>
      </c>
      <c r="F591" s="243">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3">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3">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3">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3">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3">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3">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3">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3">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3">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3">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3">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3">
        <f t="shared" ca="1" si="21"/>
        <v>0</v>
      </c>
      <c r="S591" s="249">
        <f ca="1">+R590+R591</f>
        <v>0</v>
      </c>
      <c r="T591" s="243">
        <f ca="1">+S591</f>
        <v>0</v>
      </c>
      <c r="U591" s="242">
        <f t="shared" si="22"/>
        <v>2</v>
      </c>
      <c r="V591" s="333" t="str">
        <f>+VLOOKUP(A591,bd_lista!$A$3:$E$590,5,FALSE)</f>
        <v>Gobiernos Autonomos Municipales</v>
      </c>
      <c r="W591" s="392"/>
      <c r="X591" s="242">
        <f>+VLOOKUP(A591,[4]Sheet1!$A$13:$D$744,4,FALSE)</f>
        <v>0</v>
      </c>
      <c r="Y591" s="242" t="e">
        <f>+VLOOKUP(X591,bd_lista!$A$3:$C$590,3,FALSE)</f>
        <v>#N/A</v>
      </c>
      <c r="Z591" s="292"/>
      <c r="AA591" s="293"/>
    </row>
    <row r="592" spans="1:27" customFormat="1" ht="15" hidden="1" customHeight="1">
      <c r="A592" s="32">
        <v>1249</v>
      </c>
      <c r="B592" s="387">
        <f>+A592</f>
        <v>1249</v>
      </c>
      <c r="C592" s="247" t="str">
        <f>+VLOOKUP(A592,bd_lista!$A$3:$C$590,3,FALSE)</f>
        <v>Gobierno Autónomo Municipal de Apolo</v>
      </c>
      <c r="D592" s="389" t="str">
        <f>+C592</f>
        <v>Gobierno Autónomo Municipal de Apolo</v>
      </c>
      <c r="E592" s="242" t="s">
        <v>1304</v>
      </c>
      <c r="F592" s="243">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3">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3">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3">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3">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3">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3">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3">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3">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3">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3">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3">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3">
        <f t="shared" ca="1" si="21"/>
        <v>0</v>
      </c>
      <c r="S592" s="249"/>
      <c r="T592" s="243">
        <f ca="1">+T593</f>
        <v>0</v>
      </c>
      <c r="U592" s="242">
        <f t="shared" si="22"/>
        <v>1</v>
      </c>
      <c r="V592" s="333" t="str">
        <f>+VLOOKUP(A592,bd_lista!$A$3:$E$590,5,FALSE)</f>
        <v>Gobiernos Autonomos Municipales</v>
      </c>
      <c r="W592" s="391" t="str">
        <f>+V592</f>
        <v>Gobiernos Autonomos Municipales</v>
      </c>
      <c r="X592" s="242">
        <f>+VLOOKUP(A592,[4]Sheet1!$A$13:$D$744,4,FALSE)</f>
        <v>0</v>
      </c>
      <c r="Y592" s="242" t="e">
        <f>+VLOOKUP(X592,bd_lista!$A$3:$C$590,3,FALSE)</f>
        <v>#N/A</v>
      </c>
      <c r="Z592" s="294">
        <f>+X592</f>
        <v>0</v>
      </c>
      <c r="AA592" s="295" t="e">
        <f>+Y592</f>
        <v>#N/A</v>
      </c>
    </row>
    <row r="593" spans="1:27" customFormat="1" ht="15" hidden="1" customHeight="1">
      <c r="A593" s="32">
        <v>1249</v>
      </c>
      <c r="B593" s="388"/>
      <c r="C593" s="247" t="str">
        <f>+VLOOKUP(A593,bd_lista!$A$3:$C$590,3,FALSE)</f>
        <v>Gobierno Autónomo Municipal de Apolo</v>
      </c>
      <c r="D593" s="390"/>
      <c r="E593" s="244" t="s">
        <v>1305</v>
      </c>
      <c r="F593" s="243">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3">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3">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3">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3">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3">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3">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3">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3">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3">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3">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3">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3">
        <f t="shared" ca="1" si="21"/>
        <v>0</v>
      </c>
      <c r="S593" s="249">
        <f ca="1">+R592+R593</f>
        <v>0</v>
      </c>
      <c r="T593" s="243">
        <f ca="1">+S593</f>
        <v>0</v>
      </c>
      <c r="U593" s="242">
        <f t="shared" si="22"/>
        <v>2</v>
      </c>
      <c r="V593" s="333" t="str">
        <f>+VLOOKUP(A593,bd_lista!$A$3:$E$590,5,FALSE)</f>
        <v>Gobiernos Autonomos Municipales</v>
      </c>
      <c r="W593" s="392"/>
      <c r="X593" s="242">
        <f>+VLOOKUP(A593,[4]Sheet1!$A$13:$D$744,4,FALSE)</f>
        <v>0</v>
      </c>
      <c r="Y593" s="242" t="e">
        <f>+VLOOKUP(X593,bd_lista!$A$3:$C$590,3,FALSE)</f>
        <v>#N/A</v>
      </c>
      <c r="Z593" s="292"/>
      <c r="AA593" s="293"/>
    </row>
    <row r="594" spans="1:27" customFormat="1" ht="15" hidden="1" customHeight="1">
      <c r="A594" s="32">
        <v>1250</v>
      </c>
      <c r="B594" s="387">
        <f>+A594</f>
        <v>1250</v>
      </c>
      <c r="C594" s="247" t="str">
        <f>+VLOOKUP(A594,bd_lista!$A$3:$C$590,3,FALSE)</f>
        <v>Gobierno Autónomo Municipal de Pelechuco</v>
      </c>
      <c r="D594" s="389" t="str">
        <f>+C594</f>
        <v>Gobierno Autónomo Municipal de Pelechuco</v>
      </c>
      <c r="E594" s="242" t="s">
        <v>1304</v>
      </c>
      <c r="F594" s="243">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3">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3">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3">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3">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3">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3">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3">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3">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3">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3">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3">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3">
        <f t="shared" ca="1" si="21"/>
        <v>0</v>
      </c>
      <c r="S594" s="249"/>
      <c r="T594" s="243">
        <f ca="1">+T595</f>
        <v>0</v>
      </c>
      <c r="U594" s="242">
        <f t="shared" si="22"/>
        <v>1</v>
      </c>
      <c r="V594" s="333" t="str">
        <f>+VLOOKUP(A594,bd_lista!$A$3:$E$590,5,FALSE)</f>
        <v>Gobiernos Autonomos Municipales</v>
      </c>
      <c r="W594" s="391" t="str">
        <f>+V594</f>
        <v>Gobiernos Autonomos Municipales</v>
      </c>
      <c r="X594" s="242">
        <f>+VLOOKUP(A594,[4]Sheet1!$A$13:$D$744,4,FALSE)</f>
        <v>0</v>
      </c>
      <c r="Y594" s="242" t="e">
        <f>+VLOOKUP(X594,bd_lista!$A$3:$C$590,3,FALSE)</f>
        <v>#N/A</v>
      </c>
      <c r="Z594" s="294">
        <f>+X594</f>
        <v>0</v>
      </c>
      <c r="AA594" s="295" t="e">
        <f>+Y594</f>
        <v>#N/A</v>
      </c>
    </row>
    <row r="595" spans="1:27" customFormat="1" ht="15" hidden="1" customHeight="1">
      <c r="A595" s="32">
        <v>1250</v>
      </c>
      <c r="B595" s="388"/>
      <c r="C595" s="247" t="str">
        <f>+VLOOKUP(A595,bd_lista!$A$3:$C$590,3,FALSE)</f>
        <v>Gobierno Autónomo Municipal de Pelechuco</v>
      </c>
      <c r="D595" s="390"/>
      <c r="E595" s="244" t="s">
        <v>1305</v>
      </c>
      <c r="F595" s="243">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3">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3">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3">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3">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3">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3">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3">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3">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3">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3">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3">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3">
        <f t="shared" ca="1" si="21"/>
        <v>0</v>
      </c>
      <c r="S595" s="249">
        <f ca="1">+R594+R595</f>
        <v>0</v>
      </c>
      <c r="T595" s="243">
        <f ca="1">+S595</f>
        <v>0</v>
      </c>
      <c r="U595" s="242">
        <f t="shared" si="22"/>
        <v>2</v>
      </c>
      <c r="V595" s="333" t="str">
        <f>+VLOOKUP(A595,bd_lista!$A$3:$E$590,5,FALSE)</f>
        <v>Gobiernos Autonomos Municipales</v>
      </c>
      <c r="W595" s="392"/>
      <c r="X595" s="242">
        <f>+VLOOKUP(A595,[4]Sheet1!$A$13:$D$744,4,FALSE)</f>
        <v>0</v>
      </c>
      <c r="Y595" s="242" t="e">
        <f>+VLOOKUP(X595,bd_lista!$A$3:$C$590,3,FALSE)</f>
        <v>#N/A</v>
      </c>
      <c r="Z595" s="292"/>
      <c r="AA595" s="293"/>
    </row>
    <row r="596" spans="1:27" customFormat="1" ht="15" hidden="1" customHeight="1">
      <c r="A596" s="32">
        <v>1251</v>
      </c>
      <c r="B596" s="387">
        <f>+A596</f>
        <v>1251</v>
      </c>
      <c r="C596" s="247" t="str">
        <f>+VLOOKUP(A596,bd_lista!$A$3:$C$590,3,FALSE)</f>
        <v>Gobierno Autónomo Municipal de Luribay</v>
      </c>
      <c r="D596" s="389" t="str">
        <f>+C596</f>
        <v>Gobierno Autónomo Municipal de Luribay</v>
      </c>
      <c r="E596" s="242" t="s">
        <v>1304</v>
      </c>
      <c r="F596" s="243">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3">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3">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3">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3">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3">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3">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3">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3">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3">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3">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3">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3">
        <f t="shared" ca="1" si="21"/>
        <v>0</v>
      </c>
      <c r="S596" s="249"/>
      <c r="T596" s="243">
        <f ca="1">+T597</f>
        <v>0</v>
      </c>
      <c r="U596" s="242">
        <f t="shared" si="22"/>
        <v>1</v>
      </c>
      <c r="V596" s="333" t="str">
        <f>+VLOOKUP(A596,bd_lista!$A$3:$E$590,5,FALSE)</f>
        <v>Gobiernos Autonomos Municipales</v>
      </c>
      <c r="W596" s="391" t="str">
        <f>+V596</f>
        <v>Gobiernos Autonomos Municipales</v>
      </c>
      <c r="X596" s="242">
        <f>+VLOOKUP(A596,[4]Sheet1!$A$13:$D$744,4,FALSE)</f>
        <v>0</v>
      </c>
      <c r="Y596" s="242" t="e">
        <f>+VLOOKUP(X596,bd_lista!$A$3:$C$590,3,FALSE)</f>
        <v>#N/A</v>
      </c>
      <c r="Z596" s="294">
        <f>+X596</f>
        <v>0</v>
      </c>
      <c r="AA596" s="295" t="e">
        <f>+Y596</f>
        <v>#N/A</v>
      </c>
    </row>
    <row r="597" spans="1:27" customFormat="1" ht="15" hidden="1" customHeight="1">
      <c r="A597" s="32">
        <v>1251</v>
      </c>
      <c r="B597" s="388"/>
      <c r="C597" s="247" t="str">
        <f>+VLOOKUP(A597,bd_lista!$A$3:$C$590,3,FALSE)</f>
        <v>Gobierno Autónomo Municipal de Luribay</v>
      </c>
      <c r="D597" s="390"/>
      <c r="E597" s="244" t="s">
        <v>1305</v>
      </c>
      <c r="F597" s="243">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3">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3">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3">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3">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3">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3">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3">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3">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3">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3">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3">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3">
        <f t="shared" ca="1" si="21"/>
        <v>0</v>
      </c>
      <c r="S597" s="249">
        <f ca="1">+R596+R597</f>
        <v>0</v>
      </c>
      <c r="T597" s="243">
        <f ca="1">+S597</f>
        <v>0</v>
      </c>
      <c r="U597" s="242">
        <f t="shared" si="22"/>
        <v>2</v>
      </c>
      <c r="V597" s="333" t="str">
        <f>+VLOOKUP(A597,bd_lista!$A$3:$E$590,5,FALSE)</f>
        <v>Gobiernos Autonomos Municipales</v>
      </c>
      <c r="W597" s="392"/>
      <c r="X597" s="242">
        <f>+VLOOKUP(A597,[4]Sheet1!$A$13:$D$744,4,FALSE)</f>
        <v>0</v>
      </c>
      <c r="Y597" s="242" t="e">
        <f>+VLOOKUP(X597,bd_lista!$A$3:$C$590,3,FALSE)</f>
        <v>#N/A</v>
      </c>
      <c r="Z597" s="292"/>
      <c r="AA597" s="293"/>
    </row>
    <row r="598" spans="1:27" customFormat="1" ht="15" hidden="1" customHeight="1">
      <c r="A598" s="32">
        <v>1252</v>
      </c>
      <c r="B598" s="387">
        <f>+A598</f>
        <v>1252</v>
      </c>
      <c r="C598" s="247" t="str">
        <f>+VLOOKUP(A598,bd_lista!$A$3:$C$590,3,FALSE)</f>
        <v>Gobierno Autónomo Municipal de Sapahaqui</v>
      </c>
      <c r="D598" s="389" t="str">
        <f>+C598</f>
        <v>Gobierno Autónomo Municipal de Sapahaqui</v>
      </c>
      <c r="E598" s="242" t="s">
        <v>1304</v>
      </c>
      <c r="F598" s="243">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3">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3">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3">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3">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3">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3">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3">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3">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3">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3">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3">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3">
        <f t="shared" ca="1" si="21"/>
        <v>0</v>
      </c>
      <c r="S598" s="249"/>
      <c r="T598" s="243">
        <f ca="1">+T599</f>
        <v>0</v>
      </c>
      <c r="U598" s="242">
        <f t="shared" si="22"/>
        <v>1</v>
      </c>
      <c r="V598" s="333" t="str">
        <f>+VLOOKUP(A598,bd_lista!$A$3:$E$590,5,FALSE)</f>
        <v>Gobiernos Autonomos Municipales</v>
      </c>
      <c r="W598" s="391" t="str">
        <f>+V598</f>
        <v>Gobiernos Autonomos Municipales</v>
      </c>
      <c r="X598" s="242">
        <f>+VLOOKUP(A598,[4]Sheet1!$A$13:$D$744,4,FALSE)</f>
        <v>0</v>
      </c>
      <c r="Y598" s="242" t="e">
        <f>+VLOOKUP(X598,bd_lista!$A$3:$C$590,3,FALSE)</f>
        <v>#N/A</v>
      </c>
      <c r="Z598" s="294">
        <f>+X598</f>
        <v>0</v>
      </c>
      <c r="AA598" s="295" t="e">
        <f>+Y598</f>
        <v>#N/A</v>
      </c>
    </row>
    <row r="599" spans="1:27" customFormat="1" ht="15" hidden="1" customHeight="1">
      <c r="A599" s="32">
        <v>1252</v>
      </c>
      <c r="B599" s="388"/>
      <c r="C599" s="247" t="str">
        <f>+VLOOKUP(A599,bd_lista!$A$3:$C$590,3,FALSE)</f>
        <v>Gobierno Autónomo Municipal de Sapahaqui</v>
      </c>
      <c r="D599" s="390"/>
      <c r="E599" s="244" t="s">
        <v>1305</v>
      </c>
      <c r="F599" s="243">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3">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3">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3">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3">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3">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3">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3">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3">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3">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3">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3">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3">
        <f t="shared" ca="1" si="21"/>
        <v>0</v>
      </c>
      <c r="S599" s="249">
        <f ca="1">+R598+R599</f>
        <v>0</v>
      </c>
      <c r="T599" s="243">
        <f ca="1">+S599</f>
        <v>0</v>
      </c>
      <c r="U599" s="242">
        <f t="shared" si="22"/>
        <v>2</v>
      </c>
      <c r="V599" s="333" t="str">
        <f>+VLOOKUP(A599,bd_lista!$A$3:$E$590,5,FALSE)</f>
        <v>Gobiernos Autonomos Municipales</v>
      </c>
      <c r="W599" s="392"/>
      <c r="X599" s="242">
        <f>+VLOOKUP(A599,[4]Sheet1!$A$13:$D$744,4,FALSE)</f>
        <v>0</v>
      </c>
      <c r="Y599" s="242" t="e">
        <f>+VLOOKUP(X599,bd_lista!$A$3:$C$590,3,FALSE)</f>
        <v>#N/A</v>
      </c>
      <c r="Z599" s="292"/>
      <c r="AA599" s="293"/>
    </row>
    <row r="600" spans="1:27" customFormat="1" ht="15" hidden="1" customHeight="1">
      <c r="A600" s="32">
        <v>1253</v>
      </c>
      <c r="B600" s="387">
        <f>+A600</f>
        <v>1253</v>
      </c>
      <c r="C600" s="247" t="str">
        <f>+VLOOKUP(A600,bd_lista!$A$3:$C$590,3,FALSE)</f>
        <v>Gobierno Autónomo Municipal de Yaco</v>
      </c>
      <c r="D600" s="389" t="str">
        <f>+C600</f>
        <v>Gobierno Autónomo Municipal de Yaco</v>
      </c>
      <c r="E600" s="242" t="s">
        <v>1304</v>
      </c>
      <c r="F600" s="243">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3">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3">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3">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3">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3">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3">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3">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3">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3">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3">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3">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3">
        <f t="shared" ca="1" si="21"/>
        <v>0</v>
      </c>
      <c r="S600" s="249"/>
      <c r="T600" s="243">
        <f ca="1">+T601</f>
        <v>0</v>
      </c>
      <c r="U600" s="242">
        <f t="shared" si="22"/>
        <v>1</v>
      </c>
      <c r="V600" s="333" t="str">
        <f>+VLOOKUP(A600,bd_lista!$A$3:$E$590,5,FALSE)</f>
        <v>Gobiernos Autonomos Municipales</v>
      </c>
      <c r="W600" s="391" t="str">
        <f>+V600</f>
        <v>Gobiernos Autonomos Municipales</v>
      </c>
      <c r="X600" s="242">
        <f>+VLOOKUP(A600,[4]Sheet1!$A$13:$D$744,4,FALSE)</f>
        <v>0</v>
      </c>
      <c r="Y600" s="242" t="e">
        <f>+VLOOKUP(X600,bd_lista!$A$3:$C$590,3,FALSE)</f>
        <v>#N/A</v>
      </c>
      <c r="Z600" s="294">
        <f>+X600</f>
        <v>0</v>
      </c>
      <c r="AA600" s="295" t="e">
        <f>+Y600</f>
        <v>#N/A</v>
      </c>
    </row>
    <row r="601" spans="1:27" customFormat="1" ht="15" hidden="1" customHeight="1">
      <c r="A601" s="32">
        <v>1253</v>
      </c>
      <c r="B601" s="388"/>
      <c r="C601" s="247" t="str">
        <f>+VLOOKUP(A601,bd_lista!$A$3:$C$590,3,FALSE)</f>
        <v>Gobierno Autónomo Municipal de Yaco</v>
      </c>
      <c r="D601" s="390"/>
      <c r="E601" s="244" t="s">
        <v>1305</v>
      </c>
      <c r="F601" s="243">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3">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3">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3">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3">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3">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3">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3">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3">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3">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3">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3">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3">
        <f t="shared" ca="1" si="21"/>
        <v>0</v>
      </c>
      <c r="S601" s="249">
        <f ca="1">+R600+R601</f>
        <v>0</v>
      </c>
      <c r="T601" s="243">
        <f ca="1">+S601</f>
        <v>0</v>
      </c>
      <c r="U601" s="242">
        <f t="shared" si="22"/>
        <v>2</v>
      </c>
      <c r="V601" s="333" t="str">
        <f>+VLOOKUP(A601,bd_lista!$A$3:$E$590,5,FALSE)</f>
        <v>Gobiernos Autonomos Municipales</v>
      </c>
      <c r="W601" s="392"/>
      <c r="X601" s="242">
        <f>+VLOOKUP(A601,[4]Sheet1!$A$13:$D$744,4,FALSE)</f>
        <v>0</v>
      </c>
      <c r="Y601" s="242" t="e">
        <f>+VLOOKUP(X601,bd_lista!$A$3:$C$590,3,FALSE)</f>
        <v>#N/A</v>
      </c>
      <c r="Z601" s="292"/>
      <c r="AA601" s="293"/>
    </row>
    <row r="602" spans="1:27" customFormat="1" ht="15" hidden="1" customHeight="1">
      <c r="A602" s="32">
        <v>1254</v>
      </c>
      <c r="B602" s="387">
        <f>+A602</f>
        <v>1254</v>
      </c>
      <c r="C602" s="247" t="str">
        <f>+VLOOKUP(A602,bd_lista!$A$3:$C$590,3,FALSE)</f>
        <v>Gobierno Autónomo Municipal de Malla</v>
      </c>
      <c r="D602" s="389" t="str">
        <f>+C602</f>
        <v>Gobierno Autónomo Municipal de Malla</v>
      </c>
      <c r="E602" s="242" t="s">
        <v>1304</v>
      </c>
      <c r="F602" s="243">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3">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3">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3">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3">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3">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3">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3">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3">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3">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3">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3">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3">
        <f t="shared" ca="1" si="21"/>
        <v>0</v>
      </c>
      <c r="S602" s="249"/>
      <c r="T602" s="243">
        <f ca="1">+T603</f>
        <v>0</v>
      </c>
      <c r="U602" s="242">
        <f t="shared" si="22"/>
        <v>1</v>
      </c>
      <c r="V602" s="333" t="str">
        <f>+VLOOKUP(A602,bd_lista!$A$3:$E$590,5,FALSE)</f>
        <v>Gobiernos Autonomos Municipales</v>
      </c>
      <c r="W602" s="391" t="str">
        <f>+V602</f>
        <v>Gobiernos Autonomos Municipales</v>
      </c>
      <c r="X602" s="242">
        <f>+VLOOKUP(A602,[4]Sheet1!$A$13:$D$744,4,FALSE)</f>
        <v>0</v>
      </c>
      <c r="Y602" s="242" t="e">
        <f>+VLOOKUP(X602,bd_lista!$A$3:$C$590,3,FALSE)</f>
        <v>#N/A</v>
      </c>
      <c r="Z602" s="294">
        <f>+X602</f>
        <v>0</v>
      </c>
      <c r="AA602" s="295" t="e">
        <f>+Y602</f>
        <v>#N/A</v>
      </c>
    </row>
    <row r="603" spans="1:27" customFormat="1" ht="15" hidden="1" customHeight="1">
      <c r="A603" s="32">
        <v>1254</v>
      </c>
      <c r="B603" s="388"/>
      <c r="C603" s="247" t="str">
        <f>+VLOOKUP(A603,bd_lista!$A$3:$C$590,3,FALSE)</f>
        <v>Gobierno Autónomo Municipal de Malla</v>
      </c>
      <c r="D603" s="390"/>
      <c r="E603" s="244" t="s">
        <v>1305</v>
      </c>
      <c r="F603" s="243">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3">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3">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3">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3">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3">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3">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3">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3">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3">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3">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3">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3">
        <f t="shared" ca="1" si="21"/>
        <v>0</v>
      </c>
      <c r="S603" s="249">
        <f ca="1">+R602+R603</f>
        <v>0</v>
      </c>
      <c r="T603" s="243">
        <f ca="1">+S603</f>
        <v>0</v>
      </c>
      <c r="U603" s="242">
        <f t="shared" si="22"/>
        <v>2</v>
      </c>
      <c r="V603" s="333" t="str">
        <f>+VLOOKUP(A603,bd_lista!$A$3:$E$590,5,FALSE)</f>
        <v>Gobiernos Autonomos Municipales</v>
      </c>
      <c r="W603" s="392"/>
      <c r="X603" s="242">
        <f>+VLOOKUP(A603,[4]Sheet1!$A$13:$D$744,4,FALSE)</f>
        <v>0</v>
      </c>
      <c r="Y603" s="242" t="e">
        <f>+VLOOKUP(X603,bd_lista!$A$3:$C$590,3,FALSE)</f>
        <v>#N/A</v>
      </c>
      <c r="Z603" s="292"/>
      <c r="AA603" s="293"/>
    </row>
    <row r="604" spans="1:27" customFormat="1" ht="15" hidden="1" customHeight="1">
      <c r="A604" s="32">
        <v>1255</v>
      </c>
      <c r="B604" s="387">
        <f>+A604</f>
        <v>1255</v>
      </c>
      <c r="C604" s="247" t="str">
        <f>+VLOOKUP(A604,bd_lista!$A$3:$C$590,3,FALSE)</f>
        <v>Gobierno Autónomo Municipal de Cairoma</v>
      </c>
      <c r="D604" s="389" t="str">
        <f>+C604</f>
        <v>Gobierno Autónomo Municipal de Cairoma</v>
      </c>
      <c r="E604" s="242" t="s">
        <v>1304</v>
      </c>
      <c r="F604" s="243">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3">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3">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3">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3">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3">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3">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3">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3">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3">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3">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3">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3">
        <f t="shared" ca="1" si="21"/>
        <v>0</v>
      </c>
      <c r="S604" s="249"/>
      <c r="T604" s="243">
        <f ca="1">+T605</f>
        <v>0</v>
      </c>
      <c r="U604" s="242">
        <f t="shared" si="22"/>
        <v>1</v>
      </c>
      <c r="V604" s="333" t="str">
        <f>+VLOOKUP(A604,bd_lista!$A$3:$E$590,5,FALSE)</f>
        <v>Gobiernos Autonomos Municipales</v>
      </c>
      <c r="W604" s="391" t="str">
        <f>+V604</f>
        <v>Gobiernos Autonomos Municipales</v>
      </c>
      <c r="X604" s="242">
        <f>+VLOOKUP(A604,[4]Sheet1!$A$13:$D$744,4,FALSE)</f>
        <v>0</v>
      </c>
      <c r="Y604" s="242" t="e">
        <f>+VLOOKUP(X604,bd_lista!$A$3:$C$590,3,FALSE)</f>
        <v>#N/A</v>
      </c>
      <c r="Z604" s="294">
        <f>+X604</f>
        <v>0</v>
      </c>
      <c r="AA604" s="295" t="e">
        <f>+Y604</f>
        <v>#N/A</v>
      </c>
    </row>
    <row r="605" spans="1:27" customFormat="1" ht="15" hidden="1" customHeight="1">
      <c r="A605" s="32">
        <v>1255</v>
      </c>
      <c r="B605" s="388"/>
      <c r="C605" s="247" t="str">
        <f>+VLOOKUP(A605,bd_lista!$A$3:$C$590,3,FALSE)</f>
        <v>Gobierno Autónomo Municipal de Cairoma</v>
      </c>
      <c r="D605" s="390"/>
      <c r="E605" s="244" t="s">
        <v>1305</v>
      </c>
      <c r="F605" s="243">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3">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3">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3">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3">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3">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3">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3">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3">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3">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3">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3">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3">
        <f t="shared" ca="1" si="21"/>
        <v>0</v>
      </c>
      <c r="S605" s="249">
        <f ca="1">+R604+R605</f>
        <v>0</v>
      </c>
      <c r="T605" s="243">
        <f ca="1">+S605</f>
        <v>0</v>
      </c>
      <c r="U605" s="242">
        <f t="shared" si="22"/>
        <v>2</v>
      </c>
      <c r="V605" s="333" t="str">
        <f>+VLOOKUP(A605,bd_lista!$A$3:$E$590,5,FALSE)</f>
        <v>Gobiernos Autonomos Municipales</v>
      </c>
      <c r="W605" s="392"/>
      <c r="X605" s="242">
        <f>+VLOOKUP(A605,[4]Sheet1!$A$13:$D$744,4,FALSE)</f>
        <v>0</v>
      </c>
      <c r="Y605" s="242" t="e">
        <f>+VLOOKUP(X605,bd_lista!$A$3:$C$590,3,FALSE)</f>
        <v>#N/A</v>
      </c>
      <c r="Z605" s="292"/>
      <c r="AA605" s="293"/>
    </row>
    <row r="606" spans="1:27" customFormat="1" ht="15" hidden="1" customHeight="1">
      <c r="A606" s="32">
        <v>1256</v>
      </c>
      <c r="B606" s="387">
        <f>+A606</f>
        <v>1256</v>
      </c>
      <c r="C606" s="247" t="str">
        <f>+VLOOKUP(A606,bd_lista!$A$3:$C$590,3,FALSE)</f>
        <v>Gobierno Autónomo Municipal de Chulumani (Villa de la Libertad)</v>
      </c>
      <c r="D606" s="389" t="str">
        <f>+C606</f>
        <v>Gobierno Autónomo Municipal de Chulumani (Villa de la Libertad)</v>
      </c>
      <c r="E606" s="242" t="s">
        <v>1304</v>
      </c>
      <c r="F606" s="243">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3">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3">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3">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3">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3">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3">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3">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3">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3">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3">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3">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3">
        <f t="shared" ca="1" si="21"/>
        <v>0</v>
      </c>
      <c r="S606" s="249"/>
      <c r="T606" s="243">
        <f ca="1">+T607</f>
        <v>0</v>
      </c>
      <c r="U606" s="242">
        <f t="shared" si="22"/>
        <v>1</v>
      </c>
      <c r="V606" s="333" t="str">
        <f>+VLOOKUP(A606,bd_lista!$A$3:$E$590,5,FALSE)</f>
        <v>Gobiernos Autonomos Municipales</v>
      </c>
      <c r="W606" s="391" t="str">
        <f>+V606</f>
        <v>Gobiernos Autonomos Municipales</v>
      </c>
      <c r="X606" s="242">
        <f>+VLOOKUP(A606,[4]Sheet1!$A$13:$D$744,4,FALSE)</f>
        <v>0</v>
      </c>
      <c r="Y606" s="242" t="e">
        <f>+VLOOKUP(X606,bd_lista!$A$3:$C$590,3,FALSE)</f>
        <v>#N/A</v>
      </c>
      <c r="Z606" s="294">
        <f>+X606</f>
        <v>0</v>
      </c>
      <c r="AA606" s="295" t="e">
        <f>+Y606</f>
        <v>#N/A</v>
      </c>
    </row>
    <row r="607" spans="1:27" customFormat="1" ht="15" hidden="1" customHeight="1">
      <c r="A607" s="32">
        <v>1256</v>
      </c>
      <c r="B607" s="388"/>
      <c r="C607" s="247" t="str">
        <f>+VLOOKUP(A607,bd_lista!$A$3:$C$590,3,FALSE)</f>
        <v>Gobierno Autónomo Municipal de Chulumani (Villa de la Libertad)</v>
      </c>
      <c r="D607" s="390"/>
      <c r="E607" s="244" t="s">
        <v>1305</v>
      </c>
      <c r="F607" s="243">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3">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3">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3">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3">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3">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3">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3">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3">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3">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3">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3">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3">
        <f t="shared" ca="1" si="21"/>
        <v>0</v>
      </c>
      <c r="S607" s="249">
        <f ca="1">+R606+R607</f>
        <v>0</v>
      </c>
      <c r="T607" s="243">
        <f ca="1">+S607</f>
        <v>0</v>
      </c>
      <c r="U607" s="242">
        <f t="shared" si="22"/>
        <v>2</v>
      </c>
      <c r="V607" s="333" t="str">
        <f>+VLOOKUP(A607,bd_lista!$A$3:$E$590,5,FALSE)</f>
        <v>Gobiernos Autonomos Municipales</v>
      </c>
      <c r="W607" s="392"/>
      <c r="X607" s="242">
        <f>+VLOOKUP(A607,[4]Sheet1!$A$13:$D$744,4,FALSE)</f>
        <v>0</v>
      </c>
      <c r="Y607" s="242" t="e">
        <f>+VLOOKUP(X607,bd_lista!$A$3:$C$590,3,FALSE)</f>
        <v>#N/A</v>
      </c>
      <c r="Z607" s="292"/>
      <c r="AA607" s="293"/>
    </row>
    <row r="608" spans="1:27" customFormat="1" ht="15" hidden="1" customHeight="1">
      <c r="A608" s="32">
        <v>1257</v>
      </c>
      <c r="B608" s="387">
        <f>+A608</f>
        <v>1257</v>
      </c>
      <c r="C608" s="247" t="str">
        <f>+VLOOKUP(A608,bd_lista!$A$3:$C$590,3,FALSE)</f>
        <v>Gobierno Autónomo Municipal de Irupana (Villa de Lanza)</v>
      </c>
      <c r="D608" s="389" t="str">
        <f>+C608</f>
        <v>Gobierno Autónomo Municipal de Irupana (Villa de Lanza)</v>
      </c>
      <c r="E608" s="242" t="s">
        <v>1304</v>
      </c>
      <c r="F608" s="243">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3">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3">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3">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3">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3">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3">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3">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3">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3">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3">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3">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3">
        <f t="shared" ca="1" si="21"/>
        <v>0</v>
      </c>
      <c r="S608" s="249"/>
      <c r="T608" s="243">
        <f ca="1">+T609</f>
        <v>0</v>
      </c>
      <c r="U608" s="242">
        <f t="shared" si="22"/>
        <v>1</v>
      </c>
      <c r="V608" s="333" t="str">
        <f>+VLOOKUP(A608,bd_lista!$A$3:$E$590,5,FALSE)</f>
        <v>Gobiernos Autonomos Municipales</v>
      </c>
      <c r="W608" s="391" t="str">
        <f>+V608</f>
        <v>Gobiernos Autonomos Municipales</v>
      </c>
      <c r="X608" s="242">
        <f>+VLOOKUP(A608,[4]Sheet1!$A$13:$D$744,4,FALSE)</f>
        <v>0</v>
      </c>
      <c r="Y608" s="242" t="e">
        <f>+VLOOKUP(X608,bd_lista!$A$3:$C$590,3,FALSE)</f>
        <v>#N/A</v>
      </c>
      <c r="Z608" s="294">
        <f>+X608</f>
        <v>0</v>
      </c>
      <c r="AA608" s="295" t="e">
        <f>+Y608</f>
        <v>#N/A</v>
      </c>
    </row>
    <row r="609" spans="1:27" customFormat="1" ht="15" hidden="1" customHeight="1">
      <c r="A609" s="32">
        <v>1257</v>
      </c>
      <c r="B609" s="388"/>
      <c r="C609" s="247" t="str">
        <f>+VLOOKUP(A609,bd_lista!$A$3:$C$590,3,FALSE)</f>
        <v>Gobierno Autónomo Municipal de Irupana (Villa de Lanza)</v>
      </c>
      <c r="D609" s="390"/>
      <c r="E609" s="244" t="s">
        <v>1305</v>
      </c>
      <c r="F609" s="243">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3">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3">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3">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3">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3">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3">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3">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3">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3">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3">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3">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3">
        <f t="shared" ca="1" si="21"/>
        <v>0</v>
      </c>
      <c r="S609" s="249">
        <f ca="1">+R608+R609</f>
        <v>0</v>
      </c>
      <c r="T609" s="243">
        <f ca="1">+S609</f>
        <v>0</v>
      </c>
      <c r="U609" s="242">
        <f t="shared" si="22"/>
        <v>2</v>
      </c>
      <c r="V609" s="333" t="str">
        <f>+VLOOKUP(A609,bd_lista!$A$3:$E$590,5,FALSE)</f>
        <v>Gobiernos Autonomos Municipales</v>
      </c>
      <c r="W609" s="392"/>
      <c r="X609" s="242">
        <f>+VLOOKUP(A609,[4]Sheet1!$A$13:$D$744,4,FALSE)</f>
        <v>0</v>
      </c>
      <c r="Y609" s="242" t="e">
        <f>+VLOOKUP(X609,bd_lista!$A$3:$C$590,3,FALSE)</f>
        <v>#N/A</v>
      </c>
      <c r="Z609" s="292"/>
      <c r="AA609" s="293"/>
    </row>
    <row r="610" spans="1:27" customFormat="1" ht="15" hidden="1" customHeight="1">
      <c r="A610" s="32">
        <v>1258</v>
      </c>
      <c r="B610" s="387">
        <f>+A610</f>
        <v>1258</v>
      </c>
      <c r="C610" s="247" t="str">
        <f>+VLOOKUP(A610,bd_lista!$A$3:$C$590,3,FALSE)</f>
        <v>Gobierno Autónomo Municipal de Yanacachi</v>
      </c>
      <c r="D610" s="389" t="str">
        <f>+C610</f>
        <v>Gobierno Autónomo Municipal de Yanacachi</v>
      </c>
      <c r="E610" s="242" t="s">
        <v>1304</v>
      </c>
      <c r="F610" s="243">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3">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3">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3">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3">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3">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3">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3">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3">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3">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3">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3">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3">
        <f t="shared" ca="1" si="21"/>
        <v>0</v>
      </c>
      <c r="S610" s="249"/>
      <c r="T610" s="243">
        <f ca="1">+T611</f>
        <v>0</v>
      </c>
      <c r="U610" s="242">
        <f t="shared" si="22"/>
        <v>1</v>
      </c>
      <c r="V610" s="333" t="str">
        <f>+VLOOKUP(A610,bd_lista!$A$3:$E$590,5,FALSE)</f>
        <v>Gobiernos Autonomos Municipales</v>
      </c>
      <c r="W610" s="391" t="str">
        <f>+V610</f>
        <v>Gobiernos Autonomos Municipales</v>
      </c>
      <c r="X610" s="242">
        <f>+VLOOKUP(A610,[4]Sheet1!$A$13:$D$744,4,FALSE)</f>
        <v>0</v>
      </c>
      <c r="Y610" s="242" t="e">
        <f>+VLOOKUP(X610,bd_lista!$A$3:$C$590,3,FALSE)</f>
        <v>#N/A</v>
      </c>
      <c r="Z610" s="294">
        <f>+X610</f>
        <v>0</v>
      </c>
      <c r="AA610" s="295" t="e">
        <f>+Y610</f>
        <v>#N/A</v>
      </c>
    </row>
    <row r="611" spans="1:27" customFormat="1" ht="15" hidden="1" customHeight="1">
      <c r="A611" s="32">
        <v>1258</v>
      </c>
      <c r="B611" s="388"/>
      <c r="C611" s="247" t="str">
        <f>+VLOOKUP(A611,bd_lista!$A$3:$C$590,3,FALSE)</f>
        <v>Gobierno Autónomo Municipal de Yanacachi</v>
      </c>
      <c r="D611" s="390"/>
      <c r="E611" s="244" t="s">
        <v>1305</v>
      </c>
      <c r="F611" s="243">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3">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3">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3">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3">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3">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3">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3">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3">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3">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3">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3">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3">
        <f t="shared" ca="1" si="21"/>
        <v>0</v>
      </c>
      <c r="S611" s="249">
        <f ca="1">+R610+R611</f>
        <v>0</v>
      </c>
      <c r="T611" s="243">
        <f ca="1">+S611</f>
        <v>0</v>
      </c>
      <c r="U611" s="242">
        <f t="shared" si="22"/>
        <v>2</v>
      </c>
      <c r="V611" s="333" t="str">
        <f>+VLOOKUP(A611,bd_lista!$A$3:$E$590,5,FALSE)</f>
        <v>Gobiernos Autonomos Municipales</v>
      </c>
      <c r="W611" s="392"/>
      <c r="X611" s="242">
        <f>+VLOOKUP(A611,[4]Sheet1!$A$13:$D$744,4,FALSE)</f>
        <v>0</v>
      </c>
      <c r="Y611" s="242" t="e">
        <f>+VLOOKUP(X611,bd_lista!$A$3:$C$590,3,FALSE)</f>
        <v>#N/A</v>
      </c>
      <c r="Z611" s="292"/>
      <c r="AA611" s="293"/>
    </row>
    <row r="612" spans="1:27" customFormat="1" ht="27" hidden="1" customHeight="1">
      <c r="A612" s="32">
        <v>1259</v>
      </c>
      <c r="B612" s="387">
        <f>+A612</f>
        <v>1259</v>
      </c>
      <c r="C612" s="247" t="str">
        <f>+VLOOKUP(A612,bd_lista!$A$3:$C$590,3,FALSE)</f>
        <v>Gobierno Autónomo Municipal de Palos Blancos</v>
      </c>
      <c r="D612" s="389" t="str">
        <f>+C612</f>
        <v>Gobierno Autónomo Municipal de Palos Blancos</v>
      </c>
      <c r="E612" s="242" t="s">
        <v>1304</v>
      </c>
      <c r="F612" s="243">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3">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3">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3">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3">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3">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3">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3">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3">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3">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3">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3">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3">
        <f t="shared" ca="1" si="21"/>
        <v>0</v>
      </c>
      <c r="S612" s="249"/>
      <c r="T612" s="243">
        <f ca="1">+T613</f>
        <v>0</v>
      </c>
      <c r="U612" s="242">
        <f t="shared" si="22"/>
        <v>1</v>
      </c>
      <c r="V612" s="333" t="str">
        <f>+VLOOKUP(A612,bd_lista!$A$3:$E$590,5,FALSE)</f>
        <v>Gobiernos Autonomos Municipales</v>
      </c>
      <c r="W612" s="391" t="str">
        <f>+V612</f>
        <v>Gobiernos Autonomos Municipales</v>
      </c>
      <c r="X612" s="242">
        <f>+VLOOKUP(A612,[4]Sheet1!$A$13:$D$744,4,FALSE)</f>
        <v>0</v>
      </c>
      <c r="Y612" s="242" t="e">
        <f>+VLOOKUP(X612,bd_lista!$A$3:$C$590,3,FALSE)</f>
        <v>#N/A</v>
      </c>
      <c r="Z612" s="294">
        <f>+X612</f>
        <v>0</v>
      </c>
      <c r="AA612" s="295" t="e">
        <f>+Y612</f>
        <v>#N/A</v>
      </c>
    </row>
    <row r="613" spans="1:27" customFormat="1" ht="27" hidden="1" customHeight="1">
      <c r="A613" s="32">
        <v>1259</v>
      </c>
      <c r="B613" s="388"/>
      <c r="C613" s="247" t="str">
        <f>+VLOOKUP(A613,bd_lista!$A$3:$C$590,3,FALSE)</f>
        <v>Gobierno Autónomo Municipal de Palos Blancos</v>
      </c>
      <c r="D613" s="390"/>
      <c r="E613" s="244" t="s">
        <v>1305</v>
      </c>
      <c r="F613" s="243">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3">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3">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3">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3">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3">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3">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3">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3">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3">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3">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3">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3">
        <f t="shared" ca="1" si="21"/>
        <v>0</v>
      </c>
      <c r="S613" s="249">
        <f ca="1">+R612+R613</f>
        <v>0</v>
      </c>
      <c r="T613" s="243">
        <f ca="1">+S613</f>
        <v>0</v>
      </c>
      <c r="U613" s="242">
        <f t="shared" si="22"/>
        <v>2</v>
      </c>
      <c r="V613" s="333" t="str">
        <f>+VLOOKUP(A613,bd_lista!$A$3:$E$590,5,FALSE)</f>
        <v>Gobiernos Autonomos Municipales</v>
      </c>
      <c r="W613" s="392"/>
      <c r="X613" s="242">
        <f>+VLOOKUP(A613,[4]Sheet1!$A$13:$D$744,4,FALSE)</f>
        <v>0</v>
      </c>
      <c r="Y613" s="242" t="e">
        <f>+VLOOKUP(X613,bd_lista!$A$3:$C$590,3,FALSE)</f>
        <v>#N/A</v>
      </c>
      <c r="Z613" s="292"/>
      <c r="AA613" s="293"/>
    </row>
    <row r="614" spans="1:27" customFormat="1" ht="27" hidden="1" customHeight="1">
      <c r="A614" s="32">
        <v>1260</v>
      </c>
      <c r="B614" s="387">
        <f>+A614</f>
        <v>1260</v>
      </c>
      <c r="C614" s="247" t="str">
        <f>+VLOOKUP(A614,bd_lista!$A$3:$C$590,3,FALSE)</f>
        <v>Gobierno Autónomo Municipal de La Asunta</v>
      </c>
      <c r="D614" s="389" t="str">
        <f>+C614</f>
        <v>Gobierno Autónomo Municipal de La Asunta</v>
      </c>
      <c r="E614" s="242" t="s">
        <v>1304</v>
      </c>
      <c r="F614" s="243">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3">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3">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3">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3">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3">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3">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3">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3">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3">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3">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3">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3">
        <f t="shared" ca="1" si="21"/>
        <v>0</v>
      </c>
      <c r="S614" s="249"/>
      <c r="T614" s="243">
        <f ca="1">+T615</f>
        <v>0</v>
      </c>
      <c r="U614" s="242">
        <f t="shared" si="22"/>
        <v>1</v>
      </c>
      <c r="V614" s="333" t="str">
        <f>+VLOOKUP(A614,bd_lista!$A$3:$E$590,5,FALSE)</f>
        <v>Gobiernos Autonomos Municipales</v>
      </c>
      <c r="W614" s="391" t="str">
        <f>+V614</f>
        <v>Gobiernos Autonomos Municipales</v>
      </c>
      <c r="X614" s="242">
        <f>+VLOOKUP(A614,[4]Sheet1!$A$13:$D$744,4,FALSE)</f>
        <v>0</v>
      </c>
      <c r="Y614" s="242" t="e">
        <f>+VLOOKUP(X614,bd_lista!$A$3:$C$590,3,FALSE)</f>
        <v>#N/A</v>
      </c>
      <c r="Z614" s="294">
        <f>+X614</f>
        <v>0</v>
      </c>
      <c r="AA614" s="295" t="e">
        <f>+Y614</f>
        <v>#N/A</v>
      </c>
    </row>
    <row r="615" spans="1:27" customFormat="1" ht="27" hidden="1" customHeight="1">
      <c r="A615" s="32">
        <v>1260</v>
      </c>
      <c r="B615" s="388"/>
      <c r="C615" s="247" t="str">
        <f>+VLOOKUP(A615,bd_lista!$A$3:$C$590,3,FALSE)</f>
        <v>Gobierno Autónomo Municipal de La Asunta</v>
      </c>
      <c r="D615" s="390"/>
      <c r="E615" s="244" t="s">
        <v>1305</v>
      </c>
      <c r="F615" s="243">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3">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3">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3">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3">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3">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3">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3">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3">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3">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3">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3">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3">
        <f t="shared" ca="1" si="21"/>
        <v>0</v>
      </c>
      <c r="S615" s="249">
        <f ca="1">+R614+R615</f>
        <v>0</v>
      </c>
      <c r="T615" s="243">
        <f ca="1">+S615</f>
        <v>0</v>
      </c>
      <c r="U615" s="242">
        <f t="shared" si="22"/>
        <v>2</v>
      </c>
      <c r="V615" s="333" t="str">
        <f>+VLOOKUP(A615,bd_lista!$A$3:$E$590,5,FALSE)</f>
        <v>Gobiernos Autonomos Municipales</v>
      </c>
      <c r="W615" s="392"/>
      <c r="X615" s="242">
        <f>+VLOOKUP(A615,[4]Sheet1!$A$13:$D$744,4,FALSE)</f>
        <v>0</v>
      </c>
      <c r="Y615" s="242" t="e">
        <f>+VLOOKUP(X615,bd_lista!$A$3:$C$590,3,FALSE)</f>
        <v>#N/A</v>
      </c>
      <c r="Z615" s="292"/>
      <c r="AA615" s="293"/>
    </row>
    <row r="616" spans="1:27" customFormat="1" ht="15" hidden="1" customHeight="1">
      <c r="A616" s="32">
        <v>1261</v>
      </c>
      <c r="B616" s="387">
        <f>+A616</f>
        <v>1261</v>
      </c>
      <c r="C616" s="247" t="str">
        <f>+VLOOKUP(A616,bd_lista!$A$3:$C$590,3,FALSE)</f>
        <v>Gobierno Autónomo Municipal de Pucarani</v>
      </c>
      <c r="D616" s="389" t="str">
        <f>+C616</f>
        <v>Gobierno Autónomo Municipal de Pucarani</v>
      </c>
      <c r="E616" s="242" t="s">
        <v>1304</v>
      </c>
      <c r="F616" s="243">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3">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3">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3">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3">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3">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3">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3">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3">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3">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3">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3">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3">
        <f t="shared" ca="1" si="21"/>
        <v>0</v>
      </c>
      <c r="S616" s="249"/>
      <c r="T616" s="243">
        <f ca="1">+T617</f>
        <v>0</v>
      </c>
      <c r="U616" s="242">
        <f t="shared" si="22"/>
        <v>1</v>
      </c>
      <c r="V616" s="333" t="str">
        <f>+VLOOKUP(A616,bd_lista!$A$3:$E$590,5,FALSE)</f>
        <v>Gobiernos Autonomos Municipales</v>
      </c>
      <c r="W616" s="391" t="str">
        <f>+V616</f>
        <v>Gobiernos Autonomos Municipales</v>
      </c>
      <c r="X616" s="242">
        <f>+VLOOKUP(A616,[4]Sheet1!$A$13:$D$744,4,FALSE)</f>
        <v>0</v>
      </c>
      <c r="Y616" s="242" t="e">
        <f>+VLOOKUP(X616,bd_lista!$A$3:$C$590,3,FALSE)</f>
        <v>#N/A</v>
      </c>
      <c r="Z616" s="294">
        <f>+X616</f>
        <v>0</v>
      </c>
      <c r="AA616" s="295" t="e">
        <f>+Y616</f>
        <v>#N/A</v>
      </c>
    </row>
    <row r="617" spans="1:27" customFormat="1" ht="15" hidden="1" customHeight="1">
      <c r="A617" s="32">
        <v>1261</v>
      </c>
      <c r="B617" s="388"/>
      <c r="C617" s="247" t="str">
        <f>+VLOOKUP(A617,bd_lista!$A$3:$C$590,3,FALSE)</f>
        <v>Gobierno Autónomo Municipal de Pucarani</v>
      </c>
      <c r="D617" s="390"/>
      <c r="E617" s="244" t="s">
        <v>1305</v>
      </c>
      <c r="F617" s="243">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3">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3">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3">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3">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3">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3">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3">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3">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3">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3">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3">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3">
        <f t="shared" ca="1" si="21"/>
        <v>0</v>
      </c>
      <c r="S617" s="249">
        <f ca="1">+R616+R617</f>
        <v>0</v>
      </c>
      <c r="T617" s="243">
        <f ca="1">+S617</f>
        <v>0</v>
      </c>
      <c r="U617" s="242">
        <f t="shared" si="22"/>
        <v>2</v>
      </c>
      <c r="V617" s="333" t="str">
        <f>+VLOOKUP(A617,bd_lista!$A$3:$E$590,5,FALSE)</f>
        <v>Gobiernos Autonomos Municipales</v>
      </c>
      <c r="W617" s="392"/>
      <c r="X617" s="242">
        <f>+VLOOKUP(A617,[4]Sheet1!$A$13:$D$744,4,FALSE)</f>
        <v>0</v>
      </c>
      <c r="Y617" s="242" t="e">
        <f>+VLOOKUP(X617,bd_lista!$A$3:$C$590,3,FALSE)</f>
        <v>#N/A</v>
      </c>
      <c r="Z617" s="292"/>
      <c r="AA617" s="293"/>
    </row>
    <row r="618" spans="1:27" customFormat="1" ht="15" hidden="1" customHeight="1">
      <c r="A618" s="32">
        <v>1262</v>
      </c>
      <c r="B618" s="387">
        <f>+A618</f>
        <v>1262</v>
      </c>
      <c r="C618" s="247" t="str">
        <f>+VLOOKUP(A618,bd_lista!$A$3:$C$590,3,FALSE)</f>
        <v>Gobierno Autónomo Municipal de Laja</v>
      </c>
      <c r="D618" s="389" t="str">
        <f>+C618</f>
        <v>Gobierno Autónomo Municipal de Laja</v>
      </c>
      <c r="E618" s="242" t="s">
        <v>1304</v>
      </c>
      <c r="F618" s="243">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3">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3">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3">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3">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3">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3">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3">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3">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3">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3">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3">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3">
        <f t="shared" ca="1" si="21"/>
        <v>0</v>
      </c>
      <c r="S618" s="249"/>
      <c r="T618" s="243">
        <f ca="1">+T619</f>
        <v>0</v>
      </c>
      <c r="U618" s="242">
        <f t="shared" si="22"/>
        <v>1</v>
      </c>
      <c r="V618" s="333" t="str">
        <f>+VLOOKUP(A618,bd_lista!$A$3:$E$590,5,FALSE)</f>
        <v>Gobiernos Autonomos Municipales</v>
      </c>
      <c r="W618" s="391" t="str">
        <f>+V618</f>
        <v>Gobiernos Autonomos Municipales</v>
      </c>
      <c r="X618" s="242">
        <f>+VLOOKUP(A618,[4]Sheet1!$A$13:$D$744,4,FALSE)</f>
        <v>0</v>
      </c>
      <c r="Y618" s="242" t="e">
        <f>+VLOOKUP(X618,bd_lista!$A$3:$C$590,3,FALSE)</f>
        <v>#N/A</v>
      </c>
      <c r="Z618" s="294">
        <f>+X618</f>
        <v>0</v>
      </c>
      <c r="AA618" s="295" t="e">
        <f>+Y618</f>
        <v>#N/A</v>
      </c>
    </row>
    <row r="619" spans="1:27" customFormat="1" ht="15" hidden="1" customHeight="1">
      <c r="A619" s="32">
        <v>1262</v>
      </c>
      <c r="B619" s="388"/>
      <c r="C619" s="247" t="str">
        <f>+VLOOKUP(A619,bd_lista!$A$3:$C$590,3,FALSE)</f>
        <v>Gobierno Autónomo Municipal de Laja</v>
      </c>
      <c r="D619" s="390"/>
      <c r="E619" s="244" t="s">
        <v>1305</v>
      </c>
      <c r="F619" s="243">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3">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3">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3">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3">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3">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3">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3">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3">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3">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3">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3">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3">
        <f t="shared" ca="1" si="21"/>
        <v>0</v>
      </c>
      <c r="S619" s="249">
        <f ca="1">+R618+R619</f>
        <v>0</v>
      </c>
      <c r="T619" s="243">
        <f ca="1">+S619</f>
        <v>0</v>
      </c>
      <c r="U619" s="242">
        <f t="shared" si="22"/>
        <v>2</v>
      </c>
      <c r="V619" s="333" t="str">
        <f>+VLOOKUP(A619,bd_lista!$A$3:$E$590,5,FALSE)</f>
        <v>Gobiernos Autonomos Municipales</v>
      </c>
      <c r="W619" s="392"/>
      <c r="X619" s="242">
        <f>+VLOOKUP(A619,[4]Sheet1!$A$13:$D$744,4,FALSE)</f>
        <v>0</v>
      </c>
      <c r="Y619" s="242" t="e">
        <f>+VLOOKUP(X619,bd_lista!$A$3:$C$590,3,FALSE)</f>
        <v>#N/A</v>
      </c>
      <c r="Z619" s="292"/>
      <c r="AA619" s="293"/>
    </row>
    <row r="620" spans="1:27" customFormat="1" ht="15" hidden="1" customHeight="1">
      <c r="A620" s="32">
        <v>1263</v>
      </c>
      <c r="B620" s="387">
        <f>+A620</f>
        <v>1263</v>
      </c>
      <c r="C620" s="247" t="str">
        <f>+VLOOKUP(A620,bd_lista!$A$3:$C$590,3,FALSE)</f>
        <v>Gobierno Autónomo Municipal de Batallas</v>
      </c>
      <c r="D620" s="389" t="str">
        <f>+C620</f>
        <v>Gobierno Autónomo Municipal de Batallas</v>
      </c>
      <c r="E620" s="242" t="s">
        <v>1304</v>
      </c>
      <c r="F620" s="243">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3">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3">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3">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3">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3">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3">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3">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3">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3">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3">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3">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3">
        <f t="shared" ca="1" si="21"/>
        <v>0</v>
      </c>
      <c r="S620" s="249"/>
      <c r="T620" s="243">
        <f ca="1">+T621</f>
        <v>0</v>
      </c>
      <c r="U620" s="242">
        <f t="shared" si="22"/>
        <v>1</v>
      </c>
      <c r="V620" s="333" t="str">
        <f>+VLOOKUP(A620,bd_lista!$A$3:$E$590,5,FALSE)</f>
        <v>Gobiernos Autonomos Municipales</v>
      </c>
      <c r="W620" s="391" t="str">
        <f>+V620</f>
        <v>Gobiernos Autonomos Municipales</v>
      </c>
      <c r="X620" s="242">
        <f>+VLOOKUP(A620,[4]Sheet1!$A$13:$D$744,4,FALSE)</f>
        <v>0</v>
      </c>
      <c r="Y620" s="242" t="e">
        <f>+VLOOKUP(X620,bd_lista!$A$3:$C$590,3,FALSE)</f>
        <v>#N/A</v>
      </c>
      <c r="Z620" s="294">
        <f>+X620</f>
        <v>0</v>
      </c>
      <c r="AA620" s="295" t="e">
        <f>+Y620</f>
        <v>#N/A</v>
      </c>
    </row>
    <row r="621" spans="1:27" customFormat="1" ht="15" hidden="1" customHeight="1">
      <c r="A621" s="32">
        <v>1263</v>
      </c>
      <c r="B621" s="388"/>
      <c r="C621" s="247" t="str">
        <f>+VLOOKUP(A621,bd_lista!$A$3:$C$590,3,FALSE)</f>
        <v>Gobierno Autónomo Municipal de Batallas</v>
      </c>
      <c r="D621" s="390"/>
      <c r="E621" s="244" t="s">
        <v>1305</v>
      </c>
      <c r="F621" s="243">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3">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3">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3">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3">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3">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3">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3">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3">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3">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3">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3">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3">
        <f t="shared" ca="1" si="21"/>
        <v>0</v>
      </c>
      <c r="S621" s="249">
        <f ca="1">+R620+R621</f>
        <v>0</v>
      </c>
      <c r="T621" s="243">
        <f ca="1">+S621</f>
        <v>0</v>
      </c>
      <c r="U621" s="242">
        <f t="shared" si="22"/>
        <v>2</v>
      </c>
      <c r="V621" s="333" t="str">
        <f>+VLOOKUP(A621,bd_lista!$A$3:$E$590,5,FALSE)</f>
        <v>Gobiernos Autonomos Municipales</v>
      </c>
      <c r="W621" s="392"/>
      <c r="X621" s="242">
        <f>+VLOOKUP(A621,[4]Sheet1!$A$13:$D$744,4,FALSE)</f>
        <v>0</v>
      </c>
      <c r="Y621" s="242" t="e">
        <f>+VLOOKUP(X621,bd_lista!$A$3:$C$590,3,FALSE)</f>
        <v>#N/A</v>
      </c>
      <c r="Z621" s="292"/>
      <c r="AA621" s="293"/>
    </row>
    <row r="622" spans="1:27" customFormat="1" ht="15" hidden="1" customHeight="1">
      <c r="A622" s="32">
        <v>1264</v>
      </c>
      <c r="B622" s="387">
        <f>+A622</f>
        <v>1264</v>
      </c>
      <c r="C622" s="247" t="str">
        <f>+VLOOKUP(A622,bd_lista!$A$3:$C$590,3,FALSE)</f>
        <v>Gobierno Autónomo Municipal de Puerto Pérez</v>
      </c>
      <c r="D622" s="389" t="str">
        <f>+C622</f>
        <v>Gobierno Autónomo Municipal de Puerto Pérez</v>
      </c>
      <c r="E622" s="242" t="s">
        <v>1304</v>
      </c>
      <c r="F622" s="243">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3">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3">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3">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3">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3">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3">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3">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3">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3">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3">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3">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3">
        <f t="shared" ca="1" si="21"/>
        <v>0</v>
      </c>
      <c r="S622" s="249"/>
      <c r="T622" s="243">
        <f ca="1">+T623</f>
        <v>0</v>
      </c>
      <c r="U622" s="242">
        <f t="shared" si="22"/>
        <v>1</v>
      </c>
      <c r="V622" s="333" t="str">
        <f>+VLOOKUP(A622,bd_lista!$A$3:$E$590,5,FALSE)</f>
        <v>Gobiernos Autonomos Municipales</v>
      </c>
      <c r="W622" s="391" t="str">
        <f>+V622</f>
        <v>Gobiernos Autonomos Municipales</v>
      </c>
      <c r="X622" s="242">
        <f>+VLOOKUP(A622,[4]Sheet1!$A$13:$D$744,4,FALSE)</f>
        <v>0</v>
      </c>
      <c r="Y622" s="242" t="e">
        <f>+VLOOKUP(X622,bd_lista!$A$3:$C$590,3,FALSE)</f>
        <v>#N/A</v>
      </c>
      <c r="Z622" s="294">
        <f>+X622</f>
        <v>0</v>
      </c>
      <c r="AA622" s="295" t="e">
        <f>+Y622</f>
        <v>#N/A</v>
      </c>
    </row>
    <row r="623" spans="1:27" customFormat="1" ht="15" hidden="1" customHeight="1">
      <c r="A623" s="32">
        <v>1264</v>
      </c>
      <c r="B623" s="388"/>
      <c r="C623" s="247" t="str">
        <f>+VLOOKUP(A623,bd_lista!$A$3:$C$590,3,FALSE)</f>
        <v>Gobierno Autónomo Municipal de Puerto Pérez</v>
      </c>
      <c r="D623" s="390"/>
      <c r="E623" s="244" t="s">
        <v>1305</v>
      </c>
      <c r="F623" s="243">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3">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3">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3">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3">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3">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3">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3">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3">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3">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3">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3">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3">
        <f t="shared" ca="1" si="21"/>
        <v>0</v>
      </c>
      <c r="S623" s="249">
        <f ca="1">+R622+R623</f>
        <v>0</v>
      </c>
      <c r="T623" s="243">
        <f ca="1">+S623</f>
        <v>0</v>
      </c>
      <c r="U623" s="242">
        <f t="shared" si="22"/>
        <v>2</v>
      </c>
      <c r="V623" s="333" t="str">
        <f>+VLOOKUP(A623,bd_lista!$A$3:$E$590,5,FALSE)</f>
        <v>Gobiernos Autonomos Municipales</v>
      </c>
      <c r="W623" s="392"/>
      <c r="X623" s="242">
        <f>+VLOOKUP(A623,[4]Sheet1!$A$13:$D$744,4,FALSE)</f>
        <v>0</v>
      </c>
      <c r="Y623" s="242" t="e">
        <f>+VLOOKUP(X623,bd_lista!$A$3:$C$590,3,FALSE)</f>
        <v>#N/A</v>
      </c>
      <c r="Z623" s="292"/>
      <c r="AA623" s="293"/>
    </row>
    <row r="624" spans="1:27" customFormat="1" ht="15" hidden="1" customHeight="1">
      <c r="A624" s="32">
        <v>1265</v>
      </c>
      <c r="B624" s="387">
        <f>+A624</f>
        <v>1265</v>
      </c>
      <c r="C624" s="247" t="str">
        <f>+VLOOKUP(A624,bd_lista!$A$3:$C$590,3,FALSE)</f>
        <v>Gobierno Autónomo Municipal de Coroico</v>
      </c>
      <c r="D624" s="389" t="str">
        <f>+C624</f>
        <v>Gobierno Autónomo Municipal de Coroico</v>
      </c>
      <c r="E624" s="242" t="s">
        <v>1304</v>
      </c>
      <c r="F624" s="243">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3">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3">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3">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3">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3">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3">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3">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3">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3">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3">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3">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3">
        <f t="shared" ca="1" si="21"/>
        <v>0</v>
      </c>
      <c r="S624" s="249"/>
      <c r="T624" s="243">
        <f ca="1">+T625</f>
        <v>0</v>
      </c>
      <c r="U624" s="242">
        <f t="shared" si="22"/>
        <v>1</v>
      </c>
      <c r="V624" s="333" t="str">
        <f>+VLOOKUP(A624,bd_lista!$A$3:$E$590,5,FALSE)</f>
        <v>Gobiernos Autonomos Municipales</v>
      </c>
      <c r="W624" s="391" t="str">
        <f>+V624</f>
        <v>Gobiernos Autonomos Municipales</v>
      </c>
      <c r="X624" s="242">
        <f>+VLOOKUP(A624,[4]Sheet1!$A$13:$D$744,4,FALSE)</f>
        <v>0</v>
      </c>
      <c r="Y624" s="242" t="e">
        <f>+VLOOKUP(X624,bd_lista!$A$3:$C$590,3,FALSE)</f>
        <v>#N/A</v>
      </c>
      <c r="Z624" s="294">
        <f>+X624</f>
        <v>0</v>
      </c>
      <c r="AA624" s="295" t="e">
        <f>+Y624</f>
        <v>#N/A</v>
      </c>
    </row>
    <row r="625" spans="1:27" customFormat="1" ht="15" hidden="1" customHeight="1">
      <c r="A625" s="32">
        <v>1265</v>
      </c>
      <c r="B625" s="388"/>
      <c r="C625" s="247" t="str">
        <f>+VLOOKUP(A625,bd_lista!$A$3:$C$590,3,FALSE)</f>
        <v>Gobierno Autónomo Municipal de Coroico</v>
      </c>
      <c r="D625" s="390"/>
      <c r="E625" s="244" t="s">
        <v>1305</v>
      </c>
      <c r="F625" s="243">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3">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3">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3">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3">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3">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3">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3">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3">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3">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3">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3">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3">
        <f t="shared" ca="1" si="21"/>
        <v>0</v>
      </c>
      <c r="S625" s="249">
        <f ca="1">+R624+R625</f>
        <v>0</v>
      </c>
      <c r="T625" s="243">
        <f ca="1">+S625</f>
        <v>0</v>
      </c>
      <c r="U625" s="242">
        <f t="shared" si="22"/>
        <v>2</v>
      </c>
      <c r="V625" s="333" t="str">
        <f>+VLOOKUP(A625,bd_lista!$A$3:$E$590,5,FALSE)</f>
        <v>Gobiernos Autonomos Municipales</v>
      </c>
      <c r="W625" s="392"/>
      <c r="X625" s="242">
        <f>+VLOOKUP(A625,[4]Sheet1!$A$13:$D$744,4,FALSE)</f>
        <v>0</v>
      </c>
      <c r="Y625" s="242" t="e">
        <f>+VLOOKUP(X625,bd_lista!$A$3:$C$590,3,FALSE)</f>
        <v>#N/A</v>
      </c>
      <c r="Z625" s="292"/>
      <c r="AA625" s="293"/>
    </row>
    <row r="626" spans="1:27" customFormat="1" ht="15" hidden="1" customHeight="1">
      <c r="A626" s="32">
        <v>1266</v>
      </c>
      <c r="B626" s="387">
        <f>+A626</f>
        <v>1266</v>
      </c>
      <c r="C626" s="247" t="str">
        <f>+VLOOKUP(A626,bd_lista!$A$3:$C$590,3,FALSE)</f>
        <v>Gobierno Autónomo Municipal de Coripata</v>
      </c>
      <c r="D626" s="389" t="str">
        <f>+C626</f>
        <v>Gobierno Autónomo Municipal de Coripata</v>
      </c>
      <c r="E626" s="242" t="s">
        <v>1304</v>
      </c>
      <c r="F626" s="243">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3">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3">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3">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3">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3">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3">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3">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3">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3">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3">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3">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3">
        <f t="shared" ca="1" si="21"/>
        <v>0</v>
      </c>
      <c r="S626" s="249"/>
      <c r="T626" s="243">
        <f ca="1">+T627</f>
        <v>0</v>
      </c>
      <c r="U626" s="242">
        <f t="shared" si="22"/>
        <v>1</v>
      </c>
      <c r="V626" s="333" t="str">
        <f>+VLOOKUP(A626,bd_lista!$A$3:$E$590,5,FALSE)</f>
        <v>Gobiernos Autonomos Municipales</v>
      </c>
      <c r="W626" s="391" t="str">
        <f>+V626</f>
        <v>Gobiernos Autonomos Municipales</v>
      </c>
      <c r="X626" s="242">
        <f>+VLOOKUP(A626,[4]Sheet1!$A$13:$D$744,4,FALSE)</f>
        <v>0</v>
      </c>
      <c r="Y626" s="242" t="e">
        <f>+VLOOKUP(X626,bd_lista!$A$3:$C$590,3,FALSE)</f>
        <v>#N/A</v>
      </c>
      <c r="Z626" s="294">
        <f>+X626</f>
        <v>0</v>
      </c>
      <c r="AA626" s="295" t="e">
        <f>+Y626</f>
        <v>#N/A</v>
      </c>
    </row>
    <row r="627" spans="1:27" customFormat="1" ht="15" hidden="1" customHeight="1">
      <c r="A627" s="32">
        <v>1266</v>
      </c>
      <c r="B627" s="388"/>
      <c r="C627" s="247" t="str">
        <f>+VLOOKUP(A627,bd_lista!$A$3:$C$590,3,FALSE)</f>
        <v>Gobierno Autónomo Municipal de Coripata</v>
      </c>
      <c r="D627" s="390"/>
      <c r="E627" s="244" t="s">
        <v>1305</v>
      </c>
      <c r="F627" s="243">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3">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3">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3">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3">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3">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3">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3">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3">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3">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3">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3">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3">
        <f t="shared" ca="1" si="21"/>
        <v>0</v>
      </c>
      <c r="S627" s="249">
        <f ca="1">+R626+R627</f>
        <v>0</v>
      </c>
      <c r="T627" s="243">
        <f ca="1">+S627</f>
        <v>0</v>
      </c>
      <c r="U627" s="242">
        <f t="shared" si="22"/>
        <v>2</v>
      </c>
      <c r="V627" s="333" t="str">
        <f>+VLOOKUP(A627,bd_lista!$A$3:$E$590,5,FALSE)</f>
        <v>Gobiernos Autonomos Municipales</v>
      </c>
      <c r="W627" s="392"/>
      <c r="X627" s="242">
        <f>+VLOOKUP(A627,[4]Sheet1!$A$13:$D$744,4,FALSE)</f>
        <v>0</v>
      </c>
      <c r="Y627" s="242" t="e">
        <f>+VLOOKUP(X627,bd_lista!$A$3:$C$590,3,FALSE)</f>
        <v>#N/A</v>
      </c>
      <c r="Z627" s="292"/>
      <c r="AA627" s="293"/>
    </row>
    <row r="628" spans="1:27" customFormat="1" ht="15" hidden="1" customHeight="1">
      <c r="A628" s="32">
        <v>1267</v>
      </c>
      <c r="B628" s="387">
        <f>+A628</f>
        <v>1267</v>
      </c>
      <c r="C628" s="247" t="str">
        <f>+VLOOKUP(A628,bd_lista!$A$3:$C$590,3,FALSE)</f>
        <v>Gobierno Autónomo Municipal de Ixiamas</v>
      </c>
      <c r="D628" s="389" t="str">
        <f>+C628</f>
        <v>Gobierno Autónomo Municipal de Ixiamas</v>
      </c>
      <c r="E628" s="242" t="s">
        <v>1304</v>
      </c>
      <c r="F628" s="243">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3">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3">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3">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3">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3">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3">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3">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3">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3">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3">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3">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3">
        <f t="shared" ca="1" si="21"/>
        <v>0</v>
      </c>
      <c r="S628" s="249"/>
      <c r="T628" s="243">
        <f ca="1">+T629</f>
        <v>0</v>
      </c>
      <c r="U628" s="242">
        <f t="shared" si="22"/>
        <v>1</v>
      </c>
      <c r="V628" s="333" t="str">
        <f>+VLOOKUP(A628,bd_lista!$A$3:$E$590,5,FALSE)</f>
        <v>Gobiernos Autonomos Municipales</v>
      </c>
      <c r="W628" s="391" t="str">
        <f>+V628</f>
        <v>Gobiernos Autonomos Municipales</v>
      </c>
      <c r="X628" s="242">
        <f>+VLOOKUP(A628,[4]Sheet1!$A$13:$D$744,4,FALSE)</f>
        <v>0</v>
      </c>
      <c r="Y628" s="242" t="e">
        <f>+VLOOKUP(X628,bd_lista!$A$3:$C$590,3,FALSE)</f>
        <v>#N/A</v>
      </c>
      <c r="Z628" s="294">
        <f>+X628</f>
        <v>0</v>
      </c>
      <c r="AA628" s="295" t="e">
        <f>+Y628</f>
        <v>#N/A</v>
      </c>
    </row>
    <row r="629" spans="1:27" customFormat="1" ht="15" hidden="1" customHeight="1">
      <c r="A629" s="32">
        <v>1267</v>
      </c>
      <c r="B629" s="388"/>
      <c r="C629" s="247" t="str">
        <f>+VLOOKUP(A629,bd_lista!$A$3:$C$590,3,FALSE)</f>
        <v>Gobierno Autónomo Municipal de Ixiamas</v>
      </c>
      <c r="D629" s="390"/>
      <c r="E629" s="244" t="s">
        <v>1305</v>
      </c>
      <c r="F629" s="243">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3">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3">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3">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3">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3">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3">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3">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3">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3">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3">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3">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3">
        <f t="shared" ca="1" si="21"/>
        <v>0</v>
      </c>
      <c r="S629" s="249">
        <f ca="1">+R628+R629</f>
        <v>0</v>
      </c>
      <c r="T629" s="243">
        <f ca="1">+S629</f>
        <v>0</v>
      </c>
      <c r="U629" s="242">
        <f t="shared" si="22"/>
        <v>2</v>
      </c>
      <c r="V629" s="333" t="str">
        <f>+VLOOKUP(A629,bd_lista!$A$3:$E$590,5,FALSE)</f>
        <v>Gobiernos Autonomos Municipales</v>
      </c>
      <c r="W629" s="392"/>
      <c r="X629" s="242">
        <f>+VLOOKUP(A629,[4]Sheet1!$A$13:$D$744,4,FALSE)</f>
        <v>0</v>
      </c>
      <c r="Y629" s="242" t="e">
        <f>+VLOOKUP(X629,bd_lista!$A$3:$C$590,3,FALSE)</f>
        <v>#N/A</v>
      </c>
      <c r="Z629" s="292"/>
      <c r="AA629" s="293"/>
    </row>
    <row r="630" spans="1:27" customFormat="1" ht="15" hidden="1" customHeight="1">
      <c r="A630" s="32">
        <v>1268</v>
      </c>
      <c r="B630" s="387">
        <f>+A630</f>
        <v>1268</v>
      </c>
      <c r="C630" s="247" t="str">
        <f>+VLOOKUP(A630,bd_lista!$A$3:$C$590,3,FALSE)</f>
        <v>Gobierno Autónomo Municipal de San Buenaventura</v>
      </c>
      <c r="D630" s="389" t="str">
        <f>+C630</f>
        <v>Gobierno Autónomo Municipal de San Buenaventura</v>
      </c>
      <c r="E630" s="242" t="s">
        <v>1304</v>
      </c>
      <c r="F630" s="243">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3">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3">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3">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3">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3">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3">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3">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3">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3">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3">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3">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3">
        <f t="shared" ca="1" si="21"/>
        <v>0</v>
      </c>
      <c r="S630" s="249"/>
      <c r="T630" s="243">
        <f ca="1">+T631</f>
        <v>0</v>
      </c>
      <c r="U630" s="242">
        <f t="shared" si="22"/>
        <v>1</v>
      </c>
      <c r="V630" s="333" t="str">
        <f>+VLOOKUP(A630,bd_lista!$A$3:$E$590,5,FALSE)</f>
        <v>Gobiernos Autonomos Municipales</v>
      </c>
      <c r="W630" s="391" t="str">
        <f>+V630</f>
        <v>Gobiernos Autonomos Municipales</v>
      </c>
      <c r="X630" s="242">
        <f>+VLOOKUP(A630,[4]Sheet1!$A$13:$D$744,4,FALSE)</f>
        <v>0</v>
      </c>
      <c r="Y630" s="242" t="e">
        <f>+VLOOKUP(X630,bd_lista!$A$3:$C$590,3,FALSE)</f>
        <v>#N/A</v>
      </c>
      <c r="Z630" s="294">
        <f>+X630</f>
        <v>0</v>
      </c>
      <c r="AA630" s="295" t="e">
        <f>+Y630</f>
        <v>#N/A</v>
      </c>
    </row>
    <row r="631" spans="1:27" customFormat="1" ht="15" hidden="1" customHeight="1">
      <c r="A631" s="32">
        <v>1268</v>
      </c>
      <c r="B631" s="388"/>
      <c r="C631" s="247" t="str">
        <f>+VLOOKUP(A631,bd_lista!$A$3:$C$590,3,FALSE)</f>
        <v>Gobierno Autónomo Municipal de San Buenaventura</v>
      </c>
      <c r="D631" s="390"/>
      <c r="E631" s="244" t="s">
        <v>1305</v>
      </c>
      <c r="F631" s="243">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3">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3">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3">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3">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3">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3">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3">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3">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3">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3">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3">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3">
        <f t="shared" ca="1" si="21"/>
        <v>0</v>
      </c>
      <c r="S631" s="249">
        <f ca="1">+R630+R631</f>
        <v>0</v>
      </c>
      <c r="T631" s="243">
        <f ca="1">+S631</f>
        <v>0</v>
      </c>
      <c r="U631" s="242">
        <f t="shared" si="22"/>
        <v>2</v>
      </c>
      <c r="V631" s="333" t="str">
        <f>+VLOOKUP(A631,bd_lista!$A$3:$E$590,5,FALSE)</f>
        <v>Gobiernos Autonomos Municipales</v>
      </c>
      <c r="W631" s="392"/>
      <c r="X631" s="242">
        <f>+VLOOKUP(A631,[4]Sheet1!$A$13:$D$744,4,FALSE)</f>
        <v>0</v>
      </c>
      <c r="Y631" s="242" t="e">
        <f>+VLOOKUP(X631,bd_lista!$A$3:$C$590,3,FALSE)</f>
        <v>#N/A</v>
      </c>
      <c r="Z631" s="292"/>
      <c r="AA631" s="293"/>
    </row>
    <row r="632" spans="1:27" customFormat="1" ht="15" hidden="1" customHeight="1">
      <c r="A632" s="32">
        <v>1269</v>
      </c>
      <c r="B632" s="387">
        <f>+A632</f>
        <v>1269</v>
      </c>
      <c r="C632" s="247" t="str">
        <f>+VLOOKUP(A632,bd_lista!$A$3:$C$590,3,FALSE)</f>
        <v>Gobierno Autónomo Municipal de General Juan José Pérez (Charazani)</v>
      </c>
      <c r="D632" s="389" t="str">
        <f>+C632</f>
        <v>Gobierno Autónomo Municipal de General Juan José Pérez (Charazani)</v>
      </c>
      <c r="E632" s="242" t="s">
        <v>1304</v>
      </c>
      <c r="F632" s="243">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3">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3">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3">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3">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3">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3">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3">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3">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3">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3">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3">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3">
        <f t="shared" ca="1" si="21"/>
        <v>0</v>
      </c>
      <c r="S632" s="249"/>
      <c r="T632" s="243">
        <f ca="1">+T633</f>
        <v>0</v>
      </c>
      <c r="U632" s="242">
        <f t="shared" si="22"/>
        <v>1</v>
      </c>
      <c r="V632" s="333" t="str">
        <f>+VLOOKUP(A632,bd_lista!$A$3:$E$590,5,FALSE)</f>
        <v>Gobiernos Autonomos Municipales</v>
      </c>
      <c r="W632" s="391" t="str">
        <f>+V632</f>
        <v>Gobiernos Autonomos Municipales</v>
      </c>
      <c r="X632" s="242">
        <f>+VLOOKUP(A632,[4]Sheet1!$A$13:$D$744,4,FALSE)</f>
        <v>0</v>
      </c>
      <c r="Y632" s="242" t="e">
        <f>+VLOOKUP(X632,bd_lista!$A$3:$C$590,3,FALSE)</f>
        <v>#N/A</v>
      </c>
      <c r="Z632" s="294">
        <f>+X632</f>
        <v>0</v>
      </c>
      <c r="AA632" s="295" t="e">
        <f>+Y632</f>
        <v>#N/A</v>
      </c>
    </row>
    <row r="633" spans="1:27" customFormat="1" ht="15" hidden="1" customHeight="1">
      <c r="A633" s="32">
        <v>1269</v>
      </c>
      <c r="B633" s="388"/>
      <c r="C633" s="247" t="str">
        <f>+VLOOKUP(A633,bd_lista!$A$3:$C$590,3,FALSE)</f>
        <v>Gobierno Autónomo Municipal de General Juan José Pérez (Charazani)</v>
      </c>
      <c r="D633" s="390"/>
      <c r="E633" s="244" t="s">
        <v>1305</v>
      </c>
      <c r="F633" s="243">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3">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3">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3">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3">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3">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3">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3">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3">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3">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3">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3">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3">
        <f t="shared" ca="1" si="21"/>
        <v>0</v>
      </c>
      <c r="S633" s="249">
        <f ca="1">+R632+R633</f>
        <v>0</v>
      </c>
      <c r="T633" s="243">
        <f ca="1">+S633</f>
        <v>0</v>
      </c>
      <c r="U633" s="242">
        <f t="shared" si="22"/>
        <v>2</v>
      </c>
      <c r="V633" s="333" t="str">
        <f>+VLOOKUP(A633,bd_lista!$A$3:$E$590,5,FALSE)</f>
        <v>Gobiernos Autonomos Municipales</v>
      </c>
      <c r="W633" s="392"/>
      <c r="X633" s="242">
        <f>+VLOOKUP(A633,[4]Sheet1!$A$13:$D$744,4,FALSE)</f>
        <v>0</v>
      </c>
      <c r="Y633" s="242" t="e">
        <f>+VLOOKUP(X633,bd_lista!$A$3:$C$590,3,FALSE)</f>
        <v>#N/A</v>
      </c>
      <c r="Z633" s="292"/>
      <c r="AA633" s="293"/>
    </row>
    <row r="634" spans="1:27" customFormat="1" ht="15" hidden="1" customHeight="1">
      <c r="A634" s="32">
        <v>1270</v>
      </c>
      <c r="B634" s="387">
        <f>+A634</f>
        <v>1270</v>
      </c>
      <c r="C634" s="247" t="str">
        <f>+VLOOKUP(A634,bd_lista!$A$3:$C$590,3,FALSE)</f>
        <v>Gobierno Autónomo Municipal de Curva</v>
      </c>
      <c r="D634" s="389" t="str">
        <f>+C634</f>
        <v>Gobierno Autónomo Municipal de Curva</v>
      </c>
      <c r="E634" s="242" t="s">
        <v>1304</v>
      </c>
      <c r="F634" s="243">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3">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3">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3">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3">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3">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3">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3">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3">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3">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3">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3">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3">
        <f t="shared" ca="1" si="21"/>
        <v>0</v>
      </c>
      <c r="S634" s="249"/>
      <c r="T634" s="243">
        <f ca="1">+T635</f>
        <v>0</v>
      </c>
      <c r="U634" s="242">
        <f t="shared" si="22"/>
        <v>1</v>
      </c>
      <c r="V634" s="333" t="str">
        <f>+VLOOKUP(A634,bd_lista!$A$3:$E$590,5,FALSE)</f>
        <v>Gobiernos Autonomos Municipales</v>
      </c>
      <c r="W634" s="391" t="str">
        <f>+V634</f>
        <v>Gobiernos Autonomos Municipales</v>
      </c>
      <c r="X634" s="242">
        <f>+VLOOKUP(A634,[4]Sheet1!$A$13:$D$744,4,FALSE)</f>
        <v>0</v>
      </c>
      <c r="Y634" s="242" t="e">
        <f>+VLOOKUP(X634,bd_lista!$A$3:$C$590,3,FALSE)</f>
        <v>#N/A</v>
      </c>
      <c r="Z634" s="294">
        <f>+X634</f>
        <v>0</v>
      </c>
      <c r="AA634" s="295" t="e">
        <f>+Y634</f>
        <v>#N/A</v>
      </c>
    </row>
    <row r="635" spans="1:27" customFormat="1" ht="15" hidden="1" customHeight="1">
      <c r="A635" s="32">
        <v>1270</v>
      </c>
      <c r="B635" s="388"/>
      <c r="C635" s="247" t="str">
        <f>+VLOOKUP(A635,bd_lista!$A$3:$C$590,3,FALSE)</f>
        <v>Gobierno Autónomo Municipal de Curva</v>
      </c>
      <c r="D635" s="390"/>
      <c r="E635" s="244" t="s">
        <v>1305</v>
      </c>
      <c r="F635" s="243">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3">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3">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3">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3">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3">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3">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3">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3">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3">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3">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3">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3">
        <f t="shared" ca="1" si="21"/>
        <v>0</v>
      </c>
      <c r="S635" s="249">
        <f ca="1">+R634+R635</f>
        <v>0</v>
      </c>
      <c r="T635" s="243">
        <f ca="1">+S635</f>
        <v>0</v>
      </c>
      <c r="U635" s="242">
        <f t="shared" si="22"/>
        <v>2</v>
      </c>
      <c r="V635" s="333" t="str">
        <f>+VLOOKUP(A635,bd_lista!$A$3:$E$590,5,FALSE)</f>
        <v>Gobiernos Autonomos Municipales</v>
      </c>
      <c r="W635" s="392"/>
      <c r="X635" s="242">
        <f>+VLOOKUP(A635,[4]Sheet1!$A$13:$D$744,4,FALSE)</f>
        <v>0</v>
      </c>
      <c r="Y635" s="242" t="e">
        <f>+VLOOKUP(X635,bd_lista!$A$3:$C$590,3,FALSE)</f>
        <v>#N/A</v>
      </c>
      <c r="Z635" s="292"/>
      <c r="AA635" s="293"/>
    </row>
    <row r="636" spans="1:27" customFormat="1" ht="15" hidden="1" customHeight="1">
      <c r="A636" s="32">
        <v>1271</v>
      </c>
      <c r="B636" s="387">
        <f>+A636</f>
        <v>1271</v>
      </c>
      <c r="C636" s="247" t="str">
        <f>+VLOOKUP(A636,bd_lista!$A$3:$C$590,3,FALSE)</f>
        <v>Gobierno Autónomo Municipal de San Pedro de Curahuara</v>
      </c>
      <c r="D636" s="389" t="str">
        <f>+C636</f>
        <v>Gobierno Autónomo Municipal de San Pedro de Curahuara</v>
      </c>
      <c r="E636" s="242" t="s">
        <v>1304</v>
      </c>
      <c r="F636" s="243">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3">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3">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3">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3">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3">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3">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3">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3">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3">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3">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3">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3">
        <f t="shared" ca="1" si="21"/>
        <v>0</v>
      </c>
      <c r="S636" s="249"/>
      <c r="T636" s="243">
        <f ca="1">+T637</f>
        <v>0</v>
      </c>
      <c r="U636" s="242">
        <f t="shared" si="22"/>
        <v>1</v>
      </c>
      <c r="V636" s="333" t="str">
        <f>+VLOOKUP(A636,bd_lista!$A$3:$E$590,5,FALSE)</f>
        <v>Gobiernos Autonomos Municipales</v>
      </c>
      <c r="W636" s="391" t="str">
        <f>+V636</f>
        <v>Gobiernos Autonomos Municipales</v>
      </c>
      <c r="X636" s="242">
        <f>+VLOOKUP(A636,[4]Sheet1!$A$13:$D$744,4,FALSE)</f>
        <v>0</v>
      </c>
      <c r="Y636" s="242" t="e">
        <f>+VLOOKUP(X636,bd_lista!$A$3:$C$590,3,FALSE)</f>
        <v>#N/A</v>
      </c>
      <c r="Z636" s="294">
        <f>+X636</f>
        <v>0</v>
      </c>
      <c r="AA636" s="295" t="e">
        <f>+Y636</f>
        <v>#N/A</v>
      </c>
    </row>
    <row r="637" spans="1:27" customFormat="1" ht="15" hidden="1" customHeight="1">
      <c r="A637" s="32">
        <v>1271</v>
      </c>
      <c r="B637" s="388"/>
      <c r="C637" s="247" t="str">
        <f>+VLOOKUP(A637,bd_lista!$A$3:$C$590,3,FALSE)</f>
        <v>Gobierno Autónomo Municipal de San Pedro de Curahuara</v>
      </c>
      <c r="D637" s="390"/>
      <c r="E637" s="244" t="s">
        <v>1305</v>
      </c>
      <c r="F637" s="243">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3">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3">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3">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3">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3">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3">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3">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3">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3">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3">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3">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3">
        <f t="shared" ca="1" si="21"/>
        <v>0</v>
      </c>
      <c r="S637" s="249">
        <f ca="1">+R636+R637</f>
        <v>0</v>
      </c>
      <c r="T637" s="243">
        <f ca="1">+S637</f>
        <v>0</v>
      </c>
      <c r="U637" s="242">
        <f t="shared" si="22"/>
        <v>2</v>
      </c>
      <c r="V637" s="333" t="str">
        <f>+VLOOKUP(A637,bd_lista!$A$3:$E$590,5,FALSE)</f>
        <v>Gobiernos Autonomos Municipales</v>
      </c>
      <c r="W637" s="392"/>
      <c r="X637" s="242">
        <f>+VLOOKUP(A637,[4]Sheet1!$A$13:$D$744,4,FALSE)</f>
        <v>0</v>
      </c>
      <c r="Y637" s="242" t="e">
        <f>+VLOOKUP(X637,bd_lista!$A$3:$C$590,3,FALSE)</f>
        <v>#N/A</v>
      </c>
      <c r="Z637" s="292"/>
      <c r="AA637" s="293"/>
    </row>
    <row r="638" spans="1:27" customFormat="1" ht="27" hidden="1" customHeight="1">
      <c r="A638" s="32">
        <v>1272</v>
      </c>
      <c r="B638" s="387">
        <f>+A638</f>
        <v>1272</v>
      </c>
      <c r="C638" s="247" t="str">
        <f>+VLOOKUP(A638,bd_lista!$A$3:$C$590,3,FALSE)</f>
        <v>Gobierno Autónomo Municipal de Papel Pampa</v>
      </c>
      <c r="D638" s="389" t="str">
        <f>+C638</f>
        <v>Gobierno Autónomo Municipal de Papel Pampa</v>
      </c>
      <c r="E638" s="242" t="s">
        <v>1304</v>
      </c>
      <c r="F638" s="243">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3">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3">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3">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3">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3">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3">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3">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3">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3">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3">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3">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3">
        <f t="shared" ca="1" si="21"/>
        <v>0</v>
      </c>
      <c r="S638" s="249"/>
      <c r="T638" s="243">
        <f ca="1">+T639</f>
        <v>0</v>
      </c>
      <c r="U638" s="242">
        <f t="shared" si="22"/>
        <v>1</v>
      </c>
      <c r="V638" s="333" t="str">
        <f>+VLOOKUP(A638,bd_lista!$A$3:$E$590,5,FALSE)</f>
        <v>Gobiernos Autonomos Municipales</v>
      </c>
      <c r="W638" s="391" t="str">
        <f>+V638</f>
        <v>Gobiernos Autonomos Municipales</v>
      </c>
      <c r="X638" s="242">
        <f>+VLOOKUP(A638,[4]Sheet1!$A$13:$D$744,4,FALSE)</f>
        <v>0</v>
      </c>
      <c r="Y638" s="242" t="e">
        <f>+VLOOKUP(X638,bd_lista!$A$3:$C$590,3,FALSE)</f>
        <v>#N/A</v>
      </c>
      <c r="Z638" s="294">
        <f>+X638</f>
        <v>0</v>
      </c>
      <c r="AA638" s="295" t="e">
        <f>+Y638</f>
        <v>#N/A</v>
      </c>
    </row>
    <row r="639" spans="1:27" customFormat="1" ht="27" hidden="1" customHeight="1">
      <c r="A639" s="32">
        <v>1272</v>
      </c>
      <c r="B639" s="388"/>
      <c r="C639" s="247" t="str">
        <f>+VLOOKUP(A639,bd_lista!$A$3:$C$590,3,FALSE)</f>
        <v>Gobierno Autónomo Municipal de Papel Pampa</v>
      </c>
      <c r="D639" s="390"/>
      <c r="E639" s="244" t="s">
        <v>1305</v>
      </c>
      <c r="F639" s="243">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3">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3">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3">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3">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3">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3">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3">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3">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3">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3">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3">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3">
        <f t="shared" ca="1" si="21"/>
        <v>0</v>
      </c>
      <c r="S639" s="249">
        <f ca="1">+R638+R639</f>
        <v>0</v>
      </c>
      <c r="T639" s="243">
        <f ca="1">+S639</f>
        <v>0</v>
      </c>
      <c r="U639" s="242">
        <f t="shared" si="22"/>
        <v>2</v>
      </c>
      <c r="V639" s="333" t="str">
        <f>+VLOOKUP(A639,bd_lista!$A$3:$E$590,5,FALSE)</f>
        <v>Gobiernos Autonomos Municipales</v>
      </c>
      <c r="W639" s="392"/>
      <c r="X639" s="242">
        <f>+VLOOKUP(A639,[4]Sheet1!$A$13:$D$744,4,FALSE)</f>
        <v>0</v>
      </c>
      <c r="Y639" s="242" t="e">
        <f>+VLOOKUP(X639,bd_lista!$A$3:$C$590,3,FALSE)</f>
        <v>#N/A</v>
      </c>
      <c r="Z639" s="292"/>
      <c r="AA639" s="293"/>
    </row>
    <row r="640" spans="1:27" customFormat="1" ht="15" hidden="1" customHeight="1">
      <c r="A640" s="32">
        <v>1273</v>
      </c>
      <c r="B640" s="387">
        <f>+A640</f>
        <v>1273</v>
      </c>
      <c r="C640" s="247" t="str">
        <f>+VLOOKUP(A640,bd_lista!$A$3:$C$590,3,FALSE)</f>
        <v>Gobierno Autónomo Municipal de Chacarilla</v>
      </c>
      <c r="D640" s="389" t="str">
        <f>+C640</f>
        <v>Gobierno Autónomo Municipal de Chacarilla</v>
      </c>
      <c r="E640" s="242" t="s">
        <v>1304</v>
      </c>
      <c r="F640" s="243">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3">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3">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3">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3">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3">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3">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3">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3">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3">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3">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3">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3">
        <f t="shared" ca="1" si="21"/>
        <v>0</v>
      </c>
      <c r="S640" s="249"/>
      <c r="T640" s="243">
        <f ca="1">+T641</f>
        <v>0</v>
      </c>
      <c r="U640" s="242">
        <f t="shared" si="22"/>
        <v>1</v>
      </c>
      <c r="V640" s="333" t="str">
        <f>+VLOOKUP(A640,bd_lista!$A$3:$E$590,5,FALSE)</f>
        <v>Gobiernos Autonomos Municipales</v>
      </c>
      <c r="W640" s="391" t="str">
        <f>+V640</f>
        <v>Gobiernos Autonomos Municipales</v>
      </c>
      <c r="X640" s="242">
        <f>+VLOOKUP(A640,[4]Sheet1!$A$13:$D$744,4,FALSE)</f>
        <v>0</v>
      </c>
      <c r="Y640" s="242" t="e">
        <f>+VLOOKUP(X640,bd_lista!$A$3:$C$590,3,FALSE)</f>
        <v>#N/A</v>
      </c>
      <c r="Z640" s="294">
        <f>+X640</f>
        <v>0</v>
      </c>
      <c r="AA640" s="295" t="e">
        <f>+Y640</f>
        <v>#N/A</v>
      </c>
    </row>
    <row r="641" spans="1:27" customFormat="1" ht="15" hidden="1" customHeight="1">
      <c r="A641" s="32">
        <v>1273</v>
      </c>
      <c r="B641" s="388"/>
      <c r="C641" s="247" t="str">
        <f>+VLOOKUP(A641,bd_lista!$A$3:$C$590,3,FALSE)</f>
        <v>Gobierno Autónomo Municipal de Chacarilla</v>
      </c>
      <c r="D641" s="390"/>
      <c r="E641" s="244" t="s">
        <v>1305</v>
      </c>
      <c r="F641" s="243">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3">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3">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3">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3">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3">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3">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3">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3">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3">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3">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3">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3">
        <f t="shared" ca="1" si="21"/>
        <v>0</v>
      </c>
      <c r="S641" s="249">
        <f ca="1">+R640+R641</f>
        <v>0</v>
      </c>
      <c r="T641" s="243">
        <f ca="1">+S641</f>
        <v>0</v>
      </c>
      <c r="U641" s="242">
        <f t="shared" si="22"/>
        <v>2</v>
      </c>
      <c r="V641" s="333" t="str">
        <f>+VLOOKUP(A641,bd_lista!$A$3:$E$590,5,FALSE)</f>
        <v>Gobiernos Autonomos Municipales</v>
      </c>
      <c r="W641" s="392"/>
      <c r="X641" s="242">
        <f>+VLOOKUP(A641,[4]Sheet1!$A$13:$D$744,4,FALSE)</f>
        <v>0</v>
      </c>
      <c r="Y641" s="242" t="e">
        <f>+VLOOKUP(X641,bd_lista!$A$3:$C$590,3,FALSE)</f>
        <v>#N/A</v>
      </c>
      <c r="Z641" s="292"/>
      <c r="AA641" s="293"/>
    </row>
    <row r="642" spans="1:27" customFormat="1" ht="27" hidden="1" customHeight="1">
      <c r="A642" s="32">
        <v>1274</v>
      </c>
      <c r="B642" s="387">
        <f>+A642</f>
        <v>1274</v>
      </c>
      <c r="C642" s="247" t="str">
        <f>+VLOOKUP(A642,bd_lista!$A$3:$C$590,3,FALSE)</f>
        <v>Gobierno Autónomo Municipal de Santiago de Machaca</v>
      </c>
      <c r="D642" s="389" t="str">
        <f>+C642</f>
        <v>Gobierno Autónomo Municipal de Santiago de Machaca</v>
      </c>
      <c r="E642" s="242" t="s">
        <v>1304</v>
      </c>
      <c r="F642" s="243">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3">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3">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3">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3">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3">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3">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3">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3">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3">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3">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3">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3">
        <f t="shared" ca="1" si="21"/>
        <v>0</v>
      </c>
      <c r="S642" s="249"/>
      <c r="T642" s="243">
        <f ca="1">+T643</f>
        <v>0</v>
      </c>
      <c r="U642" s="242">
        <f t="shared" si="22"/>
        <v>1</v>
      </c>
      <c r="V642" s="333" t="str">
        <f>+VLOOKUP(A642,bd_lista!$A$3:$E$590,5,FALSE)</f>
        <v>Gobiernos Autonomos Municipales</v>
      </c>
      <c r="W642" s="391" t="str">
        <f>+V642</f>
        <v>Gobiernos Autonomos Municipales</v>
      </c>
      <c r="X642" s="242">
        <f>+VLOOKUP(A642,[4]Sheet1!$A$13:$D$744,4,FALSE)</f>
        <v>0</v>
      </c>
      <c r="Y642" s="242" t="e">
        <f>+VLOOKUP(X642,bd_lista!$A$3:$C$590,3,FALSE)</f>
        <v>#N/A</v>
      </c>
      <c r="Z642" s="294">
        <f>+X642</f>
        <v>0</v>
      </c>
      <c r="AA642" s="295" t="e">
        <f>+Y642</f>
        <v>#N/A</v>
      </c>
    </row>
    <row r="643" spans="1:27" customFormat="1" ht="27" hidden="1" customHeight="1">
      <c r="A643" s="32">
        <v>1274</v>
      </c>
      <c r="B643" s="388"/>
      <c r="C643" s="247" t="str">
        <f>+VLOOKUP(A643,bd_lista!$A$3:$C$590,3,FALSE)</f>
        <v>Gobierno Autónomo Municipal de Santiago de Machaca</v>
      </c>
      <c r="D643" s="390"/>
      <c r="E643" s="244" t="s">
        <v>1305</v>
      </c>
      <c r="F643" s="243">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3">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3">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3">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3">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3">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3">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3">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3">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3">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3">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3">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3">
        <f t="shared" ca="1" si="21"/>
        <v>0</v>
      </c>
      <c r="S643" s="249">
        <f ca="1">+R642+R643</f>
        <v>0</v>
      </c>
      <c r="T643" s="243">
        <f ca="1">+S643</f>
        <v>0</v>
      </c>
      <c r="U643" s="242">
        <f t="shared" si="22"/>
        <v>2</v>
      </c>
      <c r="V643" s="333" t="str">
        <f>+VLOOKUP(A643,bd_lista!$A$3:$E$590,5,FALSE)</f>
        <v>Gobiernos Autonomos Municipales</v>
      </c>
      <c r="W643" s="392"/>
      <c r="X643" s="242">
        <f>+VLOOKUP(A643,[4]Sheet1!$A$13:$D$744,4,FALSE)</f>
        <v>0</v>
      </c>
      <c r="Y643" s="242" t="e">
        <f>+VLOOKUP(X643,bd_lista!$A$3:$C$590,3,FALSE)</f>
        <v>#N/A</v>
      </c>
      <c r="Z643" s="292"/>
      <c r="AA643" s="293"/>
    </row>
    <row r="644" spans="1:27" customFormat="1" ht="15" hidden="1" customHeight="1">
      <c r="A644" s="32">
        <v>1275</v>
      </c>
      <c r="B644" s="387">
        <f>+A644</f>
        <v>1275</v>
      </c>
      <c r="C644" s="247" t="str">
        <f>+VLOOKUP(A644,bd_lista!$A$3:$C$590,3,FALSE)</f>
        <v>Gobierno Autónomo Municipal de Catacora</v>
      </c>
      <c r="D644" s="389" t="str">
        <f>+C644</f>
        <v>Gobierno Autónomo Municipal de Catacora</v>
      </c>
      <c r="E644" s="242" t="s">
        <v>1304</v>
      </c>
      <c r="F644" s="243">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3">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3">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3">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3">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3">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3">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3">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3">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3">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3">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3">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3">
        <f t="shared" ca="1" si="21"/>
        <v>0</v>
      </c>
      <c r="S644" s="249"/>
      <c r="T644" s="243">
        <f ca="1">+T645</f>
        <v>0</v>
      </c>
      <c r="U644" s="242">
        <f t="shared" si="22"/>
        <v>1</v>
      </c>
      <c r="V644" s="333" t="str">
        <f>+VLOOKUP(A644,bd_lista!$A$3:$E$590,5,FALSE)</f>
        <v>Gobiernos Autonomos Municipales</v>
      </c>
      <c r="W644" s="391" t="str">
        <f>+V644</f>
        <v>Gobiernos Autonomos Municipales</v>
      </c>
      <c r="X644" s="242">
        <f>+VLOOKUP(A644,[4]Sheet1!$A$13:$D$744,4,FALSE)</f>
        <v>0</v>
      </c>
      <c r="Y644" s="242" t="e">
        <f>+VLOOKUP(X644,bd_lista!$A$3:$C$590,3,FALSE)</f>
        <v>#N/A</v>
      </c>
      <c r="Z644" s="294">
        <f>+X644</f>
        <v>0</v>
      </c>
      <c r="AA644" s="295" t="e">
        <f>+Y644</f>
        <v>#N/A</v>
      </c>
    </row>
    <row r="645" spans="1:27" customFormat="1" ht="15" hidden="1" customHeight="1">
      <c r="A645" s="32">
        <v>1275</v>
      </c>
      <c r="B645" s="388"/>
      <c r="C645" s="247" t="str">
        <f>+VLOOKUP(A645,bd_lista!$A$3:$C$590,3,FALSE)</f>
        <v>Gobierno Autónomo Municipal de Catacora</v>
      </c>
      <c r="D645" s="390"/>
      <c r="E645" s="244" t="s">
        <v>1305</v>
      </c>
      <c r="F645" s="243">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3">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3">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3">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3">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3">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3">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3">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3">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3">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3">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3">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3">
        <f t="shared" ca="1" si="21"/>
        <v>0</v>
      </c>
      <c r="S645" s="249">
        <f ca="1">+R644+R645</f>
        <v>0</v>
      </c>
      <c r="T645" s="243">
        <f ca="1">+S645</f>
        <v>0</v>
      </c>
      <c r="U645" s="242">
        <f t="shared" si="22"/>
        <v>2</v>
      </c>
      <c r="V645" s="333" t="str">
        <f>+VLOOKUP(A645,bd_lista!$A$3:$E$590,5,FALSE)</f>
        <v>Gobiernos Autonomos Municipales</v>
      </c>
      <c r="W645" s="392"/>
      <c r="X645" s="242">
        <f>+VLOOKUP(A645,[4]Sheet1!$A$13:$D$744,4,FALSE)</f>
        <v>0</v>
      </c>
      <c r="Y645" s="242" t="e">
        <f>+VLOOKUP(X645,bd_lista!$A$3:$C$590,3,FALSE)</f>
        <v>#N/A</v>
      </c>
      <c r="Z645" s="292"/>
      <c r="AA645" s="293"/>
    </row>
    <row r="646" spans="1:27" customFormat="1" ht="15" hidden="1" customHeight="1">
      <c r="A646" s="32">
        <v>1276</v>
      </c>
      <c r="B646" s="387">
        <f>+A646</f>
        <v>1276</v>
      </c>
      <c r="C646" s="247" t="str">
        <f>+VLOOKUP(A646,bd_lista!$A$3:$C$590,3,FALSE)</f>
        <v>Gobierno Autónomo Municipal de Mapiri</v>
      </c>
      <c r="D646" s="389" t="str">
        <f>+C646</f>
        <v>Gobierno Autónomo Municipal de Mapiri</v>
      </c>
      <c r="E646" s="242" t="s">
        <v>1304</v>
      </c>
      <c r="F646" s="243">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3">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3">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3">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3">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3">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3">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3">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3">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3">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3">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3">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3">
        <f t="shared" ref="R646:R709" ca="1" si="23">+SUM(F646:Q646)</f>
        <v>0</v>
      </c>
      <c r="S646" s="249"/>
      <c r="T646" s="243">
        <f ca="1">+T647</f>
        <v>0</v>
      </c>
      <c r="U646" s="242">
        <f t="shared" ref="U646:U709" si="24">+IF(E646="Débitos",1,2)</f>
        <v>1</v>
      </c>
      <c r="V646" s="333" t="str">
        <f>+VLOOKUP(A646,bd_lista!$A$3:$E$590,5,FALSE)</f>
        <v>Gobiernos Autonomos Municipales</v>
      </c>
      <c r="W646" s="391" t="str">
        <f>+V646</f>
        <v>Gobiernos Autonomos Municipales</v>
      </c>
      <c r="X646" s="242">
        <f>+VLOOKUP(A646,[4]Sheet1!$A$13:$D$744,4,FALSE)</f>
        <v>0</v>
      </c>
      <c r="Y646" s="242" t="e">
        <f>+VLOOKUP(X646,bd_lista!$A$3:$C$590,3,FALSE)</f>
        <v>#N/A</v>
      </c>
      <c r="Z646" s="294">
        <f>+X646</f>
        <v>0</v>
      </c>
      <c r="AA646" s="295" t="e">
        <f>+Y646</f>
        <v>#N/A</v>
      </c>
    </row>
    <row r="647" spans="1:27" customFormat="1" ht="15" hidden="1" customHeight="1">
      <c r="A647" s="32">
        <v>1276</v>
      </c>
      <c r="B647" s="388"/>
      <c r="C647" s="247" t="str">
        <f>+VLOOKUP(A647,bd_lista!$A$3:$C$590,3,FALSE)</f>
        <v>Gobierno Autónomo Municipal de Mapiri</v>
      </c>
      <c r="D647" s="390"/>
      <c r="E647" s="244" t="s">
        <v>1305</v>
      </c>
      <c r="F647" s="243">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3">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3">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3">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3">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3">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3">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3">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3">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3">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3">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3">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3">
        <f t="shared" ca="1" si="23"/>
        <v>0</v>
      </c>
      <c r="S647" s="249">
        <f ca="1">+R646+R647</f>
        <v>0</v>
      </c>
      <c r="T647" s="243">
        <f ca="1">+S647</f>
        <v>0</v>
      </c>
      <c r="U647" s="242">
        <f t="shared" si="24"/>
        <v>2</v>
      </c>
      <c r="V647" s="333" t="str">
        <f>+VLOOKUP(A647,bd_lista!$A$3:$E$590,5,FALSE)</f>
        <v>Gobiernos Autonomos Municipales</v>
      </c>
      <c r="W647" s="392"/>
      <c r="X647" s="242">
        <f>+VLOOKUP(A647,[4]Sheet1!$A$13:$D$744,4,FALSE)</f>
        <v>0</v>
      </c>
      <c r="Y647" s="242" t="e">
        <f>+VLOOKUP(X647,bd_lista!$A$3:$C$590,3,FALSE)</f>
        <v>#N/A</v>
      </c>
      <c r="Z647" s="292"/>
      <c r="AA647" s="293"/>
    </row>
    <row r="648" spans="1:27" customFormat="1" ht="27" hidden="1" customHeight="1">
      <c r="A648" s="32">
        <v>1277</v>
      </c>
      <c r="B648" s="387">
        <f>+A648</f>
        <v>1277</v>
      </c>
      <c r="C648" s="247" t="str">
        <f>+VLOOKUP(A648,bd_lista!$A$3:$C$590,3,FALSE)</f>
        <v>Gobierno Autónomo Municipal de Teoponte</v>
      </c>
      <c r="D648" s="389" t="str">
        <f>+C648</f>
        <v>Gobierno Autónomo Municipal de Teoponte</v>
      </c>
      <c r="E648" s="242" t="s">
        <v>1304</v>
      </c>
      <c r="F648" s="243">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3">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3">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3">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3">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3">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3">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3">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3">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3">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3">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3">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3">
        <f t="shared" ca="1" si="23"/>
        <v>0</v>
      </c>
      <c r="S648" s="249"/>
      <c r="T648" s="243">
        <f ca="1">+T649</f>
        <v>0</v>
      </c>
      <c r="U648" s="242">
        <f t="shared" si="24"/>
        <v>1</v>
      </c>
      <c r="V648" s="333" t="str">
        <f>+VLOOKUP(A648,bd_lista!$A$3:$E$590,5,FALSE)</f>
        <v>Gobiernos Autonomos Municipales</v>
      </c>
      <c r="W648" s="391" t="str">
        <f>+V648</f>
        <v>Gobiernos Autonomos Municipales</v>
      </c>
      <c r="X648" s="242">
        <f>+VLOOKUP(A648,[4]Sheet1!$A$13:$D$744,4,FALSE)</f>
        <v>0</v>
      </c>
      <c r="Y648" s="242" t="e">
        <f>+VLOOKUP(X648,bd_lista!$A$3:$C$590,3,FALSE)</f>
        <v>#N/A</v>
      </c>
      <c r="Z648" s="294">
        <f>+X648</f>
        <v>0</v>
      </c>
      <c r="AA648" s="295" t="e">
        <f>+Y648</f>
        <v>#N/A</v>
      </c>
    </row>
    <row r="649" spans="1:27" customFormat="1" ht="27" hidden="1" customHeight="1">
      <c r="A649" s="32">
        <v>1277</v>
      </c>
      <c r="B649" s="388"/>
      <c r="C649" s="247" t="str">
        <f>+VLOOKUP(A649,bd_lista!$A$3:$C$590,3,FALSE)</f>
        <v>Gobierno Autónomo Municipal de Teoponte</v>
      </c>
      <c r="D649" s="390"/>
      <c r="E649" s="244" t="s">
        <v>1305</v>
      </c>
      <c r="F649" s="243">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3">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3">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3">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3">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3">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3">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3">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3">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3">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3">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3">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3">
        <f t="shared" ca="1" si="23"/>
        <v>0</v>
      </c>
      <c r="S649" s="249">
        <f ca="1">+R648+R649</f>
        <v>0</v>
      </c>
      <c r="T649" s="243">
        <f ca="1">+S649</f>
        <v>0</v>
      </c>
      <c r="U649" s="242">
        <f t="shared" si="24"/>
        <v>2</v>
      </c>
      <c r="V649" s="333" t="str">
        <f>+VLOOKUP(A649,bd_lista!$A$3:$E$590,5,FALSE)</f>
        <v>Gobiernos Autonomos Municipales</v>
      </c>
      <c r="W649" s="392"/>
      <c r="X649" s="242">
        <f>+VLOOKUP(A649,[4]Sheet1!$A$13:$D$744,4,FALSE)</f>
        <v>0</v>
      </c>
      <c r="Y649" s="242" t="e">
        <f>+VLOOKUP(X649,bd_lista!$A$3:$C$590,3,FALSE)</f>
        <v>#N/A</v>
      </c>
      <c r="Z649" s="292"/>
      <c r="AA649" s="293"/>
    </row>
    <row r="650" spans="1:27" customFormat="1" ht="15" hidden="1" customHeight="1">
      <c r="A650" s="32">
        <v>1278</v>
      </c>
      <c r="B650" s="387">
        <f>+A650</f>
        <v>1278</v>
      </c>
      <c r="C650" s="247" t="str">
        <f>+VLOOKUP(A650,bd_lista!$A$3:$C$590,3,FALSE)</f>
        <v>Gobierno Autónomo Municipal de San Andrés de Machaca</v>
      </c>
      <c r="D650" s="389" t="str">
        <f>+C650</f>
        <v>Gobierno Autónomo Municipal de San Andrés de Machaca</v>
      </c>
      <c r="E650" s="242" t="s">
        <v>1304</v>
      </c>
      <c r="F650" s="243">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3">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3">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3">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3">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3">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3">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3">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3">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3">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3">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3">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3">
        <f t="shared" ca="1" si="23"/>
        <v>0</v>
      </c>
      <c r="S650" s="249"/>
      <c r="T650" s="243">
        <f ca="1">+T651</f>
        <v>0</v>
      </c>
      <c r="U650" s="242">
        <f t="shared" si="24"/>
        <v>1</v>
      </c>
      <c r="V650" s="333" t="str">
        <f>+VLOOKUP(A650,bd_lista!$A$3:$E$590,5,FALSE)</f>
        <v>Gobiernos Autonomos Municipales</v>
      </c>
      <c r="W650" s="391" t="str">
        <f>+V650</f>
        <v>Gobiernos Autonomos Municipales</v>
      </c>
      <c r="X650" s="242">
        <f>+VLOOKUP(A650,[4]Sheet1!$A$13:$D$744,4,FALSE)</f>
        <v>0</v>
      </c>
      <c r="Y650" s="242" t="e">
        <f>+VLOOKUP(X650,bd_lista!$A$3:$C$590,3,FALSE)</f>
        <v>#N/A</v>
      </c>
      <c r="Z650" s="294">
        <f>+X650</f>
        <v>0</v>
      </c>
      <c r="AA650" s="295" t="e">
        <f>+Y650</f>
        <v>#N/A</v>
      </c>
    </row>
    <row r="651" spans="1:27" customFormat="1" ht="15" hidden="1" customHeight="1">
      <c r="A651" s="32">
        <v>1278</v>
      </c>
      <c r="B651" s="388"/>
      <c r="C651" s="247" t="str">
        <f>+VLOOKUP(A651,bd_lista!$A$3:$C$590,3,FALSE)</f>
        <v>Gobierno Autónomo Municipal de San Andrés de Machaca</v>
      </c>
      <c r="D651" s="390"/>
      <c r="E651" s="244" t="s">
        <v>1305</v>
      </c>
      <c r="F651" s="243">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3">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3">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3">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3">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3">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3">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3">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3">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3">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3">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3">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3">
        <f t="shared" ca="1" si="23"/>
        <v>0</v>
      </c>
      <c r="S651" s="249">
        <f ca="1">+R650+R651</f>
        <v>0</v>
      </c>
      <c r="T651" s="243">
        <f ca="1">+S651</f>
        <v>0</v>
      </c>
      <c r="U651" s="242">
        <f t="shared" si="24"/>
        <v>2</v>
      </c>
      <c r="V651" s="333" t="str">
        <f>+VLOOKUP(A651,bd_lista!$A$3:$E$590,5,FALSE)</f>
        <v>Gobiernos Autonomos Municipales</v>
      </c>
      <c r="W651" s="392"/>
      <c r="X651" s="242">
        <f>+VLOOKUP(A651,[4]Sheet1!$A$13:$D$744,4,FALSE)</f>
        <v>0</v>
      </c>
      <c r="Y651" s="242" t="e">
        <f>+VLOOKUP(X651,bd_lista!$A$3:$C$590,3,FALSE)</f>
        <v>#N/A</v>
      </c>
      <c r="Z651" s="292"/>
      <c r="AA651" s="293"/>
    </row>
    <row r="652" spans="1:27" customFormat="1" ht="15" hidden="1" customHeight="1">
      <c r="A652" s="32">
        <v>1279</v>
      </c>
      <c r="B652" s="387">
        <f>+A652</f>
        <v>1279</v>
      </c>
      <c r="C652" s="247" t="str">
        <f>+VLOOKUP(A652,bd_lista!$A$3:$C$590,3,FALSE)</f>
        <v>Gobierno Autónomo Municipal de Jesús de Machaca</v>
      </c>
      <c r="D652" s="389" t="str">
        <f>+C652</f>
        <v>Gobierno Autónomo Municipal de Jesús de Machaca</v>
      </c>
      <c r="E652" s="242" t="s">
        <v>1304</v>
      </c>
      <c r="F652" s="243">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3">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3">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3">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3">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3">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3">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3">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3">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3">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3">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3">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3">
        <f t="shared" ca="1" si="23"/>
        <v>0</v>
      </c>
      <c r="S652" s="249"/>
      <c r="T652" s="243">
        <f ca="1">+T653</f>
        <v>0</v>
      </c>
      <c r="U652" s="242">
        <f t="shared" si="24"/>
        <v>1</v>
      </c>
      <c r="V652" s="333" t="str">
        <f>+VLOOKUP(A652,bd_lista!$A$3:$E$590,5,FALSE)</f>
        <v>Gobiernos Autonomos Municipales</v>
      </c>
      <c r="W652" s="391" t="str">
        <f>+V652</f>
        <v>Gobiernos Autonomos Municipales</v>
      </c>
      <c r="X652" s="242">
        <f>+VLOOKUP(A652,[4]Sheet1!$A$13:$D$744,4,FALSE)</f>
        <v>0</v>
      </c>
      <c r="Y652" s="242" t="e">
        <f>+VLOOKUP(X652,bd_lista!$A$3:$C$590,3,FALSE)</f>
        <v>#N/A</v>
      </c>
      <c r="Z652" s="294">
        <f>+X652</f>
        <v>0</v>
      </c>
      <c r="AA652" s="295" t="e">
        <f>+Y652</f>
        <v>#N/A</v>
      </c>
    </row>
    <row r="653" spans="1:27" customFormat="1" ht="15" hidden="1" customHeight="1">
      <c r="A653" s="32">
        <v>1279</v>
      </c>
      <c r="B653" s="388"/>
      <c r="C653" s="247" t="str">
        <f>+VLOOKUP(A653,bd_lista!$A$3:$C$590,3,FALSE)</f>
        <v>Gobierno Autónomo Municipal de Jesús de Machaca</v>
      </c>
      <c r="D653" s="390"/>
      <c r="E653" s="244" t="s">
        <v>1305</v>
      </c>
      <c r="F653" s="243">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3">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3">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3">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3">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3">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3">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3">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3">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3">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3">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3">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3">
        <f t="shared" ca="1" si="23"/>
        <v>0</v>
      </c>
      <c r="S653" s="249">
        <f ca="1">+R652+R653</f>
        <v>0</v>
      </c>
      <c r="T653" s="243">
        <f ca="1">+S653</f>
        <v>0</v>
      </c>
      <c r="U653" s="242">
        <f t="shared" si="24"/>
        <v>2</v>
      </c>
      <c r="V653" s="333" t="str">
        <f>+VLOOKUP(A653,bd_lista!$A$3:$E$590,5,FALSE)</f>
        <v>Gobiernos Autonomos Municipales</v>
      </c>
      <c r="W653" s="392"/>
      <c r="X653" s="242">
        <f>+VLOOKUP(A653,[4]Sheet1!$A$13:$D$744,4,FALSE)</f>
        <v>0</v>
      </c>
      <c r="Y653" s="242" t="e">
        <f>+VLOOKUP(X653,bd_lista!$A$3:$C$590,3,FALSE)</f>
        <v>#N/A</v>
      </c>
      <c r="Z653" s="292"/>
      <c r="AA653" s="293"/>
    </row>
    <row r="654" spans="1:27" customFormat="1" ht="15" hidden="1" customHeight="1">
      <c r="A654" s="32">
        <v>1280</v>
      </c>
      <c r="B654" s="387">
        <f>+A654</f>
        <v>1280</v>
      </c>
      <c r="C654" s="247" t="str">
        <f>+VLOOKUP(A654,bd_lista!$A$3:$C$590,3,FALSE)</f>
        <v>Gobierno Autónomo Municipal de Taraco</v>
      </c>
      <c r="D654" s="389" t="str">
        <f>+C654</f>
        <v>Gobierno Autónomo Municipal de Taraco</v>
      </c>
      <c r="E654" s="242" t="s">
        <v>1304</v>
      </c>
      <c r="F654" s="243">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3">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3">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3">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3">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3">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3">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3">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3">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3">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3">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3">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3">
        <f t="shared" ca="1" si="23"/>
        <v>0</v>
      </c>
      <c r="S654" s="249"/>
      <c r="T654" s="243">
        <f ca="1">+T655</f>
        <v>0</v>
      </c>
      <c r="U654" s="242">
        <f t="shared" si="24"/>
        <v>1</v>
      </c>
      <c r="V654" s="333" t="str">
        <f>+VLOOKUP(A654,bd_lista!$A$3:$E$590,5,FALSE)</f>
        <v>Gobiernos Autonomos Municipales</v>
      </c>
      <c r="W654" s="391" t="str">
        <f>+V654</f>
        <v>Gobiernos Autonomos Municipales</v>
      </c>
      <c r="X654" s="242">
        <f>+VLOOKUP(A654,[4]Sheet1!$A$13:$D$744,4,FALSE)</f>
        <v>0</v>
      </c>
      <c r="Y654" s="242" t="e">
        <f>+VLOOKUP(X654,bd_lista!$A$3:$C$590,3,FALSE)</f>
        <v>#N/A</v>
      </c>
      <c r="Z654" s="294">
        <f>+X654</f>
        <v>0</v>
      </c>
      <c r="AA654" s="295" t="e">
        <f>+Y654</f>
        <v>#N/A</v>
      </c>
    </row>
    <row r="655" spans="1:27" customFormat="1" ht="15" hidden="1" customHeight="1">
      <c r="A655" s="32">
        <v>1280</v>
      </c>
      <c r="B655" s="388"/>
      <c r="C655" s="247" t="str">
        <f>+VLOOKUP(A655,bd_lista!$A$3:$C$590,3,FALSE)</f>
        <v>Gobierno Autónomo Municipal de Taraco</v>
      </c>
      <c r="D655" s="390"/>
      <c r="E655" s="244" t="s">
        <v>1305</v>
      </c>
      <c r="F655" s="243">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3">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3">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3">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3">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3">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3">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3">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3">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3">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3">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3">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3">
        <f t="shared" ca="1" si="23"/>
        <v>0</v>
      </c>
      <c r="S655" s="249">
        <f ca="1">+R654+R655</f>
        <v>0</v>
      </c>
      <c r="T655" s="243">
        <f ca="1">+S655</f>
        <v>0</v>
      </c>
      <c r="U655" s="242">
        <f t="shared" si="24"/>
        <v>2</v>
      </c>
      <c r="V655" s="333" t="str">
        <f>+VLOOKUP(A655,bd_lista!$A$3:$E$590,5,FALSE)</f>
        <v>Gobiernos Autonomos Municipales</v>
      </c>
      <c r="W655" s="392"/>
      <c r="X655" s="242">
        <f>+VLOOKUP(A655,[4]Sheet1!$A$13:$D$744,4,FALSE)</f>
        <v>0</v>
      </c>
      <c r="Y655" s="242" t="e">
        <f>+VLOOKUP(X655,bd_lista!$A$3:$C$590,3,FALSE)</f>
        <v>#N/A</v>
      </c>
      <c r="Z655" s="292"/>
      <c r="AA655" s="293"/>
    </row>
    <row r="656" spans="1:27" customFormat="1" ht="27" hidden="1" customHeight="1">
      <c r="A656" s="32">
        <v>1281</v>
      </c>
      <c r="B656" s="387">
        <f>+A656</f>
        <v>1281</v>
      </c>
      <c r="C656" s="247" t="str">
        <f>+VLOOKUP(A656,bd_lista!$A$3:$C$590,3,FALSE)</f>
        <v>Gobierno Autónomo Municipal de Huarina</v>
      </c>
      <c r="D656" s="389" t="str">
        <f>+C656</f>
        <v>Gobierno Autónomo Municipal de Huarina</v>
      </c>
      <c r="E656" s="242" t="s">
        <v>1304</v>
      </c>
      <c r="F656" s="243">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3">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3">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3">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3">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3">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3">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3">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3">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3">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3">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3">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3">
        <f t="shared" ca="1" si="23"/>
        <v>0</v>
      </c>
      <c r="S656" s="249"/>
      <c r="T656" s="243">
        <f ca="1">+T657</f>
        <v>0</v>
      </c>
      <c r="U656" s="242">
        <f t="shared" si="24"/>
        <v>1</v>
      </c>
      <c r="V656" s="333" t="str">
        <f>+VLOOKUP(A656,bd_lista!$A$3:$E$590,5,FALSE)</f>
        <v>Gobiernos Autonomos Municipales</v>
      </c>
      <c r="W656" s="391" t="str">
        <f>+V656</f>
        <v>Gobiernos Autonomos Municipales</v>
      </c>
      <c r="X656" s="242">
        <f>+VLOOKUP(A656,[4]Sheet1!$A$13:$D$744,4,FALSE)</f>
        <v>0</v>
      </c>
      <c r="Y656" s="242" t="e">
        <f>+VLOOKUP(X656,bd_lista!$A$3:$C$590,3,FALSE)</f>
        <v>#N/A</v>
      </c>
      <c r="Z656" s="294">
        <f>+X656</f>
        <v>0</v>
      </c>
      <c r="AA656" s="295" t="e">
        <f>+Y656</f>
        <v>#N/A</v>
      </c>
    </row>
    <row r="657" spans="1:27" customFormat="1" ht="27" hidden="1" customHeight="1">
      <c r="A657" s="32">
        <v>1281</v>
      </c>
      <c r="B657" s="388"/>
      <c r="C657" s="247" t="str">
        <f>+VLOOKUP(A657,bd_lista!$A$3:$C$590,3,FALSE)</f>
        <v>Gobierno Autónomo Municipal de Huarina</v>
      </c>
      <c r="D657" s="390"/>
      <c r="E657" s="244" t="s">
        <v>1305</v>
      </c>
      <c r="F657" s="243">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3">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3">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3">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3">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3">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3">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3">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3">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3">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3">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3">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3">
        <f t="shared" ca="1" si="23"/>
        <v>0</v>
      </c>
      <c r="S657" s="249">
        <f ca="1">+R656+R657</f>
        <v>0</v>
      </c>
      <c r="T657" s="243">
        <f ca="1">+S657</f>
        <v>0</v>
      </c>
      <c r="U657" s="242">
        <f t="shared" si="24"/>
        <v>2</v>
      </c>
      <c r="V657" s="333" t="str">
        <f>+VLOOKUP(A657,bd_lista!$A$3:$E$590,5,FALSE)</f>
        <v>Gobiernos Autonomos Municipales</v>
      </c>
      <c r="W657" s="392"/>
      <c r="X657" s="242">
        <f>+VLOOKUP(A657,[4]Sheet1!$A$13:$D$744,4,FALSE)</f>
        <v>0</v>
      </c>
      <c r="Y657" s="242" t="e">
        <f>+VLOOKUP(X657,bd_lista!$A$3:$C$590,3,FALSE)</f>
        <v>#N/A</v>
      </c>
      <c r="Z657" s="292"/>
      <c r="AA657" s="293"/>
    </row>
    <row r="658" spans="1:27" customFormat="1" ht="27" hidden="1" customHeight="1">
      <c r="A658" s="32">
        <v>1282</v>
      </c>
      <c r="B658" s="387">
        <f>+A658</f>
        <v>1282</v>
      </c>
      <c r="C658" s="247" t="str">
        <f>+VLOOKUP(A658,bd_lista!$A$3:$C$590,3,FALSE)</f>
        <v>Gobierno Autónomo Municipal de Santiago de Huata</v>
      </c>
      <c r="D658" s="389" t="str">
        <f>+C658</f>
        <v>Gobierno Autónomo Municipal de Santiago de Huata</v>
      </c>
      <c r="E658" s="242" t="s">
        <v>1304</v>
      </c>
      <c r="F658" s="243">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3">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3">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3">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3">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3">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3">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3">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3">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3">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3">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3">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3">
        <f t="shared" ca="1" si="23"/>
        <v>0</v>
      </c>
      <c r="S658" s="249"/>
      <c r="T658" s="243">
        <f ca="1">+T659</f>
        <v>0</v>
      </c>
      <c r="U658" s="242">
        <f t="shared" si="24"/>
        <v>1</v>
      </c>
      <c r="V658" s="333" t="str">
        <f>+VLOOKUP(A658,bd_lista!$A$3:$E$590,5,FALSE)</f>
        <v>Gobiernos Autonomos Municipales</v>
      </c>
      <c r="W658" s="391" t="str">
        <f>+V658</f>
        <v>Gobiernos Autonomos Municipales</v>
      </c>
      <c r="X658" s="242">
        <f>+VLOOKUP(A658,[4]Sheet1!$A$13:$D$744,4,FALSE)</f>
        <v>0</v>
      </c>
      <c r="Y658" s="242" t="e">
        <f>+VLOOKUP(X658,bd_lista!$A$3:$C$590,3,FALSE)</f>
        <v>#N/A</v>
      </c>
      <c r="Z658" s="294">
        <f>+X658</f>
        <v>0</v>
      </c>
      <c r="AA658" s="295" t="e">
        <f>+Y658</f>
        <v>#N/A</v>
      </c>
    </row>
    <row r="659" spans="1:27" customFormat="1" ht="27" hidden="1" customHeight="1">
      <c r="A659" s="32">
        <v>1282</v>
      </c>
      <c r="B659" s="388"/>
      <c r="C659" s="247" t="str">
        <f>+VLOOKUP(A659,bd_lista!$A$3:$C$590,3,FALSE)</f>
        <v>Gobierno Autónomo Municipal de Santiago de Huata</v>
      </c>
      <c r="D659" s="390"/>
      <c r="E659" s="244" t="s">
        <v>1305</v>
      </c>
      <c r="F659" s="243">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3">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3">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3">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3">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3">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3">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3">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3">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3">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3">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3">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3">
        <f t="shared" ca="1" si="23"/>
        <v>0</v>
      </c>
      <c r="S659" s="249">
        <f ca="1">+R658+R659</f>
        <v>0</v>
      </c>
      <c r="T659" s="243">
        <f ca="1">+S659</f>
        <v>0</v>
      </c>
      <c r="U659" s="242">
        <f t="shared" si="24"/>
        <v>2</v>
      </c>
      <c r="V659" s="333" t="str">
        <f>+VLOOKUP(A659,bd_lista!$A$3:$E$590,5,FALSE)</f>
        <v>Gobiernos Autonomos Municipales</v>
      </c>
      <c r="W659" s="392"/>
      <c r="X659" s="242">
        <f>+VLOOKUP(A659,[4]Sheet1!$A$13:$D$744,4,FALSE)</f>
        <v>0</v>
      </c>
      <c r="Y659" s="242" t="e">
        <f>+VLOOKUP(X659,bd_lista!$A$3:$C$590,3,FALSE)</f>
        <v>#N/A</v>
      </c>
      <c r="Z659" s="292"/>
      <c r="AA659" s="293"/>
    </row>
    <row r="660" spans="1:27" customFormat="1" ht="15" hidden="1" customHeight="1">
      <c r="A660" s="32">
        <v>1283</v>
      </c>
      <c r="B660" s="387">
        <f>+A660</f>
        <v>1283</v>
      </c>
      <c r="C660" s="247" t="str">
        <f>+VLOOKUP(A660,bd_lista!$A$3:$C$590,3,FALSE)</f>
        <v>Gobierno Autónomo Municipal de Escoma</v>
      </c>
      <c r="D660" s="389" t="str">
        <f>+C660</f>
        <v>Gobierno Autónomo Municipal de Escoma</v>
      </c>
      <c r="E660" s="242" t="s">
        <v>1304</v>
      </c>
      <c r="F660" s="243">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3">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3">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3">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3">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3">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3">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3">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3">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3">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3">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3">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3">
        <f t="shared" ca="1" si="23"/>
        <v>0</v>
      </c>
      <c r="S660" s="249"/>
      <c r="T660" s="243">
        <f ca="1">+T661</f>
        <v>0</v>
      </c>
      <c r="U660" s="242">
        <f t="shared" si="24"/>
        <v>1</v>
      </c>
      <c r="V660" s="333" t="str">
        <f>+VLOOKUP(A660,bd_lista!$A$3:$E$590,5,FALSE)</f>
        <v>Gobiernos Autonomos Municipales</v>
      </c>
      <c r="W660" s="391" t="str">
        <f>+V660</f>
        <v>Gobiernos Autonomos Municipales</v>
      </c>
      <c r="X660" s="242">
        <f>+VLOOKUP(A660,[4]Sheet1!$A$13:$D$744,4,FALSE)</f>
        <v>0</v>
      </c>
      <c r="Y660" s="242" t="e">
        <f>+VLOOKUP(X660,bd_lista!$A$3:$C$590,3,FALSE)</f>
        <v>#N/A</v>
      </c>
      <c r="Z660" s="294">
        <f>+X660</f>
        <v>0</v>
      </c>
      <c r="AA660" s="295" t="e">
        <f>+Y660</f>
        <v>#N/A</v>
      </c>
    </row>
    <row r="661" spans="1:27" customFormat="1" ht="15" hidden="1" customHeight="1">
      <c r="A661" s="32">
        <v>1283</v>
      </c>
      <c r="B661" s="388"/>
      <c r="C661" s="247" t="str">
        <f>+VLOOKUP(A661,bd_lista!$A$3:$C$590,3,FALSE)</f>
        <v>Gobierno Autónomo Municipal de Escoma</v>
      </c>
      <c r="D661" s="390"/>
      <c r="E661" s="244" t="s">
        <v>1305</v>
      </c>
      <c r="F661" s="243">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3">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3">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3">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3">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3">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3">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3">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3">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3">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3">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3">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3">
        <f t="shared" ca="1" si="23"/>
        <v>0</v>
      </c>
      <c r="S661" s="249">
        <f ca="1">+R660+R661</f>
        <v>0</v>
      </c>
      <c r="T661" s="243">
        <f ca="1">+S661</f>
        <v>0</v>
      </c>
      <c r="U661" s="242">
        <f t="shared" si="24"/>
        <v>2</v>
      </c>
      <c r="V661" s="333" t="str">
        <f>+VLOOKUP(A661,bd_lista!$A$3:$E$590,5,FALSE)</f>
        <v>Gobiernos Autonomos Municipales</v>
      </c>
      <c r="W661" s="392"/>
      <c r="X661" s="242">
        <f>+VLOOKUP(A661,[4]Sheet1!$A$13:$D$744,4,FALSE)</f>
        <v>0</v>
      </c>
      <c r="Y661" s="242" t="e">
        <f>+VLOOKUP(X661,bd_lista!$A$3:$C$590,3,FALSE)</f>
        <v>#N/A</v>
      </c>
      <c r="Z661" s="292"/>
      <c r="AA661" s="293"/>
    </row>
    <row r="662" spans="1:27" customFormat="1" ht="15" hidden="1" customHeight="1">
      <c r="A662" s="32">
        <v>1284</v>
      </c>
      <c r="B662" s="387">
        <f>+A662</f>
        <v>1284</v>
      </c>
      <c r="C662" s="247" t="str">
        <f>+VLOOKUP(A662,bd_lista!$A$3:$C$590,3,FALSE)</f>
        <v>Gobierno Autónomo Municipal de Humanata</v>
      </c>
      <c r="D662" s="389" t="str">
        <f>+C662</f>
        <v>Gobierno Autónomo Municipal de Humanata</v>
      </c>
      <c r="E662" s="242" t="s">
        <v>1304</v>
      </c>
      <c r="F662" s="243">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3">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3">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3">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3">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3">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3">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3">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3">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3">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3">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3">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3">
        <f t="shared" ca="1" si="23"/>
        <v>0</v>
      </c>
      <c r="S662" s="249"/>
      <c r="T662" s="243">
        <f ca="1">+T663</f>
        <v>0</v>
      </c>
      <c r="U662" s="242">
        <f t="shared" si="24"/>
        <v>1</v>
      </c>
      <c r="V662" s="333" t="str">
        <f>+VLOOKUP(A662,bd_lista!$A$3:$E$590,5,FALSE)</f>
        <v>Gobiernos Autonomos Municipales</v>
      </c>
      <c r="W662" s="391" t="str">
        <f>+V662</f>
        <v>Gobiernos Autonomos Municipales</v>
      </c>
      <c r="X662" s="242">
        <f>+VLOOKUP(A662,[4]Sheet1!$A$13:$D$744,4,FALSE)</f>
        <v>0</v>
      </c>
      <c r="Y662" s="242" t="e">
        <f>+VLOOKUP(X662,bd_lista!$A$3:$C$590,3,FALSE)</f>
        <v>#N/A</v>
      </c>
      <c r="Z662" s="294">
        <f>+X662</f>
        <v>0</v>
      </c>
      <c r="AA662" s="295" t="e">
        <f>+Y662</f>
        <v>#N/A</v>
      </c>
    </row>
    <row r="663" spans="1:27" customFormat="1" ht="15" hidden="1" customHeight="1">
      <c r="A663" s="32">
        <v>1284</v>
      </c>
      <c r="B663" s="388"/>
      <c r="C663" s="247" t="str">
        <f>+VLOOKUP(A663,bd_lista!$A$3:$C$590,3,FALSE)</f>
        <v>Gobierno Autónomo Municipal de Humanata</v>
      </c>
      <c r="D663" s="390"/>
      <c r="E663" s="244" t="s">
        <v>1305</v>
      </c>
      <c r="F663" s="243">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3">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3">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3">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3">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3">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3">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3">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3">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3">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3">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3">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3">
        <f t="shared" ca="1" si="23"/>
        <v>0</v>
      </c>
      <c r="S663" s="249">
        <f ca="1">+R662+R663</f>
        <v>0</v>
      </c>
      <c r="T663" s="243">
        <f ca="1">+S663</f>
        <v>0</v>
      </c>
      <c r="U663" s="242">
        <f t="shared" si="24"/>
        <v>2</v>
      </c>
      <c r="V663" s="333" t="str">
        <f>+VLOOKUP(A663,bd_lista!$A$3:$E$590,5,FALSE)</f>
        <v>Gobiernos Autonomos Municipales</v>
      </c>
      <c r="W663" s="392"/>
      <c r="X663" s="242">
        <f>+VLOOKUP(A663,[4]Sheet1!$A$13:$D$744,4,FALSE)</f>
        <v>0</v>
      </c>
      <c r="Y663" s="242" t="e">
        <f>+VLOOKUP(X663,bd_lista!$A$3:$C$590,3,FALSE)</f>
        <v>#N/A</v>
      </c>
      <c r="Z663" s="292"/>
      <c r="AA663" s="293"/>
    </row>
    <row r="664" spans="1:27" customFormat="1" ht="27" hidden="1" customHeight="1">
      <c r="A664" s="32">
        <v>1285</v>
      </c>
      <c r="B664" s="387">
        <f>+A664</f>
        <v>1285</v>
      </c>
      <c r="C664" s="247" t="str">
        <f>+VLOOKUP(A664,bd_lista!$A$3:$C$590,3,FALSE)</f>
        <v>Gobierno Autónomo Municipal de Alto Beni</v>
      </c>
      <c r="D664" s="389" t="str">
        <f>+C664</f>
        <v>Gobierno Autónomo Municipal de Alto Beni</v>
      </c>
      <c r="E664" s="242" t="s">
        <v>1304</v>
      </c>
      <c r="F664" s="243">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3">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3">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3">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3">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3">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3">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3">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3">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3">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3">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3">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3">
        <f t="shared" ca="1" si="23"/>
        <v>0</v>
      </c>
      <c r="S664" s="249"/>
      <c r="T664" s="243">
        <f ca="1">+T665</f>
        <v>0</v>
      </c>
      <c r="U664" s="242">
        <f t="shared" si="24"/>
        <v>1</v>
      </c>
      <c r="V664" s="333" t="str">
        <f>+VLOOKUP(A664,bd_lista!$A$3:$E$590,5,FALSE)</f>
        <v>Gobiernos Autonomos Municipales</v>
      </c>
      <c r="W664" s="391" t="str">
        <f>+V664</f>
        <v>Gobiernos Autonomos Municipales</v>
      </c>
      <c r="X664" s="242">
        <f>+VLOOKUP(A664,[4]Sheet1!$A$13:$D$744,4,FALSE)</f>
        <v>0</v>
      </c>
      <c r="Y664" s="242" t="e">
        <f>+VLOOKUP(X664,bd_lista!$A$3:$C$590,3,FALSE)</f>
        <v>#N/A</v>
      </c>
      <c r="Z664" s="294">
        <f>+X664</f>
        <v>0</v>
      </c>
      <c r="AA664" s="295" t="e">
        <f>+Y664</f>
        <v>#N/A</v>
      </c>
    </row>
    <row r="665" spans="1:27" customFormat="1" ht="27" hidden="1" customHeight="1">
      <c r="A665" s="32">
        <v>1285</v>
      </c>
      <c r="B665" s="388"/>
      <c r="C665" s="247" t="str">
        <f>+VLOOKUP(A665,bd_lista!$A$3:$C$590,3,FALSE)</f>
        <v>Gobierno Autónomo Municipal de Alto Beni</v>
      </c>
      <c r="D665" s="390"/>
      <c r="E665" s="244" t="s">
        <v>1305</v>
      </c>
      <c r="F665" s="243">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3">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3">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3">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3">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3">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3">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3">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3">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3">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3">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3">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3">
        <f t="shared" ca="1" si="23"/>
        <v>0</v>
      </c>
      <c r="S665" s="249">
        <f ca="1">+R664+R665</f>
        <v>0</v>
      </c>
      <c r="T665" s="243">
        <f ca="1">+S665</f>
        <v>0</v>
      </c>
      <c r="U665" s="242">
        <f t="shared" si="24"/>
        <v>2</v>
      </c>
      <c r="V665" s="333" t="str">
        <f>+VLOOKUP(A665,bd_lista!$A$3:$E$590,5,FALSE)</f>
        <v>Gobiernos Autonomos Municipales</v>
      </c>
      <c r="W665" s="392"/>
      <c r="X665" s="242">
        <f>+VLOOKUP(A665,[4]Sheet1!$A$13:$D$744,4,FALSE)</f>
        <v>0</v>
      </c>
      <c r="Y665" s="242" t="e">
        <f>+VLOOKUP(X665,bd_lista!$A$3:$C$590,3,FALSE)</f>
        <v>#N/A</v>
      </c>
      <c r="Z665" s="292"/>
      <c r="AA665" s="293"/>
    </row>
    <row r="666" spans="1:27" customFormat="1" ht="15" hidden="1" customHeight="1">
      <c r="A666" s="32">
        <v>1286</v>
      </c>
      <c r="B666" s="387">
        <f>+A666</f>
        <v>1286</v>
      </c>
      <c r="C666" s="247" t="str">
        <f>+VLOOKUP(A666,bd_lista!$A$3:$C$590,3,FALSE)</f>
        <v>Gobierno Autónomo Municipal de Huatajata</v>
      </c>
      <c r="D666" s="389" t="str">
        <f>+C666</f>
        <v>Gobierno Autónomo Municipal de Huatajata</v>
      </c>
      <c r="E666" s="242" t="s">
        <v>1304</v>
      </c>
      <c r="F666" s="243">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3">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3">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3">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3">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3">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3">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3">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3">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3">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3">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3">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3">
        <f t="shared" ca="1" si="23"/>
        <v>0</v>
      </c>
      <c r="S666" s="249"/>
      <c r="T666" s="243">
        <f ca="1">+T667</f>
        <v>0</v>
      </c>
      <c r="U666" s="242">
        <f t="shared" si="24"/>
        <v>1</v>
      </c>
      <c r="V666" s="333" t="str">
        <f>+VLOOKUP(A666,bd_lista!$A$3:$E$590,5,FALSE)</f>
        <v>Gobiernos Autonomos Municipales</v>
      </c>
      <c r="W666" s="391" t="str">
        <f>+V666</f>
        <v>Gobiernos Autonomos Municipales</v>
      </c>
      <c r="X666" s="242">
        <f>+VLOOKUP(A666,[4]Sheet1!$A$13:$D$744,4,FALSE)</f>
        <v>0</v>
      </c>
      <c r="Y666" s="242" t="e">
        <f>+VLOOKUP(X666,bd_lista!$A$3:$C$590,3,FALSE)</f>
        <v>#N/A</v>
      </c>
      <c r="Z666" s="294">
        <f>+X666</f>
        <v>0</v>
      </c>
      <c r="AA666" s="295" t="e">
        <f>+Y666</f>
        <v>#N/A</v>
      </c>
    </row>
    <row r="667" spans="1:27" customFormat="1" ht="15" hidden="1" customHeight="1">
      <c r="A667" s="32">
        <v>1286</v>
      </c>
      <c r="B667" s="388"/>
      <c r="C667" s="247" t="str">
        <f>+VLOOKUP(A667,bd_lista!$A$3:$C$590,3,FALSE)</f>
        <v>Gobierno Autónomo Municipal de Huatajata</v>
      </c>
      <c r="D667" s="390"/>
      <c r="E667" s="244" t="s">
        <v>1305</v>
      </c>
      <c r="F667" s="243">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3">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3">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3">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3">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3">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3">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3">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3">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3">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3">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3">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3">
        <f t="shared" ca="1" si="23"/>
        <v>0</v>
      </c>
      <c r="S667" s="249">
        <f ca="1">+R666+R667</f>
        <v>0</v>
      </c>
      <c r="T667" s="243">
        <f ca="1">+S667</f>
        <v>0</v>
      </c>
      <c r="U667" s="242">
        <f t="shared" si="24"/>
        <v>2</v>
      </c>
      <c r="V667" s="333" t="str">
        <f>+VLOOKUP(A667,bd_lista!$A$3:$E$590,5,FALSE)</f>
        <v>Gobiernos Autonomos Municipales</v>
      </c>
      <c r="W667" s="392"/>
      <c r="X667" s="242">
        <f>+VLOOKUP(A667,[4]Sheet1!$A$13:$D$744,4,FALSE)</f>
        <v>0</v>
      </c>
      <c r="Y667" s="242" t="e">
        <f>+VLOOKUP(X667,bd_lista!$A$3:$C$590,3,FALSE)</f>
        <v>#N/A</v>
      </c>
      <c r="Z667" s="292"/>
      <c r="AA667" s="293"/>
    </row>
    <row r="668" spans="1:27" customFormat="1" ht="15" hidden="1" customHeight="1">
      <c r="A668" s="32">
        <v>1287</v>
      </c>
      <c r="B668" s="387">
        <f>+A668</f>
        <v>1287</v>
      </c>
      <c r="C668" s="247" t="str">
        <f>+VLOOKUP(A668,bd_lista!$A$3:$C$590,3,FALSE)</f>
        <v>Gobierno Autónomo Municipal de Chua Cocani</v>
      </c>
      <c r="D668" s="389" t="str">
        <f>+C668</f>
        <v>Gobierno Autónomo Municipal de Chua Cocani</v>
      </c>
      <c r="E668" s="242" t="s">
        <v>1304</v>
      </c>
      <c r="F668" s="243">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3">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3">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3">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3">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3">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3">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3">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3">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3">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3">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3">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3">
        <f t="shared" ca="1" si="23"/>
        <v>0</v>
      </c>
      <c r="S668" s="249"/>
      <c r="T668" s="243">
        <f ca="1">+T669</f>
        <v>0</v>
      </c>
      <c r="U668" s="242">
        <f t="shared" si="24"/>
        <v>1</v>
      </c>
      <c r="V668" s="333" t="str">
        <f>+VLOOKUP(A668,bd_lista!$A$3:$E$590,5,FALSE)</f>
        <v>Gobiernos Autonomos Municipales</v>
      </c>
      <c r="W668" s="391" t="str">
        <f>+V668</f>
        <v>Gobiernos Autonomos Municipales</v>
      </c>
      <c r="X668" s="242">
        <f>+VLOOKUP(A668,[4]Sheet1!$A$13:$D$744,4,FALSE)</f>
        <v>0</v>
      </c>
      <c r="Y668" s="242" t="e">
        <f>+VLOOKUP(X668,bd_lista!$A$3:$C$590,3,FALSE)</f>
        <v>#N/A</v>
      </c>
      <c r="Z668" s="294">
        <f>+X668</f>
        <v>0</v>
      </c>
      <c r="AA668" s="295" t="e">
        <f>+Y668</f>
        <v>#N/A</v>
      </c>
    </row>
    <row r="669" spans="1:27" customFormat="1" ht="15" hidden="1" customHeight="1">
      <c r="A669" s="32">
        <v>1287</v>
      </c>
      <c r="B669" s="388"/>
      <c r="C669" s="247" t="str">
        <f>+VLOOKUP(A669,bd_lista!$A$3:$C$590,3,FALSE)</f>
        <v>Gobierno Autónomo Municipal de Chua Cocani</v>
      </c>
      <c r="D669" s="390"/>
      <c r="E669" s="244" t="s">
        <v>1305</v>
      </c>
      <c r="F669" s="243">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3">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3">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3">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3">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3">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3">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3">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3">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3">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3">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3">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3">
        <f t="shared" ca="1" si="23"/>
        <v>0</v>
      </c>
      <c r="S669" s="249">
        <f ca="1">+R668+R669</f>
        <v>0</v>
      </c>
      <c r="T669" s="243">
        <f ca="1">+S669</f>
        <v>0</v>
      </c>
      <c r="U669" s="242">
        <f t="shared" si="24"/>
        <v>2</v>
      </c>
      <c r="V669" s="333" t="str">
        <f>+VLOOKUP(A669,bd_lista!$A$3:$E$590,5,FALSE)</f>
        <v>Gobiernos Autonomos Municipales</v>
      </c>
      <c r="W669" s="392"/>
      <c r="X669" s="242">
        <f>+VLOOKUP(A669,[4]Sheet1!$A$13:$D$744,4,FALSE)</f>
        <v>0</v>
      </c>
      <c r="Y669" s="242" t="e">
        <f>+VLOOKUP(X669,bd_lista!$A$3:$C$590,3,FALSE)</f>
        <v>#N/A</v>
      </c>
      <c r="Z669" s="292"/>
      <c r="AA669" s="293"/>
    </row>
    <row r="670" spans="1:27" customFormat="1" ht="15" hidden="1" customHeight="1">
      <c r="A670" s="32">
        <v>1301</v>
      </c>
      <c r="B670" s="387">
        <f>+A670</f>
        <v>1301</v>
      </c>
      <c r="C670" s="247" t="str">
        <f>+VLOOKUP(A670,bd_lista!$A$3:$C$590,3,FALSE)</f>
        <v>Gobierno Autónomo Municipal de Cochabamba</v>
      </c>
      <c r="D670" s="389" t="str">
        <f>+C670</f>
        <v>Gobierno Autónomo Municipal de Cochabamba</v>
      </c>
      <c r="E670" s="242" t="s">
        <v>1304</v>
      </c>
      <c r="F670" s="243">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3">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3">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3">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3">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3">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3">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3">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3">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3">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3">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3">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3">
        <f t="shared" ca="1" si="23"/>
        <v>0</v>
      </c>
      <c r="S670" s="249"/>
      <c r="T670" s="243">
        <f ca="1">+T671</f>
        <v>0</v>
      </c>
      <c r="U670" s="242">
        <f t="shared" si="24"/>
        <v>1</v>
      </c>
      <c r="V670" s="333" t="str">
        <f>+VLOOKUP(A670,bd_lista!$A$3:$E$590,5,FALSE)</f>
        <v>Gobiernos Autonomos Municipales</v>
      </c>
      <c r="W670" s="391" t="str">
        <f>+V670</f>
        <v>Gobiernos Autonomos Municipales</v>
      </c>
      <c r="X670" s="242">
        <f>+VLOOKUP(A670,[4]Sheet1!$A$13:$D$744,4,FALSE)</f>
        <v>0</v>
      </c>
      <c r="Y670" s="242" t="e">
        <f>+VLOOKUP(X670,bd_lista!$A$3:$C$590,3,FALSE)</f>
        <v>#N/A</v>
      </c>
      <c r="Z670" s="294">
        <f>+X670</f>
        <v>0</v>
      </c>
      <c r="AA670" s="295" t="e">
        <f>+Y670</f>
        <v>#N/A</v>
      </c>
    </row>
    <row r="671" spans="1:27" customFormat="1" ht="15" hidden="1" customHeight="1">
      <c r="A671" s="32">
        <v>1301</v>
      </c>
      <c r="B671" s="388"/>
      <c r="C671" s="247" t="str">
        <f>+VLOOKUP(A671,bd_lista!$A$3:$C$590,3,FALSE)</f>
        <v>Gobierno Autónomo Municipal de Cochabamba</v>
      </c>
      <c r="D671" s="390"/>
      <c r="E671" s="244" t="s">
        <v>1305</v>
      </c>
      <c r="F671" s="243">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3">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3">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3">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3">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3">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3">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3">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3">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3">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3">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3">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3">
        <f t="shared" ca="1" si="23"/>
        <v>0</v>
      </c>
      <c r="S671" s="249">
        <f ca="1">+R670+R671</f>
        <v>0</v>
      </c>
      <c r="T671" s="243">
        <f ca="1">+S671</f>
        <v>0</v>
      </c>
      <c r="U671" s="242">
        <f t="shared" si="24"/>
        <v>2</v>
      </c>
      <c r="V671" s="333" t="str">
        <f>+VLOOKUP(A671,bd_lista!$A$3:$E$590,5,FALSE)</f>
        <v>Gobiernos Autonomos Municipales</v>
      </c>
      <c r="W671" s="392"/>
      <c r="X671" s="242">
        <f>+VLOOKUP(A671,[4]Sheet1!$A$13:$D$744,4,FALSE)</f>
        <v>0</v>
      </c>
      <c r="Y671" s="242" t="e">
        <f>+VLOOKUP(X671,bd_lista!$A$3:$C$590,3,FALSE)</f>
        <v>#N/A</v>
      </c>
      <c r="Z671" s="292"/>
      <c r="AA671" s="293"/>
    </row>
    <row r="672" spans="1:27" customFormat="1" ht="15" hidden="1" customHeight="1">
      <c r="A672" s="32">
        <v>1302</v>
      </c>
      <c r="B672" s="387">
        <f>+A672</f>
        <v>1302</v>
      </c>
      <c r="C672" s="247" t="str">
        <f>+VLOOKUP(A672,bd_lista!$A$3:$C$590,3,FALSE)</f>
        <v>Gobierno Autónomo Municipal de Quillacollo</v>
      </c>
      <c r="D672" s="389" t="str">
        <f>+C672</f>
        <v>Gobierno Autónomo Municipal de Quillacollo</v>
      </c>
      <c r="E672" s="242" t="s">
        <v>1304</v>
      </c>
      <c r="F672" s="243">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3">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3">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3">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3">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3">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3">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3">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3">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3">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3">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3">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3">
        <f t="shared" ca="1" si="23"/>
        <v>0</v>
      </c>
      <c r="S672" s="249"/>
      <c r="T672" s="243">
        <f ca="1">+T673</f>
        <v>0</v>
      </c>
      <c r="U672" s="242">
        <f t="shared" si="24"/>
        <v>1</v>
      </c>
      <c r="V672" s="333" t="str">
        <f>+VLOOKUP(A672,bd_lista!$A$3:$E$590,5,FALSE)</f>
        <v>Gobiernos Autonomos Municipales</v>
      </c>
      <c r="W672" s="391" t="str">
        <f>+V672</f>
        <v>Gobiernos Autonomos Municipales</v>
      </c>
      <c r="X672" s="242">
        <f>+VLOOKUP(A672,[4]Sheet1!$A$13:$D$744,4,FALSE)</f>
        <v>0</v>
      </c>
      <c r="Y672" s="242" t="e">
        <f>+VLOOKUP(X672,bd_lista!$A$3:$C$590,3,FALSE)</f>
        <v>#N/A</v>
      </c>
      <c r="Z672" s="294">
        <f>+X672</f>
        <v>0</v>
      </c>
      <c r="AA672" s="295" t="e">
        <f>+Y672</f>
        <v>#N/A</v>
      </c>
    </row>
    <row r="673" spans="1:27" customFormat="1" ht="15" hidden="1" customHeight="1">
      <c r="A673" s="32">
        <v>1302</v>
      </c>
      <c r="B673" s="388"/>
      <c r="C673" s="247" t="str">
        <f>+VLOOKUP(A673,bd_lista!$A$3:$C$590,3,FALSE)</f>
        <v>Gobierno Autónomo Municipal de Quillacollo</v>
      </c>
      <c r="D673" s="390"/>
      <c r="E673" s="244" t="s">
        <v>1305</v>
      </c>
      <c r="F673" s="243">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3">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3">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3">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3">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3">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3">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3">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3">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3">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3">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3">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3">
        <f t="shared" ca="1" si="23"/>
        <v>0</v>
      </c>
      <c r="S673" s="249">
        <f ca="1">+R672+R673</f>
        <v>0</v>
      </c>
      <c r="T673" s="243">
        <f ca="1">+S673</f>
        <v>0</v>
      </c>
      <c r="U673" s="242">
        <f t="shared" si="24"/>
        <v>2</v>
      </c>
      <c r="V673" s="333" t="str">
        <f>+VLOOKUP(A673,bd_lista!$A$3:$E$590,5,FALSE)</f>
        <v>Gobiernos Autonomos Municipales</v>
      </c>
      <c r="W673" s="392"/>
      <c r="X673" s="242">
        <f>+VLOOKUP(A673,[4]Sheet1!$A$13:$D$744,4,FALSE)</f>
        <v>0</v>
      </c>
      <c r="Y673" s="242" t="e">
        <f>+VLOOKUP(X673,bd_lista!$A$3:$C$590,3,FALSE)</f>
        <v>#N/A</v>
      </c>
      <c r="Z673" s="292"/>
      <c r="AA673" s="293"/>
    </row>
    <row r="674" spans="1:27" customFormat="1" ht="15" hidden="1" customHeight="1">
      <c r="A674" s="32">
        <v>1303</v>
      </c>
      <c r="B674" s="387">
        <f>+A674</f>
        <v>1303</v>
      </c>
      <c r="C674" s="247" t="str">
        <f>+VLOOKUP(A674,bd_lista!$A$3:$C$590,3,FALSE)</f>
        <v>Gobierno Autónomo Municipal de Sipe Sipe</v>
      </c>
      <c r="D674" s="389" t="str">
        <f>+C674</f>
        <v>Gobierno Autónomo Municipal de Sipe Sipe</v>
      </c>
      <c r="E674" s="242" t="s">
        <v>1304</v>
      </c>
      <c r="F674" s="243">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3">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3">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3">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3">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3">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3">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3">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3">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3">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3">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3">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3">
        <f t="shared" ca="1" si="23"/>
        <v>0</v>
      </c>
      <c r="S674" s="249"/>
      <c r="T674" s="243">
        <f ca="1">+T675</f>
        <v>0</v>
      </c>
      <c r="U674" s="242">
        <f t="shared" si="24"/>
        <v>1</v>
      </c>
      <c r="V674" s="333" t="str">
        <f>+VLOOKUP(A674,bd_lista!$A$3:$E$590,5,FALSE)</f>
        <v>Gobiernos Autonomos Municipales</v>
      </c>
      <c r="W674" s="391" t="str">
        <f>+V674</f>
        <v>Gobiernos Autonomos Municipales</v>
      </c>
      <c r="X674" s="242">
        <f>+VLOOKUP(A674,[4]Sheet1!$A$13:$D$744,4,FALSE)</f>
        <v>0</v>
      </c>
      <c r="Y674" s="242" t="e">
        <f>+VLOOKUP(X674,bd_lista!$A$3:$C$590,3,FALSE)</f>
        <v>#N/A</v>
      </c>
      <c r="Z674" s="294">
        <f>+X674</f>
        <v>0</v>
      </c>
      <c r="AA674" s="295" t="e">
        <f>+Y674</f>
        <v>#N/A</v>
      </c>
    </row>
    <row r="675" spans="1:27" customFormat="1" ht="15" hidden="1" customHeight="1">
      <c r="A675" s="32">
        <v>1303</v>
      </c>
      <c r="B675" s="388"/>
      <c r="C675" s="247" t="str">
        <f>+VLOOKUP(A675,bd_lista!$A$3:$C$590,3,FALSE)</f>
        <v>Gobierno Autónomo Municipal de Sipe Sipe</v>
      </c>
      <c r="D675" s="390"/>
      <c r="E675" s="244" t="s">
        <v>1305</v>
      </c>
      <c r="F675" s="243">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3">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3">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3">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3">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3">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3">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3">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3">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3">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3">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3">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3">
        <f t="shared" ca="1" si="23"/>
        <v>0</v>
      </c>
      <c r="S675" s="249">
        <f ca="1">+R674+R675</f>
        <v>0</v>
      </c>
      <c r="T675" s="243">
        <f ca="1">+S675</f>
        <v>0</v>
      </c>
      <c r="U675" s="242">
        <f t="shared" si="24"/>
        <v>2</v>
      </c>
      <c r="V675" s="333" t="str">
        <f>+VLOOKUP(A675,bd_lista!$A$3:$E$590,5,FALSE)</f>
        <v>Gobiernos Autonomos Municipales</v>
      </c>
      <c r="W675" s="392"/>
      <c r="X675" s="242">
        <f>+VLOOKUP(A675,[4]Sheet1!$A$13:$D$744,4,FALSE)</f>
        <v>0</v>
      </c>
      <c r="Y675" s="242" t="e">
        <f>+VLOOKUP(X675,bd_lista!$A$3:$C$590,3,FALSE)</f>
        <v>#N/A</v>
      </c>
      <c r="Z675" s="292"/>
      <c r="AA675" s="293"/>
    </row>
    <row r="676" spans="1:27" customFormat="1" ht="15" hidden="1" customHeight="1">
      <c r="A676" s="32">
        <v>1304</v>
      </c>
      <c r="B676" s="387">
        <f>+A676</f>
        <v>1304</v>
      </c>
      <c r="C676" s="247" t="str">
        <f>+VLOOKUP(A676,bd_lista!$A$3:$C$590,3,FALSE)</f>
        <v>Gobierno Autónomo Municipal de Tiquipaya</v>
      </c>
      <c r="D676" s="389" t="str">
        <f>+C676</f>
        <v>Gobierno Autónomo Municipal de Tiquipaya</v>
      </c>
      <c r="E676" s="242" t="s">
        <v>1304</v>
      </c>
      <c r="F676" s="243">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3">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3">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3">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3">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3">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3">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3">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3">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3">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3">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3">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3">
        <f t="shared" ca="1" si="23"/>
        <v>0</v>
      </c>
      <c r="S676" s="249"/>
      <c r="T676" s="243">
        <f ca="1">+T677</f>
        <v>0</v>
      </c>
      <c r="U676" s="242">
        <f t="shared" si="24"/>
        <v>1</v>
      </c>
      <c r="V676" s="333" t="str">
        <f>+VLOOKUP(A676,bd_lista!$A$3:$E$590,5,FALSE)</f>
        <v>Gobiernos Autonomos Municipales</v>
      </c>
      <c r="W676" s="391" t="str">
        <f>+V676</f>
        <v>Gobiernos Autonomos Municipales</v>
      </c>
      <c r="X676" s="242">
        <f>+VLOOKUP(A676,[4]Sheet1!$A$13:$D$744,4,FALSE)</f>
        <v>0</v>
      </c>
      <c r="Y676" s="242" t="e">
        <f>+VLOOKUP(X676,bd_lista!$A$3:$C$590,3,FALSE)</f>
        <v>#N/A</v>
      </c>
      <c r="Z676" s="294">
        <f>+X676</f>
        <v>0</v>
      </c>
      <c r="AA676" s="295" t="e">
        <f>+Y676</f>
        <v>#N/A</v>
      </c>
    </row>
    <row r="677" spans="1:27" customFormat="1" ht="15" hidden="1" customHeight="1">
      <c r="A677" s="32">
        <v>1304</v>
      </c>
      <c r="B677" s="388"/>
      <c r="C677" s="247" t="str">
        <f>+VLOOKUP(A677,bd_lista!$A$3:$C$590,3,FALSE)</f>
        <v>Gobierno Autónomo Municipal de Tiquipaya</v>
      </c>
      <c r="D677" s="390"/>
      <c r="E677" s="244" t="s">
        <v>1305</v>
      </c>
      <c r="F677" s="243">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3">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3">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3">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3">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3">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3">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3">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3">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3">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3">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3">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3">
        <f t="shared" ca="1" si="23"/>
        <v>0</v>
      </c>
      <c r="S677" s="249">
        <f ca="1">+R676+R677</f>
        <v>0</v>
      </c>
      <c r="T677" s="243">
        <f ca="1">+S677</f>
        <v>0</v>
      </c>
      <c r="U677" s="242">
        <f t="shared" si="24"/>
        <v>2</v>
      </c>
      <c r="V677" s="333" t="str">
        <f>+VLOOKUP(A677,bd_lista!$A$3:$E$590,5,FALSE)</f>
        <v>Gobiernos Autonomos Municipales</v>
      </c>
      <c r="W677" s="392"/>
      <c r="X677" s="242">
        <f>+VLOOKUP(A677,[4]Sheet1!$A$13:$D$744,4,FALSE)</f>
        <v>0</v>
      </c>
      <c r="Y677" s="242" t="e">
        <f>+VLOOKUP(X677,bd_lista!$A$3:$C$590,3,FALSE)</f>
        <v>#N/A</v>
      </c>
      <c r="Z677" s="292"/>
      <c r="AA677" s="293"/>
    </row>
    <row r="678" spans="1:27" customFormat="1" ht="15" hidden="1" customHeight="1">
      <c r="A678" s="32">
        <v>1305</v>
      </c>
      <c r="B678" s="387">
        <f>+A678</f>
        <v>1305</v>
      </c>
      <c r="C678" s="247" t="str">
        <f>+VLOOKUP(A678,bd_lista!$A$3:$C$590,3,FALSE)</f>
        <v>Gobierno Autónomo Municipal de Vinto</v>
      </c>
      <c r="D678" s="389" t="str">
        <f>+C678</f>
        <v>Gobierno Autónomo Municipal de Vinto</v>
      </c>
      <c r="E678" s="242" t="s">
        <v>1304</v>
      </c>
      <c r="F678" s="243">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3">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3">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3">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3">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3">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3">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3">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3">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3">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3">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3">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3">
        <f t="shared" ca="1" si="23"/>
        <v>0</v>
      </c>
      <c r="S678" s="249"/>
      <c r="T678" s="243">
        <f ca="1">+T679</f>
        <v>0</v>
      </c>
      <c r="U678" s="242">
        <f t="shared" si="24"/>
        <v>1</v>
      </c>
      <c r="V678" s="333" t="str">
        <f>+VLOOKUP(A678,bd_lista!$A$3:$E$590,5,FALSE)</f>
        <v>Gobiernos Autonomos Municipales</v>
      </c>
      <c r="W678" s="391" t="str">
        <f>+V678</f>
        <v>Gobiernos Autonomos Municipales</v>
      </c>
      <c r="X678" s="242">
        <f>+VLOOKUP(A678,[4]Sheet1!$A$13:$D$744,4,FALSE)</f>
        <v>0</v>
      </c>
      <c r="Y678" s="242" t="e">
        <f>+VLOOKUP(X678,bd_lista!$A$3:$C$590,3,FALSE)</f>
        <v>#N/A</v>
      </c>
      <c r="Z678" s="294">
        <f>+X678</f>
        <v>0</v>
      </c>
      <c r="AA678" s="295" t="e">
        <f>+Y678</f>
        <v>#N/A</v>
      </c>
    </row>
    <row r="679" spans="1:27" customFormat="1" ht="15" hidden="1" customHeight="1">
      <c r="A679" s="32">
        <v>1305</v>
      </c>
      <c r="B679" s="388"/>
      <c r="C679" s="247" t="str">
        <f>+VLOOKUP(A679,bd_lista!$A$3:$C$590,3,FALSE)</f>
        <v>Gobierno Autónomo Municipal de Vinto</v>
      </c>
      <c r="D679" s="390"/>
      <c r="E679" s="244" t="s">
        <v>1305</v>
      </c>
      <c r="F679" s="243">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3">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3">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3">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3">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3">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3">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3">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3">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3">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3">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3">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3">
        <f t="shared" ca="1" si="23"/>
        <v>0</v>
      </c>
      <c r="S679" s="249">
        <f ca="1">+R678+R679</f>
        <v>0</v>
      </c>
      <c r="T679" s="243">
        <f ca="1">+S679</f>
        <v>0</v>
      </c>
      <c r="U679" s="242">
        <f t="shared" si="24"/>
        <v>2</v>
      </c>
      <c r="V679" s="333" t="str">
        <f>+VLOOKUP(A679,bd_lista!$A$3:$E$590,5,FALSE)</f>
        <v>Gobiernos Autonomos Municipales</v>
      </c>
      <c r="W679" s="392"/>
      <c r="X679" s="242">
        <f>+VLOOKUP(A679,[4]Sheet1!$A$13:$D$744,4,FALSE)</f>
        <v>0</v>
      </c>
      <c r="Y679" s="242" t="e">
        <f>+VLOOKUP(X679,bd_lista!$A$3:$C$590,3,FALSE)</f>
        <v>#N/A</v>
      </c>
      <c r="Z679" s="292"/>
      <c r="AA679" s="293"/>
    </row>
    <row r="680" spans="1:27" customFormat="1" ht="15" hidden="1" customHeight="1">
      <c r="A680" s="32">
        <v>1306</v>
      </c>
      <c r="B680" s="387">
        <f>+A680</f>
        <v>1306</v>
      </c>
      <c r="C680" s="247" t="str">
        <f>+VLOOKUP(A680,bd_lista!$A$3:$C$590,3,FALSE)</f>
        <v>Gobierno Autónomo Municipal de Colcapirhua</v>
      </c>
      <c r="D680" s="389" t="str">
        <f>+C680</f>
        <v>Gobierno Autónomo Municipal de Colcapirhua</v>
      </c>
      <c r="E680" s="242" t="s">
        <v>1304</v>
      </c>
      <c r="F680" s="243">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3">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3">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3">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3">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3">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3">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3">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3">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3">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3">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3">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3">
        <f t="shared" ca="1" si="23"/>
        <v>0</v>
      </c>
      <c r="S680" s="249"/>
      <c r="T680" s="243">
        <f ca="1">+T681</f>
        <v>0</v>
      </c>
      <c r="U680" s="242">
        <f t="shared" si="24"/>
        <v>1</v>
      </c>
      <c r="V680" s="333" t="str">
        <f>+VLOOKUP(A680,bd_lista!$A$3:$E$590,5,FALSE)</f>
        <v>Gobiernos Autonomos Municipales</v>
      </c>
      <c r="W680" s="391" t="str">
        <f>+V680</f>
        <v>Gobiernos Autonomos Municipales</v>
      </c>
      <c r="X680" s="242">
        <f>+VLOOKUP(A680,[4]Sheet1!$A$13:$D$744,4,FALSE)</f>
        <v>0</v>
      </c>
      <c r="Y680" s="242" t="e">
        <f>+VLOOKUP(X680,bd_lista!$A$3:$C$590,3,FALSE)</f>
        <v>#N/A</v>
      </c>
      <c r="Z680" s="294">
        <f>+X680</f>
        <v>0</v>
      </c>
      <c r="AA680" s="295" t="e">
        <f>+Y680</f>
        <v>#N/A</v>
      </c>
    </row>
    <row r="681" spans="1:27" customFormat="1" ht="15" hidden="1" customHeight="1">
      <c r="A681" s="32">
        <v>1306</v>
      </c>
      <c r="B681" s="388"/>
      <c r="C681" s="247" t="str">
        <f>+VLOOKUP(A681,bd_lista!$A$3:$C$590,3,FALSE)</f>
        <v>Gobierno Autónomo Municipal de Colcapirhua</v>
      </c>
      <c r="D681" s="390"/>
      <c r="E681" s="244" t="s">
        <v>1305</v>
      </c>
      <c r="F681" s="243">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3">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3">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3">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3">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3">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3">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3">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3">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3">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3">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3">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3">
        <f t="shared" ca="1" si="23"/>
        <v>0</v>
      </c>
      <c r="S681" s="249">
        <f ca="1">+R680+R681</f>
        <v>0</v>
      </c>
      <c r="T681" s="243">
        <f ca="1">+S681</f>
        <v>0</v>
      </c>
      <c r="U681" s="242">
        <f t="shared" si="24"/>
        <v>2</v>
      </c>
      <c r="V681" s="333" t="str">
        <f>+VLOOKUP(A681,bd_lista!$A$3:$E$590,5,FALSE)</f>
        <v>Gobiernos Autonomos Municipales</v>
      </c>
      <c r="W681" s="392"/>
      <c r="X681" s="242">
        <f>+VLOOKUP(A681,[4]Sheet1!$A$13:$D$744,4,FALSE)</f>
        <v>0</v>
      </c>
      <c r="Y681" s="242" t="e">
        <f>+VLOOKUP(X681,bd_lista!$A$3:$C$590,3,FALSE)</f>
        <v>#N/A</v>
      </c>
      <c r="Z681" s="292"/>
      <c r="AA681" s="293"/>
    </row>
    <row r="682" spans="1:27" customFormat="1" ht="15" hidden="1" customHeight="1">
      <c r="A682" s="250">
        <v>1307</v>
      </c>
      <c r="B682" s="387">
        <f>+A682</f>
        <v>1307</v>
      </c>
      <c r="C682" s="247" t="str">
        <f>+VLOOKUP(A682,bd_lista!$A$3:$C$590,3,FALSE)</f>
        <v>Gobierno Autónomo Municipal de Aiquile</v>
      </c>
      <c r="D682" s="389" t="str">
        <f>+C682</f>
        <v>Gobierno Autónomo Municipal de Aiquile</v>
      </c>
      <c r="E682" s="242" t="s">
        <v>1304</v>
      </c>
      <c r="F682" s="243">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3">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3">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3">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3">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3">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3">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3">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3">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3">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3">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3">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3">
        <f t="shared" ca="1" si="23"/>
        <v>0</v>
      </c>
      <c r="S682" s="249"/>
      <c r="T682" s="243">
        <f ca="1">+T683</f>
        <v>0</v>
      </c>
      <c r="U682" s="242">
        <f t="shared" si="24"/>
        <v>1</v>
      </c>
      <c r="V682" s="333" t="str">
        <f>+VLOOKUP(A682,bd_lista!$A$3:$E$590,5,FALSE)</f>
        <v>Gobiernos Autonomos Municipales</v>
      </c>
      <c r="W682" s="391" t="str">
        <f>+V682</f>
        <v>Gobiernos Autonomos Municipales</v>
      </c>
      <c r="X682" s="242">
        <f>+VLOOKUP(A682,[4]Sheet1!$A$13:$D$744,4,FALSE)</f>
        <v>0</v>
      </c>
      <c r="Y682" s="242" t="e">
        <f>+VLOOKUP(X682,bd_lista!$A$3:$C$590,3,FALSE)</f>
        <v>#N/A</v>
      </c>
      <c r="Z682" s="294">
        <f>+X682</f>
        <v>0</v>
      </c>
      <c r="AA682" s="295" t="e">
        <f>+Y682</f>
        <v>#N/A</v>
      </c>
    </row>
    <row r="683" spans="1:27" customFormat="1" ht="15" hidden="1" customHeight="1">
      <c r="A683" s="251">
        <v>1307</v>
      </c>
      <c r="B683" s="388"/>
      <c r="C683" s="247" t="str">
        <f>+VLOOKUP(A683,bd_lista!$A$3:$C$590,3,FALSE)</f>
        <v>Gobierno Autónomo Municipal de Aiquile</v>
      </c>
      <c r="D683" s="390"/>
      <c r="E683" s="244" t="s">
        <v>1305</v>
      </c>
      <c r="F683" s="243">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3">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3">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3">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3">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3">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3">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3">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3">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3">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3">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3">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3">
        <f t="shared" ca="1" si="23"/>
        <v>0</v>
      </c>
      <c r="S683" s="249">
        <f ca="1">+R682+R683</f>
        <v>0</v>
      </c>
      <c r="T683" s="243">
        <f ca="1">+S683</f>
        <v>0</v>
      </c>
      <c r="U683" s="242">
        <f t="shared" si="24"/>
        <v>2</v>
      </c>
      <c r="V683" s="333" t="str">
        <f>+VLOOKUP(A683,bd_lista!$A$3:$E$590,5,FALSE)</f>
        <v>Gobiernos Autonomos Municipales</v>
      </c>
      <c r="W683" s="392"/>
      <c r="X683" s="242">
        <f>+VLOOKUP(A683,[4]Sheet1!$A$13:$D$744,4,FALSE)</f>
        <v>0</v>
      </c>
      <c r="Y683" s="242" t="e">
        <f>+VLOOKUP(X683,bd_lista!$A$3:$C$590,3,FALSE)</f>
        <v>#N/A</v>
      </c>
      <c r="Z683" s="292"/>
      <c r="AA683" s="293"/>
    </row>
    <row r="684" spans="1:27" customFormat="1" ht="15" hidden="1" customHeight="1">
      <c r="A684" s="32">
        <v>1308</v>
      </c>
      <c r="B684" s="387">
        <f>+A684</f>
        <v>1308</v>
      </c>
      <c r="C684" s="247" t="str">
        <f>+VLOOKUP(A684,bd_lista!$A$3:$C$590,3,FALSE)</f>
        <v>Gobierno Autónomo Municipal de Pasorapa</v>
      </c>
      <c r="D684" s="389" t="str">
        <f>+C684</f>
        <v>Gobierno Autónomo Municipal de Pasorapa</v>
      </c>
      <c r="E684" s="242" t="s">
        <v>1304</v>
      </c>
      <c r="F684" s="243">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3">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3">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3">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3">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3">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3">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3">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3">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3">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3">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3">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3">
        <f t="shared" ca="1" si="23"/>
        <v>0</v>
      </c>
      <c r="S684" s="249"/>
      <c r="T684" s="243">
        <f ca="1">+T685</f>
        <v>0</v>
      </c>
      <c r="U684" s="242">
        <f t="shared" si="24"/>
        <v>1</v>
      </c>
      <c r="V684" s="333" t="str">
        <f>+VLOOKUP(A684,bd_lista!$A$3:$E$590,5,FALSE)</f>
        <v>Gobiernos Autonomos Municipales</v>
      </c>
      <c r="W684" s="391" t="str">
        <f>+V684</f>
        <v>Gobiernos Autonomos Municipales</v>
      </c>
      <c r="X684" s="242">
        <f>+VLOOKUP(A684,[4]Sheet1!$A$13:$D$744,4,FALSE)</f>
        <v>0</v>
      </c>
      <c r="Y684" s="242" t="e">
        <f>+VLOOKUP(X684,bd_lista!$A$3:$C$590,3,FALSE)</f>
        <v>#N/A</v>
      </c>
      <c r="Z684" s="294">
        <f>+X684</f>
        <v>0</v>
      </c>
      <c r="AA684" s="295" t="e">
        <f>+Y684</f>
        <v>#N/A</v>
      </c>
    </row>
    <row r="685" spans="1:27" customFormat="1" ht="15" hidden="1" customHeight="1">
      <c r="A685" s="32">
        <v>1308</v>
      </c>
      <c r="B685" s="388"/>
      <c r="C685" s="247" t="str">
        <f>+VLOOKUP(A685,bd_lista!$A$3:$C$590,3,FALSE)</f>
        <v>Gobierno Autónomo Municipal de Pasorapa</v>
      </c>
      <c r="D685" s="390"/>
      <c r="E685" s="244" t="s">
        <v>1305</v>
      </c>
      <c r="F685" s="243">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3">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3">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3">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3">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3">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3">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3">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3">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3">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3">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3">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3">
        <f t="shared" ca="1" si="23"/>
        <v>0</v>
      </c>
      <c r="S685" s="249">
        <f ca="1">+R684+R685</f>
        <v>0</v>
      </c>
      <c r="T685" s="243">
        <f ca="1">+S685</f>
        <v>0</v>
      </c>
      <c r="U685" s="242">
        <f t="shared" si="24"/>
        <v>2</v>
      </c>
      <c r="V685" s="333" t="str">
        <f>+VLOOKUP(A685,bd_lista!$A$3:$E$590,5,FALSE)</f>
        <v>Gobiernos Autonomos Municipales</v>
      </c>
      <c r="W685" s="392"/>
      <c r="X685" s="242">
        <f>+VLOOKUP(A685,[4]Sheet1!$A$13:$D$744,4,FALSE)</f>
        <v>0</v>
      </c>
      <c r="Y685" s="242" t="e">
        <f>+VLOOKUP(X685,bd_lista!$A$3:$C$590,3,FALSE)</f>
        <v>#N/A</v>
      </c>
      <c r="Z685" s="292"/>
      <c r="AA685" s="293"/>
    </row>
    <row r="686" spans="1:27" customFormat="1" ht="15" hidden="1" customHeight="1">
      <c r="A686" s="32">
        <v>1309</v>
      </c>
      <c r="B686" s="387">
        <f>+A686</f>
        <v>1309</v>
      </c>
      <c r="C686" s="247" t="str">
        <f>+VLOOKUP(A686,bd_lista!$A$3:$C$590,3,FALSE)</f>
        <v>Gobierno Autónomo Municipal de Omereque</v>
      </c>
      <c r="D686" s="389" t="str">
        <f>+C686</f>
        <v>Gobierno Autónomo Municipal de Omereque</v>
      </c>
      <c r="E686" s="242" t="s">
        <v>1304</v>
      </c>
      <c r="F686" s="243">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3">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3">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3">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3">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3">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3">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3">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3">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3">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3">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3">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3">
        <f t="shared" ca="1" si="23"/>
        <v>0</v>
      </c>
      <c r="S686" s="249"/>
      <c r="T686" s="243">
        <f ca="1">+T687</f>
        <v>0</v>
      </c>
      <c r="U686" s="242">
        <f t="shared" si="24"/>
        <v>1</v>
      </c>
      <c r="V686" s="333" t="str">
        <f>+VLOOKUP(A686,bd_lista!$A$3:$E$590,5,FALSE)</f>
        <v>Gobiernos Autonomos Municipales</v>
      </c>
      <c r="W686" s="391" t="str">
        <f>+V686</f>
        <v>Gobiernos Autonomos Municipales</v>
      </c>
      <c r="X686" s="242">
        <f>+VLOOKUP(A686,[4]Sheet1!$A$13:$D$744,4,FALSE)</f>
        <v>0</v>
      </c>
      <c r="Y686" s="242" t="e">
        <f>+VLOOKUP(X686,bd_lista!$A$3:$C$590,3,FALSE)</f>
        <v>#N/A</v>
      </c>
      <c r="Z686" s="294">
        <f>+X686</f>
        <v>0</v>
      </c>
      <c r="AA686" s="295" t="e">
        <f>+Y686</f>
        <v>#N/A</v>
      </c>
    </row>
    <row r="687" spans="1:27" customFormat="1" ht="15" hidden="1" customHeight="1">
      <c r="A687" s="32">
        <v>1309</v>
      </c>
      <c r="B687" s="388"/>
      <c r="C687" s="247" t="str">
        <f>+VLOOKUP(A687,bd_lista!$A$3:$C$590,3,FALSE)</f>
        <v>Gobierno Autónomo Municipal de Omereque</v>
      </c>
      <c r="D687" s="390"/>
      <c r="E687" s="244" t="s">
        <v>1305</v>
      </c>
      <c r="F687" s="243">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3">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3">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3">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3">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3">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3">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3">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3">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3">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3">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3">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3">
        <f t="shared" ca="1" si="23"/>
        <v>0</v>
      </c>
      <c r="S687" s="249">
        <f ca="1">+R686+R687</f>
        <v>0</v>
      </c>
      <c r="T687" s="243">
        <f ca="1">+S687</f>
        <v>0</v>
      </c>
      <c r="U687" s="242">
        <f t="shared" si="24"/>
        <v>2</v>
      </c>
      <c r="V687" s="333" t="str">
        <f>+VLOOKUP(A687,bd_lista!$A$3:$E$590,5,FALSE)</f>
        <v>Gobiernos Autonomos Municipales</v>
      </c>
      <c r="W687" s="392"/>
      <c r="X687" s="242">
        <f>+VLOOKUP(A687,[4]Sheet1!$A$13:$D$744,4,FALSE)</f>
        <v>0</v>
      </c>
      <c r="Y687" s="242" t="e">
        <f>+VLOOKUP(X687,bd_lista!$A$3:$C$590,3,FALSE)</f>
        <v>#N/A</v>
      </c>
      <c r="Z687" s="292"/>
      <c r="AA687" s="293"/>
    </row>
    <row r="688" spans="1:27" customFormat="1" ht="15" hidden="1" customHeight="1">
      <c r="A688" s="32">
        <v>1310</v>
      </c>
      <c r="B688" s="387">
        <f>+A688</f>
        <v>1310</v>
      </c>
      <c r="C688" s="247" t="str">
        <f>+VLOOKUP(A688,bd_lista!$A$3:$C$590,3,FALSE)</f>
        <v>Gobierno Autónomo Municipal de Independencia</v>
      </c>
      <c r="D688" s="389" t="str">
        <f>+C688</f>
        <v>Gobierno Autónomo Municipal de Independencia</v>
      </c>
      <c r="E688" s="242" t="s">
        <v>1304</v>
      </c>
      <c r="F688" s="243">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3">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3">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3">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3">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3">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3">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3">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3">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3">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3">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3">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3">
        <f t="shared" ca="1" si="23"/>
        <v>0</v>
      </c>
      <c r="S688" s="249"/>
      <c r="T688" s="243">
        <f ca="1">+T689</f>
        <v>0</v>
      </c>
      <c r="U688" s="242">
        <f t="shared" si="24"/>
        <v>1</v>
      </c>
      <c r="V688" s="333" t="str">
        <f>+VLOOKUP(A688,bd_lista!$A$3:$E$590,5,FALSE)</f>
        <v>Gobiernos Autonomos Municipales</v>
      </c>
      <c r="W688" s="391" t="str">
        <f>+V688</f>
        <v>Gobiernos Autonomos Municipales</v>
      </c>
      <c r="X688" s="242">
        <f>+VLOOKUP(A688,[4]Sheet1!$A$13:$D$744,4,FALSE)</f>
        <v>0</v>
      </c>
      <c r="Y688" s="242" t="e">
        <f>+VLOOKUP(X688,bd_lista!$A$3:$C$590,3,FALSE)</f>
        <v>#N/A</v>
      </c>
      <c r="Z688" s="294">
        <f>+X688</f>
        <v>0</v>
      </c>
      <c r="AA688" s="295" t="e">
        <f>+Y688</f>
        <v>#N/A</v>
      </c>
    </row>
    <row r="689" spans="1:27" customFormat="1" ht="15" hidden="1" customHeight="1">
      <c r="A689" s="32">
        <v>1310</v>
      </c>
      <c r="B689" s="388"/>
      <c r="C689" s="247" t="str">
        <f>+VLOOKUP(A689,bd_lista!$A$3:$C$590,3,FALSE)</f>
        <v>Gobierno Autónomo Municipal de Independencia</v>
      </c>
      <c r="D689" s="390"/>
      <c r="E689" s="244" t="s">
        <v>1305</v>
      </c>
      <c r="F689" s="243">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3">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3">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3">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3">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3">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3">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3">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3">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3">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3">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3">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3">
        <f t="shared" ca="1" si="23"/>
        <v>0</v>
      </c>
      <c r="S689" s="249">
        <f ca="1">+R688+R689</f>
        <v>0</v>
      </c>
      <c r="T689" s="243">
        <f ca="1">+S689</f>
        <v>0</v>
      </c>
      <c r="U689" s="242">
        <f t="shared" si="24"/>
        <v>2</v>
      </c>
      <c r="V689" s="333" t="str">
        <f>+VLOOKUP(A689,bd_lista!$A$3:$E$590,5,FALSE)</f>
        <v>Gobiernos Autonomos Municipales</v>
      </c>
      <c r="W689" s="392"/>
      <c r="X689" s="242">
        <f>+VLOOKUP(A689,[4]Sheet1!$A$13:$D$744,4,FALSE)</f>
        <v>0</v>
      </c>
      <c r="Y689" s="242" t="e">
        <f>+VLOOKUP(X689,bd_lista!$A$3:$C$590,3,FALSE)</f>
        <v>#N/A</v>
      </c>
      <c r="Z689" s="292"/>
      <c r="AA689" s="293"/>
    </row>
    <row r="690" spans="1:27" customFormat="1" ht="15" hidden="1" customHeight="1">
      <c r="A690" s="32">
        <v>1311</v>
      </c>
      <c r="B690" s="387">
        <f>+A690</f>
        <v>1311</v>
      </c>
      <c r="C690" s="247" t="str">
        <f>+VLOOKUP(A690,bd_lista!$A$3:$C$590,3,FALSE)</f>
        <v>Gobierno Autónomo Municipal de Morochata</v>
      </c>
      <c r="D690" s="389" t="str">
        <f>+C690</f>
        <v>Gobierno Autónomo Municipal de Morochata</v>
      </c>
      <c r="E690" s="242" t="s">
        <v>1304</v>
      </c>
      <c r="F690" s="243">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3">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3">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3">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3">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3">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3">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3">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3">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3">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3">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3">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3">
        <f t="shared" ca="1" si="23"/>
        <v>0</v>
      </c>
      <c r="S690" s="249"/>
      <c r="T690" s="243">
        <f ca="1">+T691</f>
        <v>0</v>
      </c>
      <c r="U690" s="242">
        <f t="shared" si="24"/>
        <v>1</v>
      </c>
      <c r="V690" s="333" t="str">
        <f>+VLOOKUP(A690,bd_lista!$A$3:$E$590,5,FALSE)</f>
        <v>Gobiernos Autonomos Municipales</v>
      </c>
      <c r="W690" s="391" t="str">
        <f>+V690</f>
        <v>Gobiernos Autonomos Municipales</v>
      </c>
      <c r="X690" s="242">
        <f>+VLOOKUP(A690,[4]Sheet1!$A$13:$D$744,4,FALSE)</f>
        <v>0</v>
      </c>
      <c r="Y690" s="242" t="e">
        <f>+VLOOKUP(X690,bd_lista!$A$3:$C$590,3,FALSE)</f>
        <v>#N/A</v>
      </c>
      <c r="Z690" s="294">
        <f>+X690</f>
        <v>0</v>
      </c>
      <c r="AA690" s="295" t="e">
        <f>+Y690</f>
        <v>#N/A</v>
      </c>
    </row>
    <row r="691" spans="1:27" customFormat="1" ht="15" hidden="1" customHeight="1">
      <c r="A691" s="32">
        <v>1311</v>
      </c>
      <c r="B691" s="388"/>
      <c r="C691" s="247" t="str">
        <f>+VLOOKUP(A691,bd_lista!$A$3:$C$590,3,FALSE)</f>
        <v>Gobierno Autónomo Municipal de Morochata</v>
      </c>
      <c r="D691" s="390"/>
      <c r="E691" s="244" t="s">
        <v>1305</v>
      </c>
      <c r="F691" s="243">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3">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3">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3">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3">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3">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3">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3">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3">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3">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3">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3">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3">
        <f t="shared" ca="1" si="23"/>
        <v>0</v>
      </c>
      <c r="S691" s="249">
        <f ca="1">+R690+R691</f>
        <v>0</v>
      </c>
      <c r="T691" s="243">
        <f ca="1">+S691</f>
        <v>0</v>
      </c>
      <c r="U691" s="242">
        <f t="shared" si="24"/>
        <v>2</v>
      </c>
      <c r="V691" s="333" t="str">
        <f>+VLOOKUP(A691,bd_lista!$A$3:$E$590,5,FALSE)</f>
        <v>Gobiernos Autonomos Municipales</v>
      </c>
      <c r="W691" s="392"/>
      <c r="X691" s="242">
        <f>+VLOOKUP(A691,[4]Sheet1!$A$13:$D$744,4,FALSE)</f>
        <v>0</v>
      </c>
      <c r="Y691" s="242" t="e">
        <f>+VLOOKUP(X691,bd_lista!$A$3:$C$590,3,FALSE)</f>
        <v>#N/A</v>
      </c>
      <c r="Z691" s="292"/>
      <c r="AA691" s="293"/>
    </row>
    <row r="692" spans="1:27" customFormat="1" ht="15" hidden="1" customHeight="1">
      <c r="A692" s="32">
        <v>1312</v>
      </c>
      <c r="B692" s="387">
        <f>+A692</f>
        <v>1312</v>
      </c>
      <c r="C692" s="247" t="str">
        <f>+VLOOKUP(A692,bd_lista!$A$3:$C$590,3,FALSE)</f>
        <v>Gobierno Autónomo Municipal de Sacaba</v>
      </c>
      <c r="D692" s="389" t="str">
        <f>+C692</f>
        <v>Gobierno Autónomo Municipal de Sacaba</v>
      </c>
      <c r="E692" s="242" t="s">
        <v>1304</v>
      </c>
      <c r="F692" s="243">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3">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3">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3">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3">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3">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3">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3">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3">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3">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3">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3">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3">
        <f t="shared" ca="1" si="23"/>
        <v>0</v>
      </c>
      <c r="S692" s="249"/>
      <c r="T692" s="243">
        <f ca="1">+T693</f>
        <v>0</v>
      </c>
      <c r="U692" s="242">
        <f t="shared" si="24"/>
        <v>1</v>
      </c>
      <c r="V692" s="333" t="str">
        <f>+VLOOKUP(A692,bd_lista!$A$3:$E$590,5,FALSE)</f>
        <v>Gobiernos Autonomos Municipales</v>
      </c>
      <c r="W692" s="391" t="str">
        <f>+V692</f>
        <v>Gobiernos Autonomos Municipales</v>
      </c>
      <c r="X692" s="242">
        <f>+VLOOKUP(A692,[4]Sheet1!$A$13:$D$744,4,FALSE)</f>
        <v>0</v>
      </c>
      <c r="Y692" s="242" t="e">
        <f>+VLOOKUP(X692,bd_lista!$A$3:$C$590,3,FALSE)</f>
        <v>#N/A</v>
      </c>
      <c r="Z692" s="294">
        <f>+X692</f>
        <v>0</v>
      </c>
      <c r="AA692" s="295" t="e">
        <f>+Y692</f>
        <v>#N/A</v>
      </c>
    </row>
    <row r="693" spans="1:27" customFormat="1" ht="15" hidden="1" customHeight="1">
      <c r="A693" s="32">
        <v>1312</v>
      </c>
      <c r="B693" s="388"/>
      <c r="C693" s="247" t="str">
        <f>+VLOOKUP(A693,bd_lista!$A$3:$C$590,3,FALSE)</f>
        <v>Gobierno Autónomo Municipal de Sacaba</v>
      </c>
      <c r="D693" s="390"/>
      <c r="E693" s="244" t="s">
        <v>1305</v>
      </c>
      <c r="F693" s="243">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3">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3">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3">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3">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3">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3">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3">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3">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3">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3">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3">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3">
        <f t="shared" ca="1" si="23"/>
        <v>0</v>
      </c>
      <c r="S693" s="249">
        <f ca="1">+R692+R693</f>
        <v>0</v>
      </c>
      <c r="T693" s="243">
        <f ca="1">+S693</f>
        <v>0</v>
      </c>
      <c r="U693" s="242">
        <f t="shared" si="24"/>
        <v>2</v>
      </c>
      <c r="V693" s="333" t="str">
        <f>+VLOOKUP(A693,bd_lista!$A$3:$E$590,5,FALSE)</f>
        <v>Gobiernos Autonomos Municipales</v>
      </c>
      <c r="W693" s="392"/>
      <c r="X693" s="242">
        <f>+VLOOKUP(A693,[4]Sheet1!$A$13:$D$744,4,FALSE)</f>
        <v>0</v>
      </c>
      <c r="Y693" s="242" t="e">
        <f>+VLOOKUP(X693,bd_lista!$A$3:$C$590,3,FALSE)</f>
        <v>#N/A</v>
      </c>
      <c r="Z693" s="292"/>
      <c r="AA693" s="293"/>
    </row>
    <row r="694" spans="1:27" customFormat="1" ht="15" hidden="1" customHeight="1">
      <c r="A694" s="32">
        <v>1313</v>
      </c>
      <c r="B694" s="387">
        <f>+A694</f>
        <v>1313</v>
      </c>
      <c r="C694" s="247" t="str">
        <f>+VLOOKUP(A694,bd_lista!$A$3:$C$590,3,FALSE)</f>
        <v>Gobierno Autónomo Municipal de Colomi</v>
      </c>
      <c r="D694" s="389" t="str">
        <f>+C694</f>
        <v>Gobierno Autónomo Municipal de Colomi</v>
      </c>
      <c r="E694" s="242" t="s">
        <v>1304</v>
      </c>
      <c r="F694" s="243">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3">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3">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3">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3">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3">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3">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3">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3">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3">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3">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3">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3">
        <f t="shared" ca="1" si="23"/>
        <v>0</v>
      </c>
      <c r="S694" s="249"/>
      <c r="T694" s="243">
        <f ca="1">+T695</f>
        <v>0</v>
      </c>
      <c r="U694" s="242">
        <f t="shared" si="24"/>
        <v>1</v>
      </c>
      <c r="V694" s="333" t="str">
        <f>+VLOOKUP(A694,bd_lista!$A$3:$E$590,5,FALSE)</f>
        <v>Gobiernos Autonomos Municipales</v>
      </c>
      <c r="W694" s="391" t="str">
        <f>+V694</f>
        <v>Gobiernos Autonomos Municipales</v>
      </c>
      <c r="X694" s="242">
        <f>+VLOOKUP(A694,[4]Sheet1!$A$13:$D$744,4,FALSE)</f>
        <v>0</v>
      </c>
      <c r="Y694" s="242" t="e">
        <f>+VLOOKUP(X694,bd_lista!$A$3:$C$590,3,FALSE)</f>
        <v>#N/A</v>
      </c>
      <c r="Z694" s="294">
        <f>+X694</f>
        <v>0</v>
      </c>
      <c r="AA694" s="295" t="e">
        <f>+Y694</f>
        <v>#N/A</v>
      </c>
    </row>
    <row r="695" spans="1:27" customFormat="1" ht="15" hidden="1" customHeight="1">
      <c r="A695" s="32">
        <v>1313</v>
      </c>
      <c r="B695" s="388"/>
      <c r="C695" s="247" t="str">
        <f>+VLOOKUP(A695,bd_lista!$A$3:$C$590,3,FALSE)</f>
        <v>Gobierno Autónomo Municipal de Colomi</v>
      </c>
      <c r="D695" s="390"/>
      <c r="E695" s="244" t="s">
        <v>1305</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3"/>
        <v>0</v>
      </c>
      <c r="S695" s="249">
        <f ca="1">+R694+R695</f>
        <v>0</v>
      </c>
      <c r="T695" s="243">
        <f ca="1">+S695</f>
        <v>0</v>
      </c>
      <c r="U695" s="242">
        <f t="shared" si="24"/>
        <v>2</v>
      </c>
      <c r="V695" s="333" t="str">
        <f>+VLOOKUP(A695,bd_lista!$A$3:$E$590,5,FALSE)</f>
        <v>Gobiernos Autonomos Municipales</v>
      </c>
      <c r="W695" s="392"/>
      <c r="X695" s="242">
        <f>+VLOOKUP(A695,[4]Sheet1!$A$13:$D$744,4,FALSE)</f>
        <v>0</v>
      </c>
      <c r="Y695" s="242" t="e">
        <f>+VLOOKUP(X695,bd_lista!$A$3:$C$590,3,FALSE)</f>
        <v>#N/A</v>
      </c>
      <c r="Z695" s="292"/>
      <c r="AA695" s="293"/>
    </row>
    <row r="696" spans="1:27" customFormat="1" ht="15" hidden="1" customHeight="1">
      <c r="A696" s="32">
        <v>1314</v>
      </c>
      <c r="B696" s="387">
        <f>+A696</f>
        <v>1314</v>
      </c>
      <c r="C696" s="247" t="str">
        <f>+VLOOKUP(A696,bd_lista!$A$3:$C$590,3,FALSE)</f>
        <v>Gobierno Autónomo Municipal de Villa Tunari</v>
      </c>
      <c r="D696" s="389" t="str">
        <f>+C696</f>
        <v>Gobierno Autónomo Municipal de Villa Tunari</v>
      </c>
      <c r="E696" s="242" t="s">
        <v>1304</v>
      </c>
      <c r="F696" s="243">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3">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3">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3">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3">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3">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3">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3">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3">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3">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3">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3">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3">
        <f t="shared" ca="1" si="23"/>
        <v>0</v>
      </c>
      <c r="S696" s="249"/>
      <c r="T696" s="243">
        <f ca="1">+T697</f>
        <v>0</v>
      </c>
      <c r="U696" s="242">
        <f t="shared" si="24"/>
        <v>1</v>
      </c>
      <c r="V696" s="333" t="str">
        <f>+VLOOKUP(A696,bd_lista!$A$3:$E$590,5,FALSE)</f>
        <v>Gobiernos Autonomos Municipales</v>
      </c>
      <c r="W696" s="391" t="str">
        <f>+V696</f>
        <v>Gobiernos Autonomos Municipales</v>
      </c>
      <c r="X696" s="242">
        <f>+VLOOKUP(A696,[4]Sheet1!$A$13:$D$744,4,FALSE)</f>
        <v>0</v>
      </c>
      <c r="Y696" s="242" t="e">
        <f>+VLOOKUP(X696,bd_lista!$A$3:$C$590,3,FALSE)</f>
        <v>#N/A</v>
      </c>
      <c r="Z696" s="294">
        <f>+X696</f>
        <v>0</v>
      </c>
      <c r="AA696" s="295" t="e">
        <f>+Y696</f>
        <v>#N/A</v>
      </c>
    </row>
    <row r="697" spans="1:27" customFormat="1" ht="15" hidden="1" customHeight="1">
      <c r="A697" s="32">
        <v>1314</v>
      </c>
      <c r="B697" s="388"/>
      <c r="C697" s="247" t="str">
        <f>+VLOOKUP(A697,bd_lista!$A$3:$C$590,3,FALSE)</f>
        <v>Gobierno Autónomo Municipal de Villa Tunari</v>
      </c>
      <c r="D697" s="390"/>
      <c r="E697" s="244" t="s">
        <v>1305</v>
      </c>
      <c r="F697" s="243">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3">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3">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3">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3">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3">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3">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3">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3">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3">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3">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3">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3">
        <f t="shared" ca="1" si="23"/>
        <v>0</v>
      </c>
      <c r="S697" s="249">
        <f ca="1">+R696+R697</f>
        <v>0</v>
      </c>
      <c r="T697" s="243">
        <f ca="1">+S697</f>
        <v>0</v>
      </c>
      <c r="U697" s="242">
        <f t="shared" si="24"/>
        <v>2</v>
      </c>
      <c r="V697" s="333" t="str">
        <f>+VLOOKUP(A697,bd_lista!$A$3:$E$590,5,FALSE)</f>
        <v>Gobiernos Autonomos Municipales</v>
      </c>
      <c r="W697" s="392"/>
      <c r="X697" s="242">
        <f>+VLOOKUP(A697,[4]Sheet1!$A$13:$D$744,4,FALSE)</f>
        <v>0</v>
      </c>
      <c r="Y697" s="242" t="e">
        <f>+VLOOKUP(X697,bd_lista!$A$3:$C$590,3,FALSE)</f>
        <v>#N/A</v>
      </c>
      <c r="Z697" s="292"/>
      <c r="AA697" s="293"/>
    </row>
    <row r="698" spans="1:27" customFormat="1" ht="15" hidden="1" customHeight="1">
      <c r="A698" s="32">
        <v>1315</v>
      </c>
      <c r="B698" s="387">
        <f>+A698</f>
        <v>1315</v>
      </c>
      <c r="C698" s="247" t="str">
        <f>+VLOOKUP(A698,bd_lista!$A$3:$C$590,3,FALSE)</f>
        <v>Gobierno Autónomo Municipal de Punata</v>
      </c>
      <c r="D698" s="389" t="str">
        <f>+C698</f>
        <v>Gobierno Autónomo Municipal de Punata</v>
      </c>
      <c r="E698" s="242" t="s">
        <v>1304</v>
      </c>
      <c r="F698" s="243">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3">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3">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3">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3">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3">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3">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3">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3">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3">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3">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3">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3">
        <f t="shared" ca="1" si="23"/>
        <v>0</v>
      </c>
      <c r="S698" s="249"/>
      <c r="T698" s="243">
        <f ca="1">+T699</f>
        <v>0</v>
      </c>
      <c r="U698" s="242">
        <f t="shared" si="24"/>
        <v>1</v>
      </c>
      <c r="V698" s="333" t="str">
        <f>+VLOOKUP(A698,bd_lista!$A$3:$E$590,5,FALSE)</f>
        <v>Gobiernos Autonomos Municipales</v>
      </c>
      <c r="W698" s="391" t="str">
        <f>+V698</f>
        <v>Gobiernos Autonomos Municipales</v>
      </c>
      <c r="X698" s="242">
        <f>+VLOOKUP(A698,[4]Sheet1!$A$13:$D$744,4,FALSE)</f>
        <v>0</v>
      </c>
      <c r="Y698" s="242" t="e">
        <f>+VLOOKUP(X698,bd_lista!$A$3:$C$590,3,FALSE)</f>
        <v>#N/A</v>
      </c>
      <c r="Z698" s="294">
        <f>+X698</f>
        <v>0</v>
      </c>
      <c r="AA698" s="295" t="e">
        <f>+Y698</f>
        <v>#N/A</v>
      </c>
    </row>
    <row r="699" spans="1:27" customFormat="1" ht="15" hidden="1" customHeight="1">
      <c r="A699" s="32">
        <v>1315</v>
      </c>
      <c r="B699" s="388"/>
      <c r="C699" s="247" t="str">
        <f>+VLOOKUP(A699,bd_lista!$A$3:$C$590,3,FALSE)</f>
        <v>Gobierno Autónomo Municipal de Punata</v>
      </c>
      <c r="D699" s="390"/>
      <c r="E699" s="244" t="s">
        <v>1305</v>
      </c>
      <c r="F699" s="243">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3">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3">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3">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3">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3">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3">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3">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3">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3">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3">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3">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3">
        <f t="shared" ca="1" si="23"/>
        <v>0</v>
      </c>
      <c r="S699" s="249">
        <f ca="1">+R698+R699</f>
        <v>0</v>
      </c>
      <c r="T699" s="243">
        <f ca="1">+S699</f>
        <v>0</v>
      </c>
      <c r="U699" s="242">
        <f t="shared" si="24"/>
        <v>2</v>
      </c>
      <c r="V699" s="333" t="str">
        <f>+VLOOKUP(A699,bd_lista!$A$3:$E$590,5,FALSE)</f>
        <v>Gobiernos Autonomos Municipales</v>
      </c>
      <c r="W699" s="392"/>
      <c r="X699" s="242">
        <f>+VLOOKUP(A699,[4]Sheet1!$A$13:$D$744,4,FALSE)</f>
        <v>0</v>
      </c>
      <c r="Y699" s="242" t="e">
        <f>+VLOOKUP(X699,bd_lista!$A$3:$C$590,3,FALSE)</f>
        <v>#N/A</v>
      </c>
      <c r="Z699" s="292"/>
      <c r="AA699" s="293"/>
    </row>
    <row r="700" spans="1:27" customFormat="1" ht="15" hidden="1" customHeight="1">
      <c r="A700" s="32">
        <v>1316</v>
      </c>
      <c r="B700" s="387">
        <f>+A700</f>
        <v>1316</v>
      </c>
      <c r="C700" s="247" t="str">
        <f>+VLOOKUP(A700,bd_lista!$A$3:$C$590,3,FALSE)</f>
        <v>Gobierno Autónomo Municipal de Villa Rivero</v>
      </c>
      <c r="D700" s="389" t="str">
        <f>+C700</f>
        <v>Gobierno Autónomo Municipal de Villa Rivero</v>
      </c>
      <c r="E700" s="242" t="s">
        <v>1304</v>
      </c>
      <c r="F700" s="243">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3">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3">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3">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3">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3">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3">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3">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3">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3">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3">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3">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3">
        <f t="shared" ca="1" si="23"/>
        <v>0</v>
      </c>
      <c r="S700" s="249"/>
      <c r="T700" s="243">
        <f ca="1">+T701</f>
        <v>0</v>
      </c>
      <c r="U700" s="242">
        <f t="shared" si="24"/>
        <v>1</v>
      </c>
      <c r="V700" s="333" t="str">
        <f>+VLOOKUP(A700,bd_lista!$A$3:$E$590,5,FALSE)</f>
        <v>Gobiernos Autonomos Municipales</v>
      </c>
      <c r="W700" s="391" t="str">
        <f>+V700</f>
        <v>Gobiernos Autonomos Municipales</v>
      </c>
      <c r="X700" s="242">
        <f>+VLOOKUP(A700,[4]Sheet1!$A$13:$D$744,4,FALSE)</f>
        <v>0</v>
      </c>
      <c r="Y700" s="242" t="e">
        <f>+VLOOKUP(X700,bd_lista!$A$3:$C$590,3,FALSE)</f>
        <v>#N/A</v>
      </c>
      <c r="Z700" s="294">
        <f>+X700</f>
        <v>0</v>
      </c>
      <c r="AA700" s="295" t="e">
        <f>+Y700</f>
        <v>#N/A</v>
      </c>
    </row>
    <row r="701" spans="1:27" customFormat="1" ht="15" hidden="1" customHeight="1">
      <c r="A701" s="32">
        <v>1316</v>
      </c>
      <c r="B701" s="388"/>
      <c r="C701" s="247" t="str">
        <f>+VLOOKUP(A701,bd_lista!$A$3:$C$590,3,FALSE)</f>
        <v>Gobierno Autónomo Municipal de Villa Rivero</v>
      </c>
      <c r="D701" s="390"/>
      <c r="E701" s="244" t="s">
        <v>1305</v>
      </c>
      <c r="F701" s="243">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3">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3">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3">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3">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3">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3">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3">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3">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3">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3">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3">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3">
        <f t="shared" ca="1" si="23"/>
        <v>0</v>
      </c>
      <c r="S701" s="249">
        <f ca="1">+R700+R701</f>
        <v>0</v>
      </c>
      <c r="T701" s="243">
        <f ca="1">+S701</f>
        <v>0</v>
      </c>
      <c r="U701" s="242">
        <f t="shared" si="24"/>
        <v>2</v>
      </c>
      <c r="V701" s="333" t="str">
        <f>+VLOOKUP(A701,bd_lista!$A$3:$E$590,5,FALSE)</f>
        <v>Gobiernos Autonomos Municipales</v>
      </c>
      <c r="W701" s="392"/>
      <c r="X701" s="242">
        <f>+VLOOKUP(A701,[4]Sheet1!$A$13:$D$744,4,FALSE)</f>
        <v>0</v>
      </c>
      <c r="Y701" s="242" t="e">
        <f>+VLOOKUP(X701,bd_lista!$A$3:$C$590,3,FALSE)</f>
        <v>#N/A</v>
      </c>
      <c r="Z701" s="292"/>
      <c r="AA701" s="293"/>
    </row>
    <row r="702" spans="1:27" customFormat="1" ht="15" hidden="1" customHeight="1">
      <c r="A702" s="32">
        <v>1317</v>
      </c>
      <c r="B702" s="387">
        <f>+A702</f>
        <v>1317</v>
      </c>
      <c r="C702" s="247" t="str">
        <f>+VLOOKUP(A702,bd_lista!$A$3:$C$590,3,FALSE)</f>
        <v>Gobierno Autónomo Municipal de San Benito (Villa José Quintín Mendoza)</v>
      </c>
      <c r="D702" s="389" t="str">
        <f>+C702</f>
        <v>Gobierno Autónomo Municipal de San Benito (Villa José Quintín Mendoza)</v>
      </c>
      <c r="E702" s="242" t="s">
        <v>1304</v>
      </c>
      <c r="F702" s="243">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3">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3">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3">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3">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3">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3">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3">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3">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3">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3">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3">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3">
        <f t="shared" ca="1" si="23"/>
        <v>0</v>
      </c>
      <c r="S702" s="249"/>
      <c r="T702" s="243">
        <f ca="1">+T703</f>
        <v>0</v>
      </c>
      <c r="U702" s="242">
        <f t="shared" si="24"/>
        <v>1</v>
      </c>
      <c r="V702" s="333" t="str">
        <f>+VLOOKUP(A702,bd_lista!$A$3:$E$590,5,FALSE)</f>
        <v>Gobiernos Autonomos Municipales</v>
      </c>
      <c r="W702" s="391" t="str">
        <f>+V702</f>
        <v>Gobiernos Autonomos Municipales</v>
      </c>
      <c r="X702" s="242">
        <f>+VLOOKUP(A702,[4]Sheet1!$A$13:$D$744,4,FALSE)</f>
        <v>0</v>
      </c>
      <c r="Y702" s="242" t="e">
        <f>+VLOOKUP(X702,bd_lista!$A$3:$C$590,3,FALSE)</f>
        <v>#N/A</v>
      </c>
      <c r="Z702" s="294">
        <f>+X702</f>
        <v>0</v>
      </c>
      <c r="AA702" s="295" t="e">
        <f>+Y702</f>
        <v>#N/A</v>
      </c>
    </row>
    <row r="703" spans="1:27" customFormat="1" ht="15" hidden="1" customHeight="1">
      <c r="A703" s="32">
        <v>1317</v>
      </c>
      <c r="B703" s="388"/>
      <c r="C703" s="247" t="str">
        <f>+VLOOKUP(A703,bd_lista!$A$3:$C$590,3,FALSE)</f>
        <v>Gobierno Autónomo Municipal de San Benito (Villa José Quintín Mendoza)</v>
      </c>
      <c r="D703" s="390"/>
      <c r="E703" s="244" t="s">
        <v>1305</v>
      </c>
      <c r="F703" s="243">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3">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3">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3">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3">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3">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3">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3">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3">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3">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3">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3">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3">
        <f t="shared" ca="1" si="23"/>
        <v>0</v>
      </c>
      <c r="S703" s="249">
        <f ca="1">+R702+R703</f>
        <v>0</v>
      </c>
      <c r="T703" s="243">
        <f ca="1">+S703</f>
        <v>0</v>
      </c>
      <c r="U703" s="242">
        <f t="shared" si="24"/>
        <v>2</v>
      </c>
      <c r="V703" s="333" t="str">
        <f>+VLOOKUP(A703,bd_lista!$A$3:$E$590,5,FALSE)</f>
        <v>Gobiernos Autonomos Municipales</v>
      </c>
      <c r="W703" s="392"/>
      <c r="X703" s="242">
        <f>+VLOOKUP(A703,[4]Sheet1!$A$13:$D$744,4,FALSE)</f>
        <v>0</v>
      </c>
      <c r="Y703" s="242" t="e">
        <f>+VLOOKUP(X703,bd_lista!$A$3:$C$590,3,FALSE)</f>
        <v>#N/A</v>
      </c>
      <c r="Z703" s="292"/>
      <c r="AA703" s="293"/>
    </row>
    <row r="704" spans="1:27" customFormat="1" ht="15" hidden="1" customHeight="1">
      <c r="A704" s="32">
        <v>1318</v>
      </c>
      <c r="B704" s="387">
        <f>+A704</f>
        <v>1318</v>
      </c>
      <c r="C704" s="247" t="str">
        <f>+VLOOKUP(A704,bd_lista!$A$3:$C$590,3,FALSE)</f>
        <v>Gobierno Autónomo Municipal de Tacachi</v>
      </c>
      <c r="D704" s="389" t="str">
        <f>+C704</f>
        <v>Gobierno Autónomo Municipal de Tacachi</v>
      </c>
      <c r="E704" s="242" t="s">
        <v>1304</v>
      </c>
      <c r="F704" s="243">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3">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3">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3">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3">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3">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3">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3">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3">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3">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3">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3">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3">
        <f t="shared" ca="1" si="23"/>
        <v>0</v>
      </c>
      <c r="S704" s="249"/>
      <c r="T704" s="243">
        <f ca="1">+T705</f>
        <v>0</v>
      </c>
      <c r="U704" s="242">
        <f t="shared" si="24"/>
        <v>1</v>
      </c>
      <c r="V704" s="333" t="str">
        <f>+VLOOKUP(A704,bd_lista!$A$3:$E$590,5,FALSE)</f>
        <v>Gobiernos Autonomos Municipales</v>
      </c>
      <c r="W704" s="391" t="str">
        <f>+V704</f>
        <v>Gobiernos Autonomos Municipales</v>
      </c>
      <c r="X704" s="242">
        <f>+VLOOKUP(A704,[4]Sheet1!$A$13:$D$744,4,FALSE)</f>
        <v>0</v>
      </c>
      <c r="Y704" s="242" t="e">
        <f>+VLOOKUP(X704,bd_lista!$A$3:$C$590,3,FALSE)</f>
        <v>#N/A</v>
      </c>
      <c r="Z704" s="294">
        <f>+X704</f>
        <v>0</v>
      </c>
      <c r="AA704" s="295" t="e">
        <f>+Y704</f>
        <v>#N/A</v>
      </c>
    </row>
    <row r="705" spans="1:27" customFormat="1" ht="15" hidden="1" customHeight="1">
      <c r="A705" s="32">
        <v>1318</v>
      </c>
      <c r="B705" s="388"/>
      <c r="C705" s="247" t="str">
        <f>+VLOOKUP(A705,bd_lista!$A$3:$C$590,3,FALSE)</f>
        <v>Gobierno Autónomo Municipal de Tacachi</v>
      </c>
      <c r="D705" s="390"/>
      <c r="E705" s="244" t="s">
        <v>1305</v>
      </c>
      <c r="F705" s="243">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3">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3">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3">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3">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3">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3">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3">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3">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3">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3">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3">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3">
        <f t="shared" ca="1" si="23"/>
        <v>0</v>
      </c>
      <c r="S705" s="249">
        <f ca="1">+R704+R705</f>
        <v>0</v>
      </c>
      <c r="T705" s="243">
        <f ca="1">+S705</f>
        <v>0</v>
      </c>
      <c r="U705" s="242">
        <f t="shared" si="24"/>
        <v>2</v>
      </c>
      <c r="V705" s="333" t="str">
        <f>+VLOOKUP(A705,bd_lista!$A$3:$E$590,5,FALSE)</f>
        <v>Gobiernos Autonomos Municipales</v>
      </c>
      <c r="W705" s="392"/>
      <c r="X705" s="242">
        <f>+VLOOKUP(A705,[4]Sheet1!$A$13:$D$744,4,FALSE)</f>
        <v>0</v>
      </c>
      <c r="Y705" s="242" t="e">
        <f>+VLOOKUP(X705,bd_lista!$A$3:$C$590,3,FALSE)</f>
        <v>#N/A</v>
      </c>
      <c r="Z705" s="292"/>
      <c r="AA705" s="293"/>
    </row>
    <row r="706" spans="1:27" customFormat="1" ht="15" hidden="1" customHeight="1">
      <c r="A706" s="32">
        <v>1319</v>
      </c>
      <c r="B706" s="387">
        <f>+A706</f>
        <v>1319</v>
      </c>
      <c r="C706" s="247" t="str">
        <f>+VLOOKUP(A706,bd_lista!$A$3:$C$590,3,FALSE)</f>
        <v>Gobierno Autónomo Municipal Villa Gualberto Villarroel</v>
      </c>
      <c r="D706" s="389" t="str">
        <f>+C706</f>
        <v>Gobierno Autónomo Municipal Villa Gualberto Villarroel</v>
      </c>
      <c r="E706" s="242" t="s">
        <v>1304</v>
      </c>
      <c r="F706" s="243">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3">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3">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3">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3">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3">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3">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3">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3">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3">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3">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3">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3">
        <f t="shared" ca="1" si="23"/>
        <v>0</v>
      </c>
      <c r="S706" s="249"/>
      <c r="T706" s="243">
        <f ca="1">+T707</f>
        <v>0</v>
      </c>
      <c r="U706" s="242">
        <f t="shared" si="24"/>
        <v>1</v>
      </c>
      <c r="V706" s="333" t="str">
        <f>+VLOOKUP(A706,bd_lista!$A$3:$E$590,5,FALSE)</f>
        <v>Gobiernos Autonomos Municipales</v>
      </c>
      <c r="W706" s="391" t="str">
        <f>+V706</f>
        <v>Gobiernos Autonomos Municipales</v>
      </c>
      <c r="X706" s="242">
        <f>+VLOOKUP(A706,[4]Sheet1!$A$13:$D$744,4,FALSE)</f>
        <v>0</v>
      </c>
      <c r="Y706" s="242" t="e">
        <f>+VLOOKUP(X706,bd_lista!$A$3:$C$590,3,FALSE)</f>
        <v>#N/A</v>
      </c>
      <c r="Z706" s="294">
        <f>+X706</f>
        <v>0</v>
      </c>
      <c r="AA706" s="295" t="e">
        <f>+Y706</f>
        <v>#N/A</v>
      </c>
    </row>
    <row r="707" spans="1:27" customFormat="1" ht="15" hidden="1" customHeight="1">
      <c r="A707" s="32">
        <v>1319</v>
      </c>
      <c r="B707" s="388"/>
      <c r="C707" s="247" t="str">
        <f>+VLOOKUP(A707,bd_lista!$A$3:$C$590,3,FALSE)</f>
        <v>Gobierno Autónomo Municipal Villa Gualberto Villarroel</v>
      </c>
      <c r="D707" s="390"/>
      <c r="E707" s="244" t="s">
        <v>1305</v>
      </c>
      <c r="F707" s="243">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3">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3">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3">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3">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3">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3">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3">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3">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3">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3">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3">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3">
        <f t="shared" ca="1" si="23"/>
        <v>0</v>
      </c>
      <c r="S707" s="249">
        <f ca="1">+R706+R707</f>
        <v>0</v>
      </c>
      <c r="T707" s="243">
        <f ca="1">+S707</f>
        <v>0</v>
      </c>
      <c r="U707" s="242">
        <f t="shared" si="24"/>
        <v>2</v>
      </c>
      <c r="V707" s="333" t="str">
        <f>+VLOOKUP(A707,bd_lista!$A$3:$E$590,5,FALSE)</f>
        <v>Gobiernos Autonomos Municipales</v>
      </c>
      <c r="W707" s="392"/>
      <c r="X707" s="242">
        <f>+VLOOKUP(A707,[4]Sheet1!$A$13:$D$744,4,FALSE)</f>
        <v>0</v>
      </c>
      <c r="Y707" s="242" t="e">
        <f>+VLOOKUP(X707,bd_lista!$A$3:$C$590,3,FALSE)</f>
        <v>#N/A</v>
      </c>
      <c r="Z707" s="292"/>
      <c r="AA707" s="293"/>
    </row>
    <row r="708" spans="1:27" customFormat="1" ht="27" hidden="1" customHeight="1">
      <c r="A708" s="32">
        <v>1320</v>
      </c>
      <c r="B708" s="387">
        <f>+A708</f>
        <v>1320</v>
      </c>
      <c r="C708" s="247" t="str">
        <f>+VLOOKUP(A708,bd_lista!$A$3:$C$590,3,FALSE)</f>
        <v>Gobierno Autónomo Municipal de Tarata</v>
      </c>
      <c r="D708" s="389" t="str">
        <f>+C708</f>
        <v>Gobierno Autónomo Municipal de Tarata</v>
      </c>
      <c r="E708" s="242" t="s">
        <v>1304</v>
      </c>
      <c r="F708" s="243">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3">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3">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3">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3">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3">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3">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3">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3">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3">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3">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3">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3">
        <f t="shared" ca="1" si="23"/>
        <v>0</v>
      </c>
      <c r="S708" s="249"/>
      <c r="T708" s="243">
        <f ca="1">+T709</f>
        <v>0</v>
      </c>
      <c r="U708" s="242">
        <f t="shared" si="24"/>
        <v>1</v>
      </c>
      <c r="V708" s="333" t="str">
        <f>+VLOOKUP(A708,bd_lista!$A$3:$E$590,5,FALSE)</f>
        <v>Gobiernos Autonomos Municipales</v>
      </c>
      <c r="W708" s="391" t="str">
        <f>+V708</f>
        <v>Gobiernos Autonomos Municipales</v>
      </c>
      <c r="X708" s="242">
        <f>+VLOOKUP(A708,[4]Sheet1!$A$13:$D$744,4,FALSE)</f>
        <v>0</v>
      </c>
      <c r="Y708" s="242" t="e">
        <f>+VLOOKUP(X708,bd_lista!$A$3:$C$590,3,FALSE)</f>
        <v>#N/A</v>
      </c>
      <c r="Z708" s="294">
        <f>+X708</f>
        <v>0</v>
      </c>
      <c r="AA708" s="295" t="e">
        <f>+Y708</f>
        <v>#N/A</v>
      </c>
    </row>
    <row r="709" spans="1:27" customFormat="1" ht="27" hidden="1" customHeight="1">
      <c r="A709" s="32">
        <v>1320</v>
      </c>
      <c r="B709" s="388"/>
      <c r="C709" s="247" t="str">
        <f>+VLOOKUP(A709,bd_lista!$A$3:$C$590,3,FALSE)</f>
        <v>Gobierno Autónomo Municipal de Tarata</v>
      </c>
      <c r="D709" s="390"/>
      <c r="E709" s="244" t="s">
        <v>1305</v>
      </c>
      <c r="F709" s="243">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3">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3">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3">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3">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3">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3">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3">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3">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3">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3">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3">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3">
        <f t="shared" ca="1" si="23"/>
        <v>0</v>
      </c>
      <c r="S709" s="249">
        <f ca="1">+R708+R709</f>
        <v>0</v>
      </c>
      <c r="T709" s="243">
        <f ca="1">+S709</f>
        <v>0</v>
      </c>
      <c r="U709" s="242">
        <f t="shared" si="24"/>
        <v>2</v>
      </c>
      <c r="V709" s="333" t="str">
        <f>+VLOOKUP(A709,bd_lista!$A$3:$E$590,5,FALSE)</f>
        <v>Gobiernos Autonomos Municipales</v>
      </c>
      <c r="W709" s="392"/>
      <c r="X709" s="242">
        <f>+VLOOKUP(A709,[4]Sheet1!$A$13:$D$744,4,FALSE)</f>
        <v>0</v>
      </c>
      <c r="Y709" s="242" t="e">
        <f>+VLOOKUP(X709,bd_lista!$A$3:$C$590,3,FALSE)</f>
        <v>#N/A</v>
      </c>
      <c r="Z709" s="292"/>
      <c r="AA709" s="293"/>
    </row>
    <row r="710" spans="1:27" customFormat="1" ht="15" hidden="1" customHeight="1">
      <c r="A710" s="32">
        <v>1321</v>
      </c>
      <c r="B710" s="387">
        <f>+A710</f>
        <v>1321</v>
      </c>
      <c r="C710" s="247" t="str">
        <f>+VLOOKUP(A710,bd_lista!$A$3:$C$590,3,FALSE)</f>
        <v>Gobierno Autónomo Municipal de Anzaldo</v>
      </c>
      <c r="D710" s="389" t="str">
        <f>+C710</f>
        <v>Gobierno Autónomo Municipal de Anzaldo</v>
      </c>
      <c r="E710" s="242" t="s">
        <v>1304</v>
      </c>
      <c r="F710" s="243">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3">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3">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3">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3">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3">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3">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3">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3">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3">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3">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3">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3">
        <f t="shared" ref="R710:R773" ca="1" si="25">+SUM(F710:Q710)</f>
        <v>0</v>
      </c>
      <c r="S710" s="249"/>
      <c r="T710" s="243">
        <f ca="1">+T711</f>
        <v>0</v>
      </c>
      <c r="U710" s="242">
        <f t="shared" ref="U710:U773" si="26">+IF(E710="Débitos",1,2)</f>
        <v>1</v>
      </c>
      <c r="V710" s="333" t="str">
        <f>+VLOOKUP(A710,bd_lista!$A$3:$E$590,5,FALSE)</f>
        <v>Gobiernos Autonomos Municipales</v>
      </c>
      <c r="W710" s="391" t="str">
        <f>+V710</f>
        <v>Gobiernos Autonomos Municipales</v>
      </c>
      <c r="X710" s="242">
        <f>+VLOOKUP(A710,[4]Sheet1!$A$13:$D$744,4,FALSE)</f>
        <v>0</v>
      </c>
      <c r="Y710" s="242" t="e">
        <f>+VLOOKUP(X710,bd_lista!$A$3:$C$590,3,FALSE)</f>
        <v>#N/A</v>
      </c>
      <c r="Z710" s="294">
        <f>+X710</f>
        <v>0</v>
      </c>
      <c r="AA710" s="295" t="e">
        <f>+Y710</f>
        <v>#N/A</v>
      </c>
    </row>
    <row r="711" spans="1:27" customFormat="1" ht="15" hidden="1" customHeight="1">
      <c r="A711" s="32">
        <v>1321</v>
      </c>
      <c r="B711" s="388"/>
      <c r="C711" s="247" t="str">
        <f>+VLOOKUP(A711,bd_lista!$A$3:$C$590,3,FALSE)</f>
        <v>Gobierno Autónomo Municipal de Anzaldo</v>
      </c>
      <c r="D711" s="390"/>
      <c r="E711" s="244" t="s">
        <v>1305</v>
      </c>
      <c r="F711" s="243">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3">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3">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3">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3">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3">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3">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3">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3">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3">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3">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3">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3">
        <f t="shared" ca="1" si="25"/>
        <v>0</v>
      </c>
      <c r="S711" s="249">
        <f ca="1">+R710+R711</f>
        <v>0</v>
      </c>
      <c r="T711" s="243">
        <f ca="1">+S711</f>
        <v>0</v>
      </c>
      <c r="U711" s="242">
        <f t="shared" si="26"/>
        <v>2</v>
      </c>
      <c r="V711" s="333" t="str">
        <f>+VLOOKUP(A711,bd_lista!$A$3:$E$590,5,FALSE)</f>
        <v>Gobiernos Autonomos Municipales</v>
      </c>
      <c r="W711" s="392"/>
      <c r="X711" s="242">
        <f>+VLOOKUP(A711,[4]Sheet1!$A$13:$D$744,4,FALSE)</f>
        <v>0</v>
      </c>
      <c r="Y711" s="242" t="e">
        <f>+VLOOKUP(X711,bd_lista!$A$3:$C$590,3,FALSE)</f>
        <v>#N/A</v>
      </c>
      <c r="Z711" s="292"/>
      <c r="AA711" s="293"/>
    </row>
    <row r="712" spans="1:27" customFormat="1" ht="27" hidden="1" customHeight="1">
      <c r="A712" s="32">
        <v>1322</v>
      </c>
      <c r="B712" s="387">
        <f>+A712</f>
        <v>1322</v>
      </c>
      <c r="C712" s="247" t="str">
        <f>+VLOOKUP(A712,bd_lista!$A$3:$C$590,3,FALSE)</f>
        <v>Gobierno Autónomo Municipal de Arbieto</v>
      </c>
      <c r="D712" s="389" t="str">
        <f>+C712</f>
        <v>Gobierno Autónomo Municipal de Arbieto</v>
      </c>
      <c r="E712" s="242" t="s">
        <v>1304</v>
      </c>
      <c r="F712" s="243">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3">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3">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3">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3">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3">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3">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3">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3">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3">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3">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3">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3">
        <f t="shared" ca="1" si="25"/>
        <v>0</v>
      </c>
      <c r="S712" s="249"/>
      <c r="T712" s="243">
        <f ca="1">+T713</f>
        <v>0</v>
      </c>
      <c r="U712" s="242">
        <f t="shared" si="26"/>
        <v>1</v>
      </c>
      <c r="V712" s="333" t="str">
        <f>+VLOOKUP(A712,bd_lista!$A$3:$E$590,5,FALSE)</f>
        <v>Gobiernos Autonomos Municipales</v>
      </c>
      <c r="W712" s="391" t="str">
        <f>+V712</f>
        <v>Gobiernos Autonomos Municipales</v>
      </c>
      <c r="X712" s="242">
        <f>+VLOOKUP(A712,[4]Sheet1!$A$13:$D$744,4,FALSE)</f>
        <v>0</v>
      </c>
      <c r="Y712" s="242" t="e">
        <f>+VLOOKUP(X712,bd_lista!$A$3:$C$590,3,FALSE)</f>
        <v>#N/A</v>
      </c>
      <c r="Z712" s="294">
        <f>+X712</f>
        <v>0</v>
      </c>
      <c r="AA712" s="295" t="e">
        <f>+Y712</f>
        <v>#N/A</v>
      </c>
    </row>
    <row r="713" spans="1:27" customFormat="1" ht="27" hidden="1" customHeight="1">
      <c r="A713" s="32">
        <v>1322</v>
      </c>
      <c r="B713" s="388"/>
      <c r="C713" s="247" t="str">
        <f>+VLOOKUP(A713,bd_lista!$A$3:$C$590,3,FALSE)</f>
        <v>Gobierno Autónomo Municipal de Arbieto</v>
      </c>
      <c r="D713" s="390"/>
      <c r="E713" s="244" t="s">
        <v>1305</v>
      </c>
      <c r="F713" s="243">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3">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3">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3">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3">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3">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3">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3">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3">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3">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3">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3">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3">
        <f t="shared" ca="1" si="25"/>
        <v>0</v>
      </c>
      <c r="S713" s="249">
        <f ca="1">+R712+R713</f>
        <v>0</v>
      </c>
      <c r="T713" s="243">
        <f ca="1">+S713</f>
        <v>0</v>
      </c>
      <c r="U713" s="242">
        <f t="shared" si="26"/>
        <v>2</v>
      </c>
      <c r="V713" s="333" t="str">
        <f>+VLOOKUP(A713,bd_lista!$A$3:$E$590,5,FALSE)</f>
        <v>Gobiernos Autonomos Municipales</v>
      </c>
      <c r="W713" s="392"/>
      <c r="X713" s="242">
        <f>+VLOOKUP(A713,[4]Sheet1!$A$13:$D$744,4,FALSE)</f>
        <v>0</v>
      </c>
      <c r="Y713" s="242" t="e">
        <f>+VLOOKUP(X713,bd_lista!$A$3:$C$590,3,FALSE)</f>
        <v>#N/A</v>
      </c>
      <c r="Z713" s="292"/>
      <c r="AA713" s="293"/>
    </row>
    <row r="714" spans="1:27" customFormat="1" ht="15" hidden="1" customHeight="1">
      <c r="A714" s="32">
        <v>1323</v>
      </c>
      <c r="B714" s="387">
        <f>+A714</f>
        <v>1323</v>
      </c>
      <c r="C714" s="247" t="str">
        <f>+VLOOKUP(A714,bd_lista!$A$3:$C$590,3,FALSE)</f>
        <v>Gobierno Autónomo Municipal de Sacabamba</v>
      </c>
      <c r="D714" s="389" t="str">
        <f>+C714</f>
        <v>Gobierno Autónomo Municipal de Sacabamba</v>
      </c>
      <c r="E714" s="242" t="s">
        <v>1304</v>
      </c>
      <c r="F714" s="243">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3">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3">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3">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3">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3">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3">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3">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3">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3">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3">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3">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3">
        <f t="shared" ca="1" si="25"/>
        <v>0</v>
      </c>
      <c r="S714" s="249"/>
      <c r="T714" s="243">
        <f ca="1">+T715</f>
        <v>0</v>
      </c>
      <c r="U714" s="242">
        <f t="shared" si="26"/>
        <v>1</v>
      </c>
      <c r="V714" s="333" t="str">
        <f>+VLOOKUP(A714,bd_lista!$A$3:$E$590,5,FALSE)</f>
        <v>Gobiernos Autonomos Municipales</v>
      </c>
      <c r="W714" s="391" t="str">
        <f>+V714</f>
        <v>Gobiernos Autonomos Municipales</v>
      </c>
      <c r="X714" s="242">
        <f>+VLOOKUP(A714,[4]Sheet1!$A$13:$D$744,4,FALSE)</f>
        <v>0</v>
      </c>
      <c r="Y714" s="242" t="e">
        <f>+VLOOKUP(X714,bd_lista!$A$3:$C$590,3,FALSE)</f>
        <v>#N/A</v>
      </c>
      <c r="Z714" s="294">
        <f>+X714</f>
        <v>0</v>
      </c>
      <c r="AA714" s="295" t="e">
        <f>+Y714</f>
        <v>#N/A</v>
      </c>
    </row>
    <row r="715" spans="1:27" customFormat="1" ht="15" hidden="1" customHeight="1">
      <c r="A715" s="32">
        <v>1323</v>
      </c>
      <c r="B715" s="388"/>
      <c r="C715" s="247" t="str">
        <f>+VLOOKUP(A715,bd_lista!$A$3:$C$590,3,FALSE)</f>
        <v>Gobierno Autónomo Municipal de Sacabamba</v>
      </c>
      <c r="D715" s="390"/>
      <c r="E715" s="244" t="s">
        <v>1305</v>
      </c>
      <c r="F715" s="243">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3">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3">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3">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3">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3">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3">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3">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3">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3">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3">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3">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3">
        <f t="shared" ca="1" si="25"/>
        <v>0</v>
      </c>
      <c r="S715" s="249">
        <f ca="1">+R714+R715</f>
        <v>0</v>
      </c>
      <c r="T715" s="243">
        <f ca="1">+S715</f>
        <v>0</v>
      </c>
      <c r="U715" s="242">
        <f t="shared" si="26"/>
        <v>2</v>
      </c>
      <c r="V715" s="333" t="str">
        <f>+VLOOKUP(A715,bd_lista!$A$3:$E$590,5,FALSE)</f>
        <v>Gobiernos Autonomos Municipales</v>
      </c>
      <c r="W715" s="392"/>
      <c r="X715" s="242">
        <f>+VLOOKUP(A715,[4]Sheet1!$A$13:$D$744,4,FALSE)</f>
        <v>0</v>
      </c>
      <c r="Y715" s="242" t="e">
        <f>+VLOOKUP(X715,bd_lista!$A$3:$C$590,3,FALSE)</f>
        <v>#N/A</v>
      </c>
      <c r="Z715" s="292"/>
      <c r="AA715" s="293"/>
    </row>
    <row r="716" spans="1:27" customFormat="1" ht="15" hidden="1" customHeight="1">
      <c r="A716" s="32">
        <v>1324</v>
      </c>
      <c r="B716" s="387">
        <f>+A716</f>
        <v>1324</v>
      </c>
      <c r="C716" s="247" t="str">
        <f>+VLOOKUP(A716,bd_lista!$A$3:$C$590,3,FALSE)</f>
        <v>Gobierno Autónomo Municipal de Cliza</v>
      </c>
      <c r="D716" s="389" t="str">
        <f>+C716</f>
        <v>Gobierno Autónomo Municipal de Cliza</v>
      </c>
      <c r="E716" s="242" t="s">
        <v>1304</v>
      </c>
      <c r="F716" s="243">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3">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3">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3">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3">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3">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3">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3">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3">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3">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3">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3">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3">
        <f t="shared" ca="1" si="25"/>
        <v>0</v>
      </c>
      <c r="S716" s="249"/>
      <c r="T716" s="243">
        <f ca="1">+T717</f>
        <v>0</v>
      </c>
      <c r="U716" s="242">
        <f t="shared" si="26"/>
        <v>1</v>
      </c>
      <c r="V716" s="333" t="str">
        <f>+VLOOKUP(A716,bd_lista!$A$3:$E$590,5,FALSE)</f>
        <v>Gobiernos Autonomos Municipales</v>
      </c>
      <c r="W716" s="391" t="str">
        <f>+V716</f>
        <v>Gobiernos Autonomos Municipales</v>
      </c>
      <c r="X716" s="242">
        <f>+VLOOKUP(A716,[4]Sheet1!$A$13:$D$744,4,FALSE)</f>
        <v>0</v>
      </c>
      <c r="Y716" s="242" t="e">
        <f>+VLOOKUP(X716,bd_lista!$A$3:$C$590,3,FALSE)</f>
        <v>#N/A</v>
      </c>
      <c r="Z716" s="294">
        <f>+X716</f>
        <v>0</v>
      </c>
      <c r="AA716" s="295" t="e">
        <f>+Y716</f>
        <v>#N/A</v>
      </c>
    </row>
    <row r="717" spans="1:27" customFormat="1" ht="15" hidden="1" customHeight="1">
      <c r="A717" s="32">
        <v>1324</v>
      </c>
      <c r="B717" s="388"/>
      <c r="C717" s="247" t="str">
        <f>+VLOOKUP(A717,bd_lista!$A$3:$C$590,3,FALSE)</f>
        <v>Gobierno Autónomo Municipal de Cliza</v>
      </c>
      <c r="D717" s="390"/>
      <c r="E717" s="244" t="s">
        <v>1305</v>
      </c>
      <c r="F717" s="243">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3">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3">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3">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3">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3">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3">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3">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3">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3">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3">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3">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3">
        <f t="shared" ca="1" si="25"/>
        <v>0</v>
      </c>
      <c r="S717" s="249">
        <f ca="1">+R716+R717</f>
        <v>0</v>
      </c>
      <c r="T717" s="243">
        <f ca="1">+S717</f>
        <v>0</v>
      </c>
      <c r="U717" s="242">
        <f t="shared" si="26"/>
        <v>2</v>
      </c>
      <c r="V717" s="333" t="str">
        <f>+VLOOKUP(A717,bd_lista!$A$3:$E$590,5,FALSE)</f>
        <v>Gobiernos Autonomos Municipales</v>
      </c>
      <c r="W717" s="392"/>
      <c r="X717" s="242">
        <f>+VLOOKUP(A717,[4]Sheet1!$A$13:$D$744,4,FALSE)</f>
        <v>0</v>
      </c>
      <c r="Y717" s="242" t="e">
        <f>+VLOOKUP(X717,bd_lista!$A$3:$C$590,3,FALSE)</f>
        <v>#N/A</v>
      </c>
      <c r="Z717" s="292"/>
      <c r="AA717" s="293"/>
    </row>
    <row r="718" spans="1:27" customFormat="1" ht="15" hidden="1" customHeight="1">
      <c r="A718" s="32">
        <v>1325</v>
      </c>
      <c r="B718" s="387">
        <f>+A718</f>
        <v>1325</v>
      </c>
      <c r="C718" s="247" t="str">
        <f>+VLOOKUP(A718,bd_lista!$A$3:$C$590,3,FALSE)</f>
        <v>Gobierno Autónomo Municipal de Toco</v>
      </c>
      <c r="D718" s="389" t="str">
        <f>+C718</f>
        <v>Gobierno Autónomo Municipal de Toco</v>
      </c>
      <c r="E718" s="242" t="s">
        <v>1304</v>
      </c>
      <c r="F718" s="243">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3">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3">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3">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3">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3">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3">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3">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3">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3">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3">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3">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3">
        <f t="shared" ca="1" si="25"/>
        <v>0</v>
      </c>
      <c r="S718" s="249"/>
      <c r="T718" s="243">
        <f ca="1">+T719</f>
        <v>0</v>
      </c>
      <c r="U718" s="242">
        <f t="shared" si="26"/>
        <v>1</v>
      </c>
      <c r="V718" s="333" t="str">
        <f>+VLOOKUP(A718,bd_lista!$A$3:$E$590,5,FALSE)</f>
        <v>Gobiernos Autonomos Municipales</v>
      </c>
      <c r="W718" s="391" t="str">
        <f>+V718</f>
        <v>Gobiernos Autonomos Municipales</v>
      </c>
      <c r="X718" s="242">
        <f>+VLOOKUP(A718,[4]Sheet1!$A$13:$D$744,4,FALSE)</f>
        <v>0</v>
      </c>
      <c r="Y718" s="242" t="e">
        <f>+VLOOKUP(X718,bd_lista!$A$3:$C$590,3,FALSE)</f>
        <v>#N/A</v>
      </c>
      <c r="Z718" s="294">
        <f>+X718</f>
        <v>0</v>
      </c>
      <c r="AA718" s="295" t="e">
        <f>+Y718</f>
        <v>#N/A</v>
      </c>
    </row>
    <row r="719" spans="1:27" customFormat="1" ht="15" hidden="1" customHeight="1">
      <c r="A719" s="32">
        <v>1325</v>
      </c>
      <c r="B719" s="388"/>
      <c r="C719" s="247" t="str">
        <f>+VLOOKUP(A719,bd_lista!$A$3:$C$590,3,FALSE)</f>
        <v>Gobierno Autónomo Municipal de Toco</v>
      </c>
      <c r="D719" s="390"/>
      <c r="E719" s="244" t="s">
        <v>1305</v>
      </c>
      <c r="F719" s="243">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3">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3">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3">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3">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3">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3">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3">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3">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3">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3">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3">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3">
        <f t="shared" ca="1" si="25"/>
        <v>0</v>
      </c>
      <c r="S719" s="249">
        <f ca="1">+R718+R719</f>
        <v>0</v>
      </c>
      <c r="T719" s="243">
        <f ca="1">+S719</f>
        <v>0</v>
      </c>
      <c r="U719" s="242">
        <f t="shared" si="26"/>
        <v>2</v>
      </c>
      <c r="V719" s="333" t="str">
        <f>+VLOOKUP(A719,bd_lista!$A$3:$E$590,5,FALSE)</f>
        <v>Gobiernos Autonomos Municipales</v>
      </c>
      <c r="W719" s="392"/>
      <c r="X719" s="242">
        <f>+VLOOKUP(A719,[4]Sheet1!$A$13:$D$744,4,FALSE)</f>
        <v>0</v>
      </c>
      <c r="Y719" s="242" t="e">
        <f>+VLOOKUP(X719,bd_lista!$A$3:$C$590,3,FALSE)</f>
        <v>#N/A</v>
      </c>
      <c r="Z719" s="292"/>
      <c r="AA719" s="293"/>
    </row>
    <row r="720" spans="1:27" customFormat="1" ht="15" hidden="1" customHeight="1">
      <c r="A720" s="32">
        <v>1326</v>
      </c>
      <c r="B720" s="387">
        <f>+A720</f>
        <v>1326</v>
      </c>
      <c r="C720" s="247" t="str">
        <f>+VLOOKUP(A720,bd_lista!$A$3:$C$590,3,FALSE)</f>
        <v>Gobierno Autónomo Municipal de Tolata</v>
      </c>
      <c r="D720" s="389" t="str">
        <f>+C720</f>
        <v>Gobierno Autónomo Municipal de Tolata</v>
      </c>
      <c r="E720" s="242" t="s">
        <v>1304</v>
      </c>
      <c r="F720" s="243">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3">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3">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3">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3">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3">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3">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3">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3">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3">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3">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3">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3">
        <f t="shared" ca="1" si="25"/>
        <v>0</v>
      </c>
      <c r="S720" s="249"/>
      <c r="T720" s="243">
        <f ca="1">+T721</f>
        <v>0</v>
      </c>
      <c r="U720" s="242">
        <f t="shared" si="26"/>
        <v>1</v>
      </c>
      <c r="V720" s="333" t="str">
        <f>+VLOOKUP(A720,bd_lista!$A$3:$E$590,5,FALSE)</f>
        <v>Gobiernos Autonomos Municipales</v>
      </c>
      <c r="W720" s="391" t="str">
        <f>+V720</f>
        <v>Gobiernos Autonomos Municipales</v>
      </c>
      <c r="X720" s="242">
        <f>+VLOOKUP(A720,[4]Sheet1!$A$13:$D$744,4,FALSE)</f>
        <v>0</v>
      </c>
      <c r="Y720" s="242" t="e">
        <f>+VLOOKUP(X720,bd_lista!$A$3:$C$590,3,FALSE)</f>
        <v>#N/A</v>
      </c>
      <c r="Z720" s="294">
        <f>+X720</f>
        <v>0</v>
      </c>
      <c r="AA720" s="295" t="e">
        <f>+Y720</f>
        <v>#N/A</v>
      </c>
    </row>
    <row r="721" spans="1:27" customFormat="1" ht="15" hidden="1" customHeight="1">
      <c r="A721" s="32">
        <v>1326</v>
      </c>
      <c r="B721" s="388"/>
      <c r="C721" s="247" t="str">
        <f>+VLOOKUP(A721,bd_lista!$A$3:$C$590,3,FALSE)</f>
        <v>Gobierno Autónomo Municipal de Tolata</v>
      </c>
      <c r="D721" s="390"/>
      <c r="E721" s="244" t="s">
        <v>1305</v>
      </c>
      <c r="F721" s="243">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3">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3">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3">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3">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3">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3">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3">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3">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3">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3">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3">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3">
        <f t="shared" ca="1" si="25"/>
        <v>0</v>
      </c>
      <c r="S721" s="249">
        <f ca="1">+R720+R721</f>
        <v>0</v>
      </c>
      <c r="T721" s="243">
        <f ca="1">+S721</f>
        <v>0</v>
      </c>
      <c r="U721" s="242">
        <f t="shared" si="26"/>
        <v>2</v>
      </c>
      <c r="V721" s="333" t="str">
        <f>+VLOOKUP(A721,bd_lista!$A$3:$E$590,5,FALSE)</f>
        <v>Gobiernos Autonomos Municipales</v>
      </c>
      <c r="W721" s="392"/>
      <c r="X721" s="242">
        <f>+VLOOKUP(A721,[4]Sheet1!$A$13:$D$744,4,FALSE)</f>
        <v>0</v>
      </c>
      <c r="Y721" s="242" t="e">
        <f>+VLOOKUP(X721,bd_lista!$A$3:$C$590,3,FALSE)</f>
        <v>#N/A</v>
      </c>
      <c r="Z721" s="292"/>
      <c r="AA721" s="293"/>
    </row>
    <row r="722" spans="1:27" customFormat="1" ht="15" hidden="1" customHeight="1">
      <c r="A722" s="32">
        <v>1327</v>
      </c>
      <c r="B722" s="387">
        <f>+A722</f>
        <v>1327</v>
      </c>
      <c r="C722" s="247" t="str">
        <f>+VLOOKUP(A722,bd_lista!$A$3:$C$590,3,FALSE)</f>
        <v>Gobierno Autónomo Municipal de Capinota</v>
      </c>
      <c r="D722" s="389" t="str">
        <f>+C722</f>
        <v>Gobierno Autónomo Municipal de Capinota</v>
      </c>
      <c r="E722" s="242" t="s">
        <v>1304</v>
      </c>
      <c r="F722" s="243">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3">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3">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3">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3">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3">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3">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3">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3">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3">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3">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3">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3">
        <f t="shared" ca="1" si="25"/>
        <v>0</v>
      </c>
      <c r="S722" s="249"/>
      <c r="T722" s="243">
        <f ca="1">+T723</f>
        <v>0</v>
      </c>
      <c r="U722" s="242">
        <f t="shared" si="26"/>
        <v>1</v>
      </c>
      <c r="V722" s="333" t="str">
        <f>+VLOOKUP(A722,bd_lista!$A$3:$E$590,5,FALSE)</f>
        <v>Gobiernos Autonomos Municipales</v>
      </c>
      <c r="W722" s="391" t="str">
        <f>+V722</f>
        <v>Gobiernos Autonomos Municipales</v>
      </c>
      <c r="X722" s="242">
        <f>+VLOOKUP(A722,[4]Sheet1!$A$13:$D$744,4,FALSE)</f>
        <v>0</v>
      </c>
      <c r="Y722" s="242" t="e">
        <f>+VLOOKUP(X722,bd_lista!$A$3:$C$590,3,FALSE)</f>
        <v>#N/A</v>
      </c>
      <c r="Z722" s="294">
        <f>+X722</f>
        <v>0</v>
      </c>
      <c r="AA722" s="295" t="e">
        <f>+Y722</f>
        <v>#N/A</v>
      </c>
    </row>
    <row r="723" spans="1:27" customFormat="1" ht="15" hidden="1" customHeight="1">
      <c r="A723" s="32">
        <v>1327</v>
      </c>
      <c r="B723" s="388"/>
      <c r="C723" s="247" t="str">
        <f>+VLOOKUP(A723,bd_lista!$A$3:$C$590,3,FALSE)</f>
        <v>Gobierno Autónomo Municipal de Capinota</v>
      </c>
      <c r="D723" s="390"/>
      <c r="E723" s="244" t="s">
        <v>1305</v>
      </c>
      <c r="F723" s="243">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3">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3">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3">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3">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3">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3">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3">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3">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3">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3">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3">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3">
        <f t="shared" ca="1" si="25"/>
        <v>0</v>
      </c>
      <c r="S723" s="249">
        <f ca="1">+R722+R723</f>
        <v>0</v>
      </c>
      <c r="T723" s="243">
        <f ca="1">+S723</f>
        <v>0</v>
      </c>
      <c r="U723" s="242">
        <f t="shared" si="26"/>
        <v>2</v>
      </c>
      <c r="V723" s="333" t="str">
        <f>+VLOOKUP(A723,bd_lista!$A$3:$E$590,5,FALSE)</f>
        <v>Gobiernos Autonomos Municipales</v>
      </c>
      <c r="W723" s="392"/>
      <c r="X723" s="242">
        <f>+VLOOKUP(A723,[4]Sheet1!$A$13:$D$744,4,FALSE)</f>
        <v>0</v>
      </c>
      <c r="Y723" s="242" t="e">
        <f>+VLOOKUP(X723,bd_lista!$A$3:$C$590,3,FALSE)</f>
        <v>#N/A</v>
      </c>
      <c r="Z723" s="292"/>
      <c r="AA723" s="293"/>
    </row>
    <row r="724" spans="1:27" customFormat="1" ht="15" hidden="1" customHeight="1">
      <c r="A724" s="32">
        <v>1328</v>
      </c>
      <c r="B724" s="387">
        <f>+A724</f>
        <v>1328</v>
      </c>
      <c r="C724" s="247" t="str">
        <f>+VLOOKUP(A724,bd_lista!$A$3:$C$590,3,FALSE)</f>
        <v>Gobierno Autónomo Municipal de Santivañez</v>
      </c>
      <c r="D724" s="389" t="str">
        <f>+C724</f>
        <v>Gobierno Autónomo Municipal de Santivañez</v>
      </c>
      <c r="E724" s="242" t="s">
        <v>1304</v>
      </c>
      <c r="F724" s="243">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3">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3">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3">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3">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3">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3">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3">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3">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3">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3">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3">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3">
        <f t="shared" ca="1" si="25"/>
        <v>0</v>
      </c>
      <c r="S724" s="249"/>
      <c r="T724" s="243">
        <f ca="1">+T725</f>
        <v>0</v>
      </c>
      <c r="U724" s="242">
        <f t="shared" si="26"/>
        <v>1</v>
      </c>
      <c r="V724" s="333" t="str">
        <f>+VLOOKUP(A724,bd_lista!$A$3:$E$590,5,FALSE)</f>
        <v>Gobiernos Autonomos Municipales</v>
      </c>
      <c r="W724" s="391" t="str">
        <f>+V724</f>
        <v>Gobiernos Autonomos Municipales</v>
      </c>
      <c r="X724" s="242">
        <f>+VLOOKUP(A724,[4]Sheet1!$A$13:$D$744,4,FALSE)</f>
        <v>0</v>
      </c>
      <c r="Y724" s="242" t="e">
        <f>+VLOOKUP(X724,bd_lista!$A$3:$C$590,3,FALSE)</f>
        <v>#N/A</v>
      </c>
      <c r="Z724" s="294">
        <f>+X724</f>
        <v>0</v>
      </c>
      <c r="AA724" s="295" t="e">
        <f>+Y724</f>
        <v>#N/A</v>
      </c>
    </row>
    <row r="725" spans="1:27" customFormat="1" ht="15" hidden="1" customHeight="1">
      <c r="A725" s="32">
        <v>1328</v>
      </c>
      <c r="B725" s="388"/>
      <c r="C725" s="247" t="str">
        <f>+VLOOKUP(A725,bd_lista!$A$3:$C$590,3,FALSE)</f>
        <v>Gobierno Autónomo Municipal de Santivañez</v>
      </c>
      <c r="D725" s="390"/>
      <c r="E725" s="244" t="s">
        <v>1305</v>
      </c>
      <c r="F725" s="243">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3">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3">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3">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3">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3">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3">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3">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3">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3">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3">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3">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3">
        <f t="shared" ca="1" si="25"/>
        <v>0</v>
      </c>
      <c r="S725" s="249">
        <f ca="1">+R724+R725</f>
        <v>0</v>
      </c>
      <c r="T725" s="243">
        <f ca="1">+S725</f>
        <v>0</v>
      </c>
      <c r="U725" s="242">
        <f t="shared" si="26"/>
        <v>2</v>
      </c>
      <c r="V725" s="333" t="str">
        <f>+VLOOKUP(A725,bd_lista!$A$3:$E$590,5,FALSE)</f>
        <v>Gobiernos Autonomos Municipales</v>
      </c>
      <c r="W725" s="392"/>
      <c r="X725" s="242">
        <f>+VLOOKUP(A725,[4]Sheet1!$A$13:$D$744,4,FALSE)</f>
        <v>0</v>
      </c>
      <c r="Y725" s="242" t="e">
        <f>+VLOOKUP(X725,bd_lista!$A$3:$C$590,3,FALSE)</f>
        <v>#N/A</v>
      </c>
      <c r="Z725" s="292"/>
      <c r="AA725" s="293"/>
    </row>
    <row r="726" spans="1:27" customFormat="1" ht="15" hidden="1" customHeight="1">
      <c r="A726" s="32">
        <v>1329</v>
      </c>
      <c r="B726" s="387">
        <f>+A726</f>
        <v>1329</v>
      </c>
      <c r="C726" s="247" t="str">
        <f>+VLOOKUP(A726,bd_lista!$A$3:$C$590,3,FALSE)</f>
        <v>Gobierno Autónomo Municipal de Sicaya</v>
      </c>
      <c r="D726" s="389" t="str">
        <f>+C726</f>
        <v>Gobierno Autónomo Municipal de Sicaya</v>
      </c>
      <c r="E726" s="242" t="s">
        <v>1304</v>
      </c>
      <c r="F726" s="243">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3">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3">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3">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3">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3">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3">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3">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3">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3">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3">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3">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3">
        <f t="shared" ca="1" si="25"/>
        <v>0</v>
      </c>
      <c r="S726" s="249"/>
      <c r="T726" s="243">
        <f ca="1">+T727</f>
        <v>0</v>
      </c>
      <c r="U726" s="242">
        <f t="shared" si="26"/>
        <v>1</v>
      </c>
      <c r="V726" s="333" t="str">
        <f>+VLOOKUP(A726,bd_lista!$A$3:$E$590,5,FALSE)</f>
        <v>Gobiernos Autonomos Municipales</v>
      </c>
      <c r="W726" s="391" t="str">
        <f>+V726</f>
        <v>Gobiernos Autonomos Municipales</v>
      </c>
      <c r="X726" s="242">
        <f>+VLOOKUP(A726,[4]Sheet1!$A$13:$D$744,4,FALSE)</f>
        <v>0</v>
      </c>
      <c r="Y726" s="242" t="e">
        <f>+VLOOKUP(X726,bd_lista!$A$3:$C$590,3,FALSE)</f>
        <v>#N/A</v>
      </c>
      <c r="Z726" s="294">
        <f>+X726</f>
        <v>0</v>
      </c>
      <c r="AA726" s="295" t="e">
        <f>+Y726</f>
        <v>#N/A</v>
      </c>
    </row>
    <row r="727" spans="1:27" customFormat="1" ht="15" hidden="1" customHeight="1">
      <c r="A727" s="32">
        <v>1329</v>
      </c>
      <c r="B727" s="388"/>
      <c r="C727" s="247" t="str">
        <f>+VLOOKUP(A727,bd_lista!$A$3:$C$590,3,FALSE)</f>
        <v>Gobierno Autónomo Municipal de Sicaya</v>
      </c>
      <c r="D727" s="390"/>
      <c r="E727" s="244" t="s">
        <v>1305</v>
      </c>
      <c r="F727" s="243">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3">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3">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3">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3">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3">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3">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3">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3">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3">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3">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3">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3">
        <f t="shared" ca="1" si="25"/>
        <v>0</v>
      </c>
      <c r="S727" s="249">
        <f ca="1">+R726+R727</f>
        <v>0</v>
      </c>
      <c r="T727" s="243">
        <f ca="1">+S727</f>
        <v>0</v>
      </c>
      <c r="U727" s="242">
        <f t="shared" si="26"/>
        <v>2</v>
      </c>
      <c r="V727" s="333" t="str">
        <f>+VLOOKUP(A727,bd_lista!$A$3:$E$590,5,FALSE)</f>
        <v>Gobiernos Autonomos Municipales</v>
      </c>
      <c r="W727" s="392"/>
      <c r="X727" s="242">
        <f>+VLOOKUP(A727,[4]Sheet1!$A$13:$D$744,4,FALSE)</f>
        <v>0</v>
      </c>
      <c r="Y727" s="242" t="e">
        <f>+VLOOKUP(X727,bd_lista!$A$3:$C$590,3,FALSE)</f>
        <v>#N/A</v>
      </c>
      <c r="Z727" s="292"/>
      <c r="AA727" s="293"/>
    </row>
    <row r="728" spans="1:27" customFormat="1" ht="15" hidden="1" customHeight="1">
      <c r="A728" s="32">
        <v>1330</v>
      </c>
      <c r="B728" s="387">
        <f>+A728</f>
        <v>1330</v>
      </c>
      <c r="C728" s="247" t="str">
        <f>+VLOOKUP(A728,bd_lista!$A$3:$C$590,3,FALSE)</f>
        <v>Gobierno Autónomo Municipal de Tapacari</v>
      </c>
      <c r="D728" s="389" t="str">
        <f>+C728</f>
        <v>Gobierno Autónomo Municipal de Tapacari</v>
      </c>
      <c r="E728" s="242" t="s">
        <v>1304</v>
      </c>
      <c r="F728" s="243">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3">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3">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3">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3">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3">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3">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3">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3">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3">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3">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3">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3">
        <f t="shared" ca="1" si="25"/>
        <v>0</v>
      </c>
      <c r="S728" s="249"/>
      <c r="T728" s="243">
        <f ca="1">+T729</f>
        <v>0</v>
      </c>
      <c r="U728" s="242">
        <f t="shared" si="26"/>
        <v>1</v>
      </c>
      <c r="V728" s="333" t="str">
        <f>+VLOOKUP(A728,bd_lista!$A$3:$E$590,5,FALSE)</f>
        <v>Gobiernos Autonomos Municipales</v>
      </c>
      <c r="W728" s="391" t="str">
        <f>+V728</f>
        <v>Gobiernos Autonomos Municipales</v>
      </c>
      <c r="X728" s="242">
        <f>+VLOOKUP(A728,[4]Sheet1!$A$13:$D$744,4,FALSE)</f>
        <v>0</v>
      </c>
      <c r="Y728" s="242" t="e">
        <f>+VLOOKUP(X728,bd_lista!$A$3:$C$590,3,FALSE)</f>
        <v>#N/A</v>
      </c>
      <c r="Z728" s="294">
        <f>+X728</f>
        <v>0</v>
      </c>
      <c r="AA728" s="295" t="e">
        <f>+Y728</f>
        <v>#N/A</v>
      </c>
    </row>
    <row r="729" spans="1:27" customFormat="1" ht="15" hidden="1" customHeight="1">
      <c r="A729" s="32">
        <v>1330</v>
      </c>
      <c r="B729" s="388"/>
      <c r="C729" s="247" t="str">
        <f>+VLOOKUP(A729,bd_lista!$A$3:$C$590,3,FALSE)</f>
        <v>Gobierno Autónomo Municipal de Tapacari</v>
      </c>
      <c r="D729" s="390"/>
      <c r="E729" s="244" t="s">
        <v>1305</v>
      </c>
      <c r="F729" s="243">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3">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3">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3">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3">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3">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3">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3">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3">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3">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3">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3">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3">
        <f t="shared" ca="1" si="25"/>
        <v>0</v>
      </c>
      <c r="S729" s="249">
        <f ca="1">+R728+R729</f>
        <v>0</v>
      </c>
      <c r="T729" s="243">
        <f ca="1">+S729</f>
        <v>0</v>
      </c>
      <c r="U729" s="242">
        <f t="shared" si="26"/>
        <v>2</v>
      </c>
      <c r="V729" s="333" t="str">
        <f>+VLOOKUP(A729,bd_lista!$A$3:$E$590,5,FALSE)</f>
        <v>Gobiernos Autonomos Municipales</v>
      </c>
      <c r="W729" s="392"/>
      <c r="X729" s="242">
        <f>+VLOOKUP(A729,[4]Sheet1!$A$13:$D$744,4,FALSE)</f>
        <v>0</v>
      </c>
      <c r="Y729" s="242" t="e">
        <f>+VLOOKUP(X729,bd_lista!$A$3:$C$590,3,FALSE)</f>
        <v>#N/A</v>
      </c>
      <c r="Z729" s="292"/>
      <c r="AA729" s="293"/>
    </row>
    <row r="730" spans="1:27" customFormat="1" ht="15" hidden="1" customHeight="1">
      <c r="A730" s="32">
        <v>1331</v>
      </c>
      <c r="B730" s="387">
        <f>+A730</f>
        <v>1331</v>
      </c>
      <c r="C730" s="247" t="str">
        <f>+VLOOKUP(A730,bd_lista!$A$3:$C$590,3,FALSE)</f>
        <v>Gobierno Autónomo Municipal de Totora</v>
      </c>
      <c r="D730" s="389" t="str">
        <f>+C730</f>
        <v>Gobierno Autónomo Municipal de Totora</v>
      </c>
      <c r="E730" s="242" t="s">
        <v>1304</v>
      </c>
      <c r="F730" s="243">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3">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3">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3">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3">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3">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3">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3">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3">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3">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3">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3">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3">
        <f t="shared" ca="1" si="25"/>
        <v>0</v>
      </c>
      <c r="S730" s="249"/>
      <c r="T730" s="243">
        <f ca="1">+T731</f>
        <v>0</v>
      </c>
      <c r="U730" s="242">
        <f t="shared" si="26"/>
        <v>1</v>
      </c>
      <c r="V730" s="333" t="str">
        <f>+VLOOKUP(A730,bd_lista!$A$3:$E$590,5,FALSE)</f>
        <v>Gobiernos Autonomos Municipales</v>
      </c>
      <c r="W730" s="391" t="str">
        <f>+V730</f>
        <v>Gobiernos Autonomos Municipales</v>
      </c>
      <c r="X730" s="242">
        <f>+VLOOKUP(A730,[4]Sheet1!$A$13:$D$744,4,FALSE)</f>
        <v>0</v>
      </c>
      <c r="Y730" s="242" t="e">
        <f>+VLOOKUP(X730,bd_lista!$A$3:$C$590,3,FALSE)</f>
        <v>#N/A</v>
      </c>
      <c r="Z730" s="294">
        <f>+X730</f>
        <v>0</v>
      </c>
      <c r="AA730" s="295" t="e">
        <f>+Y730</f>
        <v>#N/A</v>
      </c>
    </row>
    <row r="731" spans="1:27" customFormat="1" ht="15" hidden="1" customHeight="1">
      <c r="A731" s="32">
        <v>1331</v>
      </c>
      <c r="B731" s="388"/>
      <c r="C731" s="247" t="str">
        <f>+VLOOKUP(A731,bd_lista!$A$3:$C$590,3,FALSE)</f>
        <v>Gobierno Autónomo Municipal de Totora</v>
      </c>
      <c r="D731" s="390"/>
      <c r="E731" s="244" t="s">
        <v>1305</v>
      </c>
      <c r="F731" s="243">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3">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3">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3">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3">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3">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3">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3">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3">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3">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3">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3">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3">
        <f t="shared" ca="1" si="25"/>
        <v>0</v>
      </c>
      <c r="S731" s="249">
        <f ca="1">+R730+R731</f>
        <v>0</v>
      </c>
      <c r="T731" s="243">
        <f ca="1">+S731</f>
        <v>0</v>
      </c>
      <c r="U731" s="242">
        <f t="shared" si="26"/>
        <v>2</v>
      </c>
      <c r="V731" s="333" t="str">
        <f>+VLOOKUP(A731,bd_lista!$A$3:$E$590,5,FALSE)</f>
        <v>Gobiernos Autonomos Municipales</v>
      </c>
      <c r="W731" s="392"/>
      <c r="X731" s="242">
        <f>+VLOOKUP(A731,[4]Sheet1!$A$13:$D$744,4,FALSE)</f>
        <v>0</v>
      </c>
      <c r="Y731" s="242" t="e">
        <f>+VLOOKUP(X731,bd_lista!$A$3:$C$590,3,FALSE)</f>
        <v>#N/A</v>
      </c>
      <c r="Z731" s="292"/>
      <c r="AA731" s="293"/>
    </row>
    <row r="732" spans="1:27" customFormat="1" ht="15" hidden="1" customHeight="1">
      <c r="A732" s="32">
        <v>1332</v>
      </c>
      <c r="B732" s="387">
        <f>+A732</f>
        <v>1332</v>
      </c>
      <c r="C732" s="247" t="str">
        <f>+VLOOKUP(A732,bd_lista!$A$3:$C$590,3,FALSE)</f>
        <v>Gobierno Autónomo Municipal de Pojo</v>
      </c>
      <c r="D732" s="389" t="str">
        <f>+C732</f>
        <v>Gobierno Autónomo Municipal de Pojo</v>
      </c>
      <c r="E732" s="242" t="s">
        <v>1304</v>
      </c>
      <c r="F732" s="243">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3">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3">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3">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3">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3">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3">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3">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3">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3">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3">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3">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3">
        <f t="shared" ca="1" si="25"/>
        <v>0</v>
      </c>
      <c r="S732" s="249"/>
      <c r="T732" s="243">
        <f ca="1">+T733</f>
        <v>0</v>
      </c>
      <c r="U732" s="242">
        <f t="shared" si="26"/>
        <v>1</v>
      </c>
      <c r="V732" s="333" t="str">
        <f>+VLOOKUP(A732,bd_lista!$A$3:$E$590,5,FALSE)</f>
        <v>Gobiernos Autonomos Municipales</v>
      </c>
      <c r="W732" s="391" t="str">
        <f>+V732</f>
        <v>Gobiernos Autonomos Municipales</v>
      </c>
      <c r="X732" s="242">
        <f>+VLOOKUP(A732,[4]Sheet1!$A$13:$D$744,4,FALSE)</f>
        <v>0</v>
      </c>
      <c r="Y732" s="242" t="e">
        <f>+VLOOKUP(X732,bd_lista!$A$3:$C$590,3,FALSE)</f>
        <v>#N/A</v>
      </c>
      <c r="Z732" s="294">
        <f>+X732</f>
        <v>0</v>
      </c>
      <c r="AA732" s="295" t="e">
        <f>+Y732</f>
        <v>#N/A</v>
      </c>
    </row>
    <row r="733" spans="1:27" customFormat="1" ht="15" hidden="1" customHeight="1">
      <c r="A733" s="32">
        <v>1332</v>
      </c>
      <c r="B733" s="388"/>
      <c r="C733" s="247" t="str">
        <f>+VLOOKUP(A733,bd_lista!$A$3:$C$590,3,FALSE)</f>
        <v>Gobierno Autónomo Municipal de Pojo</v>
      </c>
      <c r="D733" s="390"/>
      <c r="E733" s="244" t="s">
        <v>1305</v>
      </c>
      <c r="F733" s="243">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3">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3">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3">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3">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3">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3">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3">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3">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3">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3">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3">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3">
        <f t="shared" ca="1" si="25"/>
        <v>0</v>
      </c>
      <c r="S733" s="249">
        <f ca="1">+R732+R733</f>
        <v>0</v>
      </c>
      <c r="T733" s="243">
        <f ca="1">+S733</f>
        <v>0</v>
      </c>
      <c r="U733" s="242">
        <f t="shared" si="26"/>
        <v>2</v>
      </c>
      <c r="V733" s="333" t="str">
        <f>+VLOOKUP(A733,bd_lista!$A$3:$E$590,5,FALSE)</f>
        <v>Gobiernos Autonomos Municipales</v>
      </c>
      <c r="W733" s="392"/>
      <c r="X733" s="242">
        <f>+VLOOKUP(A733,[4]Sheet1!$A$13:$D$744,4,FALSE)</f>
        <v>0</v>
      </c>
      <c r="Y733" s="242" t="e">
        <f>+VLOOKUP(X733,bd_lista!$A$3:$C$590,3,FALSE)</f>
        <v>#N/A</v>
      </c>
      <c r="Z733" s="292"/>
      <c r="AA733" s="293"/>
    </row>
    <row r="734" spans="1:27" customFormat="1" ht="15" hidden="1" customHeight="1">
      <c r="A734" s="32">
        <v>1333</v>
      </c>
      <c r="B734" s="387">
        <f>+A734</f>
        <v>1333</v>
      </c>
      <c r="C734" s="247" t="str">
        <f>+VLOOKUP(A734,bd_lista!$A$3:$C$590,3,FALSE)</f>
        <v>Gobierno Autónomo Municipal de Pocona</v>
      </c>
      <c r="D734" s="389" t="str">
        <f>+C734</f>
        <v>Gobierno Autónomo Municipal de Pocona</v>
      </c>
      <c r="E734" s="242" t="s">
        <v>1304</v>
      </c>
      <c r="F734" s="243">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3">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3">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3">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3">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3">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3">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3">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3">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3">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3">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3">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3">
        <f t="shared" ca="1" si="25"/>
        <v>0</v>
      </c>
      <c r="S734" s="249"/>
      <c r="T734" s="243">
        <f ca="1">+T735</f>
        <v>0</v>
      </c>
      <c r="U734" s="242">
        <f t="shared" si="26"/>
        <v>1</v>
      </c>
      <c r="V734" s="333" t="str">
        <f>+VLOOKUP(A734,bd_lista!$A$3:$E$590,5,FALSE)</f>
        <v>Gobiernos Autonomos Municipales</v>
      </c>
      <c r="W734" s="391" t="str">
        <f>+V734</f>
        <v>Gobiernos Autonomos Municipales</v>
      </c>
      <c r="X734" s="242">
        <f>+VLOOKUP(A734,[4]Sheet1!$A$13:$D$744,4,FALSE)</f>
        <v>0</v>
      </c>
      <c r="Y734" s="242" t="e">
        <f>+VLOOKUP(X734,bd_lista!$A$3:$C$590,3,FALSE)</f>
        <v>#N/A</v>
      </c>
      <c r="Z734" s="294">
        <f>+X734</f>
        <v>0</v>
      </c>
      <c r="AA734" s="295" t="e">
        <f>+Y734</f>
        <v>#N/A</v>
      </c>
    </row>
    <row r="735" spans="1:27" customFormat="1" ht="15" hidden="1" customHeight="1">
      <c r="A735" s="32">
        <v>1333</v>
      </c>
      <c r="B735" s="388"/>
      <c r="C735" s="247" t="str">
        <f>+VLOOKUP(A735,bd_lista!$A$3:$C$590,3,FALSE)</f>
        <v>Gobierno Autónomo Municipal de Pocona</v>
      </c>
      <c r="D735" s="390"/>
      <c r="E735" s="244" t="s">
        <v>1305</v>
      </c>
      <c r="F735" s="243">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3">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3">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3">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3">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3">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3">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3">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3">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3">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3">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3">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3">
        <f t="shared" ca="1" si="25"/>
        <v>0</v>
      </c>
      <c r="S735" s="249">
        <f ca="1">+R734+R735</f>
        <v>0</v>
      </c>
      <c r="T735" s="243">
        <f ca="1">+S735</f>
        <v>0</v>
      </c>
      <c r="U735" s="242">
        <f t="shared" si="26"/>
        <v>2</v>
      </c>
      <c r="V735" s="333" t="str">
        <f>+VLOOKUP(A735,bd_lista!$A$3:$E$590,5,FALSE)</f>
        <v>Gobiernos Autonomos Municipales</v>
      </c>
      <c r="W735" s="392"/>
      <c r="X735" s="242">
        <f>+VLOOKUP(A735,[4]Sheet1!$A$13:$D$744,4,FALSE)</f>
        <v>0</v>
      </c>
      <c r="Y735" s="242" t="e">
        <f>+VLOOKUP(X735,bd_lista!$A$3:$C$590,3,FALSE)</f>
        <v>#N/A</v>
      </c>
      <c r="Z735" s="292"/>
      <c r="AA735" s="293"/>
    </row>
    <row r="736" spans="1:27" customFormat="1" ht="15" hidden="1" customHeight="1">
      <c r="A736" s="32">
        <v>1334</v>
      </c>
      <c r="B736" s="387">
        <f>+A736</f>
        <v>1334</v>
      </c>
      <c r="C736" s="247" t="str">
        <f>+VLOOKUP(A736,bd_lista!$A$3:$C$590,3,FALSE)</f>
        <v>Gobierno Autónomo Municipal de Chimoré</v>
      </c>
      <c r="D736" s="389" t="str">
        <f>+C736</f>
        <v>Gobierno Autónomo Municipal de Chimoré</v>
      </c>
      <c r="E736" s="242" t="s">
        <v>1304</v>
      </c>
      <c r="F736" s="243">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3">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3">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3">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3">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3">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3">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3">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3">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3">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3">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3">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3">
        <f t="shared" ca="1" si="25"/>
        <v>0</v>
      </c>
      <c r="S736" s="249"/>
      <c r="T736" s="243">
        <f ca="1">+T737</f>
        <v>0</v>
      </c>
      <c r="U736" s="242">
        <f t="shared" si="26"/>
        <v>1</v>
      </c>
      <c r="V736" s="333" t="str">
        <f>+VLOOKUP(A736,bd_lista!$A$3:$E$590,5,FALSE)</f>
        <v>Gobiernos Autonomos Municipales</v>
      </c>
      <c r="W736" s="391" t="str">
        <f>+V736</f>
        <v>Gobiernos Autonomos Municipales</v>
      </c>
      <c r="X736" s="242">
        <f>+VLOOKUP(A736,[4]Sheet1!$A$13:$D$744,4,FALSE)</f>
        <v>0</v>
      </c>
      <c r="Y736" s="242" t="e">
        <f>+VLOOKUP(X736,bd_lista!$A$3:$C$590,3,FALSE)</f>
        <v>#N/A</v>
      </c>
      <c r="Z736" s="294">
        <f>+X736</f>
        <v>0</v>
      </c>
      <c r="AA736" s="295" t="e">
        <f>+Y736</f>
        <v>#N/A</v>
      </c>
    </row>
    <row r="737" spans="1:27" customFormat="1" ht="15" hidden="1" customHeight="1">
      <c r="A737" s="32">
        <v>1334</v>
      </c>
      <c r="B737" s="388"/>
      <c r="C737" s="247" t="str">
        <f>+VLOOKUP(A737,bd_lista!$A$3:$C$590,3,FALSE)</f>
        <v>Gobierno Autónomo Municipal de Chimoré</v>
      </c>
      <c r="D737" s="390"/>
      <c r="E737" s="244" t="s">
        <v>1305</v>
      </c>
      <c r="F737" s="243">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3">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3">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3">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3">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3">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3">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3">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3">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3">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3">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3">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3">
        <f t="shared" ca="1" si="25"/>
        <v>0</v>
      </c>
      <c r="S737" s="249">
        <f ca="1">+R736+R737</f>
        <v>0</v>
      </c>
      <c r="T737" s="243">
        <f ca="1">+S737</f>
        <v>0</v>
      </c>
      <c r="U737" s="242">
        <f t="shared" si="26"/>
        <v>2</v>
      </c>
      <c r="V737" s="333" t="str">
        <f>+VLOOKUP(A737,bd_lista!$A$3:$E$590,5,FALSE)</f>
        <v>Gobiernos Autonomos Municipales</v>
      </c>
      <c r="W737" s="392"/>
      <c r="X737" s="242">
        <f>+VLOOKUP(A737,[4]Sheet1!$A$13:$D$744,4,FALSE)</f>
        <v>0</v>
      </c>
      <c r="Y737" s="242" t="e">
        <f>+VLOOKUP(X737,bd_lista!$A$3:$C$590,3,FALSE)</f>
        <v>#N/A</v>
      </c>
      <c r="Z737" s="292"/>
      <c r="AA737" s="293"/>
    </row>
    <row r="738" spans="1:27" customFormat="1" ht="15" hidden="1" customHeight="1">
      <c r="A738" s="32">
        <v>1335</v>
      </c>
      <c r="B738" s="387">
        <f>+A738</f>
        <v>1335</v>
      </c>
      <c r="C738" s="247" t="str">
        <f>+VLOOKUP(A738,bd_lista!$A$3:$C$590,3,FALSE)</f>
        <v>Gobierno Autónomo Municipal de Puerto Villarroel</v>
      </c>
      <c r="D738" s="389" t="str">
        <f>+C738</f>
        <v>Gobierno Autónomo Municipal de Puerto Villarroel</v>
      </c>
      <c r="E738" s="242" t="s">
        <v>1304</v>
      </c>
      <c r="F738" s="243">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3">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3">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3">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3">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3">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3">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3">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3">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3">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3">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3">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3">
        <f t="shared" ca="1" si="25"/>
        <v>0</v>
      </c>
      <c r="S738" s="249"/>
      <c r="T738" s="243">
        <f ca="1">+T739</f>
        <v>0</v>
      </c>
      <c r="U738" s="242">
        <f t="shared" si="26"/>
        <v>1</v>
      </c>
      <c r="V738" s="333" t="str">
        <f>+VLOOKUP(A738,bd_lista!$A$3:$E$590,5,FALSE)</f>
        <v>Gobiernos Autonomos Municipales</v>
      </c>
      <c r="W738" s="391" t="str">
        <f>+V738</f>
        <v>Gobiernos Autonomos Municipales</v>
      </c>
      <c r="X738" s="242">
        <f>+VLOOKUP(A738,[4]Sheet1!$A$13:$D$744,4,FALSE)</f>
        <v>0</v>
      </c>
      <c r="Y738" s="242" t="e">
        <f>+VLOOKUP(X738,bd_lista!$A$3:$C$590,3,FALSE)</f>
        <v>#N/A</v>
      </c>
      <c r="Z738" s="294">
        <f>+X738</f>
        <v>0</v>
      </c>
      <c r="AA738" s="295" t="e">
        <f>+Y738</f>
        <v>#N/A</v>
      </c>
    </row>
    <row r="739" spans="1:27" customFormat="1" ht="15" hidden="1" customHeight="1">
      <c r="A739" s="32">
        <v>1335</v>
      </c>
      <c r="B739" s="388"/>
      <c r="C739" s="247" t="str">
        <f>+VLOOKUP(A739,bd_lista!$A$3:$C$590,3,FALSE)</f>
        <v>Gobierno Autónomo Municipal de Puerto Villarroel</v>
      </c>
      <c r="D739" s="390"/>
      <c r="E739" s="244" t="s">
        <v>1305</v>
      </c>
      <c r="F739" s="243">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3">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3">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3">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3">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3">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3">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3">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3">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3">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3">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3">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3">
        <f t="shared" ca="1" si="25"/>
        <v>0</v>
      </c>
      <c r="S739" s="249">
        <f ca="1">+R738+R739</f>
        <v>0</v>
      </c>
      <c r="T739" s="243">
        <f ca="1">+S739</f>
        <v>0</v>
      </c>
      <c r="U739" s="242">
        <f t="shared" si="26"/>
        <v>2</v>
      </c>
      <c r="V739" s="333" t="str">
        <f>+VLOOKUP(A739,bd_lista!$A$3:$E$590,5,FALSE)</f>
        <v>Gobiernos Autonomos Municipales</v>
      </c>
      <c r="W739" s="392"/>
      <c r="X739" s="242">
        <f>+VLOOKUP(A739,[4]Sheet1!$A$13:$D$744,4,FALSE)</f>
        <v>0</v>
      </c>
      <c r="Y739" s="242" t="e">
        <f>+VLOOKUP(X739,bd_lista!$A$3:$C$590,3,FALSE)</f>
        <v>#N/A</v>
      </c>
      <c r="Z739" s="292"/>
      <c r="AA739" s="293"/>
    </row>
    <row r="740" spans="1:27" customFormat="1" ht="15" hidden="1" customHeight="1">
      <c r="A740" s="32">
        <v>1336</v>
      </c>
      <c r="B740" s="387">
        <f>+A740</f>
        <v>1336</v>
      </c>
      <c r="C740" s="247" t="str">
        <f>+VLOOKUP(A740,bd_lista!$A$3:$C$590,3,FALSE)</f>
        <v>Gobierno Autónomo Municipal de Arani</v>
      </c>
      <c r="D740" s="389" t="str">
        <f>+C740</f>
        <v>Gobierno Autónomo Municipal de Arani</v>
      </c>
      <c r="E740" s="242" t="s">
        <v>1304</v>
      </c>
      <c r="F740" s="243">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3">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3">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3">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3">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3">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3">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3">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3">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3">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3">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3">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3">
        <f t="shared" ca="1" si="25"/>
        <v>0</v>
      </c>
      <c r="S740" s="249"/>
      <c r="T740" s="243">
        <f ca="1">+T741</f>
        <v>0</v>
      </c>
      <c r="U740" s="242">
        <f t="shared" si="26"/>
        <v>1</v>
      </c>
      <c r="V740" s="333" t="str">
        <f>+VLOOKUP(A740,bd_lista!$A$3:$E$590,5,FALSE)</f>
        <v>Gobiernos Autonomos Municipales</v>
      </c>
      <c r="W740" s="391" t="str">
        <f>+V740</f>
        <v>Gobiernos Autonomos Municipales</v>
      </c>
      <c r="X740" s="242">
        <f>+VLOOKUP(A740,[4]Sheet1!$A$13:$D$744,4,FALSE)</f>
        <v>0</v>
      </c>
      <c r="Y740" s="242" t="e">
        <f>+VLOOKUP(X740,bd_lista!$A$3:$C$590,3,FALSE)</f>
        <v>#N/A</v>
      </c>
      <c r="Z740" s="294">
        <f>+X740</f>
        <v>0</v>
      </c>
      <c r="AA740" s="295" t="e">
        <f>+Y740</f>
        <v>#N/A</v>
      </c>
    </row>
    <row r="741" spans="1:27" customFormat="1" ht="15" hidden="1" customHeight="1">
      <c r="A741" s="32">
        <v>1336</v>
      </c>
      <c r="B741" s="388"/>
      <c r="C741" s="247" t="str">
        <f>+VLOOKUP(A741,bd_lista!$A$3:$C$590,3,FALSE)</f>
        <v>Gobierno Autónomo Municipal de Arani</v>
      </c>
      <c r="D741" s="390"/>
      <c r="E741" s="244" t="s">
        <v>1305</v>
      </c>
      <c r="F741" s="243">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3">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3">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3">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3">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3">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3">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3">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3">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3">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3">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3">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3">
        <f t="shared" ca="1" si="25"/>
        <v>0</v>
      </c>
      <c r="S741" s="249">
        <f ca="1">+R740+R741</f>
        <v>0</v>
      </c>
      <c r="T741" s="243">
        <f ca="1">+S741</f>
        <v>0</v>
      </c>
      <c r="U741" s="242">
        <f t="shared" si="26"/>
        <v>2</v>
      </c>
      <c r="V741" s="333" t="str">
        <f>+VLOOKUP(A741,bd_lista!$A$3:$E$590,5,FALSE)</f>
        <v>Gobiernos Autonomos Municipales</v>
      </c>
      <c r="W741" s="392"/>
      <c r="X741" s="242">
        <f>+VLOOKUP(A741,[4]Sheet1!$A$13:$D$744,4,FALSE)</f>
        <v>0</v>
      </c>
      <c r="Y741" s="242" t="e">
        <f>+VLOOKUP(X741,bd_lista!$A$3:$C$590,3,FALSE)</f>
        <v>#N/A</v>
      </c>
      <c r="Z741" s="292"/>
      <c r="AA741" s="293"/>
    </row>
    <row r="742" spans="1:27" customFormat="1" ht="15" hidden="1" customHeight="1">
      <c r="A742" s="32">
        <v>1337</v>
      </c>
      <c r="B742" s="387">
        <f>+A742</f>
        <v>1337</v>
      </c>
      <c r="C742" s="247" t="str">
        <f>+VLOOKUP(A742,bd_lista!$A$3:$C$590,3,FALSE)</f>
        <v>Gobierno Autónomo Municipal de Vacas</v>
      </c>
      <c r="D742" s="389" t="str">
        <f>+C742</f>
        <v>Gobierno Autónomo Municipal de Vacas</v>
      </c>
      <c r="E742" s="242" t="s">
        <v>1304</v>
      </c>
      <c r="F742" s="243">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3">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3">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3">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3">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3">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3">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3">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3">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3">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3">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3">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3">
        <f t="shared" ca="1" si="25"/>
        <v>0</v>
      </c>
      <c r="S742" s="249"/>
      <c r="T742" s="243">
        <f ca="1">+T743</f>
        <v>0</v>
      </c>
      <c r="U742" s="242">
        <f t="shared" si="26"/>
        <v>1</v>
      </c>
      <c r="V742" s="333" t="str">
        <f>+VLOOKUP(A742,bd_lista!$A$3:$E$590,5,FALSE)</f>
        <v>Gobiernos Autonomos Municipales</v>
      </c>
      <c r="W742" s="391" t="str">
        <f>+V742</f>
        <v>Gobiernos Autonomos Municipales</v>
      </c>
      <c r="X742" s="242">
        <f>+VLOOKUP(A742,[4]Sheet1!$A$13:$D$744,4,FALSE)</f>
        <v>0</v>
      </c>
      <c r="Y742" s="242" t="e">
        <f>+VLOOKUP(X742,bd_lista!$A$3:$C$590,3,FALSE)</f>
        <v>#N/A</v>
      </c>
      <c r="Z742" s="294">
        <f>+X742</f>
        <v>0</v>
      </c>
      <c r="AA742" s="295" t="e">
        <f>+Y742</f>
        <v>#N/A</v>
      </c>
    </row>
    <row r="743" spans="1:27" customFormat="1" ht="15" hidden="1" customHeight="1">
      <c r="A743" s="32">
        <v>1337</v>
      </c>
      <c r="B743" s="388"/>
      <c r="C743" s="247" t="str">
        <f>+VLOOKUP(A743,bd_lista!$A$3:$C$590,3,FALSE)</f>
        <v>Gobierno Autónomo Municipal de Vacas</v>
      </c>
      <c r="D743" s="390"/>
      <c r="E743" s="244" t="s">
        <v>1305</v>
      </c>
      <c r="F743" s="243">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3">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3">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3">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3">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3">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3">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3">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3">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3">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3">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3">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3">
        <f t="shared" ca="1" si="25"/>
        <v>0</v>
      </c>
      <c r="S743" s="249">
        <f ca="1">+R742+R743</f>
        <v>0</v>
      </c>
      <c r="T743" s="243">
        <f ca="1">+S743</f>
        <v>0</v>
      </c>
      <c r="U743" s="242">
        <f t="shared" si="26"/>
        <v>2</v>
      </c>
      <c r="V743" s="333" t="str">
        <f>+VLOOKUP(A743,bd_lista!$A$3:$E$590,5,FALSE)</f>
        <v>Gobiernos Autonomos Municipales</v>
      </c>
      <c r="W743" s="392"/>
      <c r="X743" s="242">
        <f>+VLOOKUP(A743,[4]Sheet1!$A$13:$D$744,4,FALSE)</f>
        <v>0</v>
      </c>
      <c r="Y743" s="242" t="e">
        <f>+VLOOKUP(X743,bd_lista!$A$3:$C$590,3,FALSE)</f>
        <v>#N/A</v>
      </c>
      <c r="Z743" s="292"/>
      <c r="AA743" s="293"/>
    </row>
    <row r="744" spans="1:27" customFormat="1" ht="15" hidden="1" customHeight="1">
      <c r="A744" s="32">
        <v>1338</v>
      </c>
      <c r="B744" s="387">
        <f>+A744</f>
        <v>1338</v>
      </c>
      <c r="C744" s="247" t="str">
        <f>+VLOOKUP(A744,bd_lista!$A$3:$C$590,3,FALSE)</f>
        <v>Gobierno Autónomo Municipal de Arque</v>
      </c>
      <c r="D744" s="389" t="str">
        <f>+C744</f>
        <v>Gobierno Autónomo Municipal de Arque</v>
      </c>
      <c r="E744" s="242" t="s">
        <v>1304</v>
      </c>
      <c r="F744" s="243">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3">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3">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3">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3">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3">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3">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3">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3">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3">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3">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3">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3">
        <f t="shared" ca="1" si="25"/>
        <v>0</v>
      </c>
      <c r="S744" s="249"/>
      <c r="T744" s="243">
        <f ca="1">+T745</f>
        <v>0</v>
      </c>
      <c r="U744" s="242">
        <f t="shared" si="26"/>
        <v>1</v>
      </c>
      <c r="V744" s="333" t="str">
        <f>+VLOOKUP(A744,bd_lista!$A$3:$E$590,5,FALSE)</f>
        <v>Gobiernos Autonomos Municipales</v>
      </c>
      <c r="W744" s="391" t="str">
        <f>+V744</f>
        <v>Gobiernos Autonomos Municipales</v>
      </c>
      <c r="X744" s="242">
        <f>+VLOOKUP(A744,[4]Sheet1!$A$13:$D$744,4,FALSE)</f>
        <v>0</v>
      </c>
      <c r="Y744" s="242" t="e">
        <f>+VLOOKUP(X744,bd_lista!$A$3:$C$590,3,FALSE)</f>
        <v>#N/A</v>
      </c>
      <c r="Z744" s="294">
        <f>+X744</f>
        <v>0</v>
      </c>
      <c r="AA744" s="295" t="e">
        <f>+Y744</f>
        <v>#N/A</v>
      </c>
    </row>
    <row r="745" spans="1:27" customFormat="1" ht="15" hidden="1" customHeight="1">
      <c r="A745" s="32">
        <v>1338</v>
      </c>
      <c r="B745" s="388"/>
      <c r="C745" s="247" t="str">
        <f>+VLOOKUP(A745,bd_lista!$A$3:$C$590,3,FALSE)</f>
        <v>Gobierno Autónomo Municipal de Arque</v>
      </c>
      <c r="D745" s="390"/>
      <c r="E745" s="244" t="s">
        <v>1305</v>
      </c>
      <c r="F745" s="243">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3">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3">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3">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3">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3">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3">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3">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3">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3">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3">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3">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3">
        <f t="shared" ca="1" si="25"/>
        <v>0</v>
      </c>
      <c r="S745" s="249">
        <f ca="1">+R744+R745</f>
        <v>0</v>
      </c>
      <c r="T745" s="243">
        <f ca="1">+S745</f>
        <v>0</v>
      </c>
      <c r="U745" s="242">
        <f t="shared" si="26"/>
        <v>2</v>
      </c>
      <c r="V745" s="333" t="str">
        <f>+VLOOKUP(A745,bd_lista!$A$3:$E$590,5,FALSE)</f>
        <v>Gobiernos Autonomos Municipales</v>
      </c>
      <c r="W745" s="392"/>
      <c r="X745" s="242">
        <f>+VLOOKUP(A745,[4]Sheet1!$A$13:$D$744,4,FALSE)</f>
        <v>0</v>
      </c>
      <c r="Y745" s="242" t="e">
        <f>+VLOOKUP(X745,bd_lista!$A$3:$C$590,3,FALSE)</f>
        <v>#N/A</v>
      </c>
      <c r="Z745" s="292"/>
      <c r="AA745" s="293"/>
    </row>
    <row r="746" spans="1:27" customFormat="1" ht="15" hidden="1" customHeight="1">
      <c r="A746" s="32">
        <v>1339</v>
      </c>
      <c r="B746" s="387">
        <f>+A746</f>
        <v>1339</v>
      </c>
      <c r="C746" s="247" t="str">
        <f>+VLOOKUP(A746,bd_lista!$A$3:$C$590,3,FALSE)</f>
        <v>Gobierno Autónomo Municipal de Tacopaya</v>
      </c>
      <c r="D746" s="389" t="str">
        <f>+C746</f>
        <v>Gobierno Autónomo Municipal de Tacopaya</v>
      </c>
      <c r="E746" s="242" t="s">
        <v>1304</v>
      </c>
      <c r="F746" s="243">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3">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3">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3">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3">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3">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3">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3">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3">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3">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3">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3">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3">
        <f t="shared" ca="1" si="25"/>
        <v>0</v>
      </c>
      <c r="S746" s="249"/>
      <c r="T746" s="243">
        <f ca="1">+T747</f>
        <v>0</v>
      </c>
      <c r="U746" s="242">
        <f t="shared" si="26"/>
        <v>1</v>
      </c>
      <c r="V746" s="333" t="str">
        <f>+VLOOKUP(A746,bd_lista!$A$3:$E$590,5,FALSE)</f>
        <v>Gobiernos Autonomos Municipales</v>
      </c>
      <c r="W746" s="391" t="str">
        <f>+V746</f>
        <v>Gobiernos Autonomos Municipales</v>
      </c>
      <c r="X746" s="242">
        <f>+VLOOKUP(A746,[4]Sheet1!$A$13:$D$744,4,FALSE)</f>
        <v>0</v>
      </c>
      <c r="Y746" s="242" t="e">
        <f>+VLOOKUP(X746,bd_lista!$A$3:$C$590,3,FALSE)</f>
        <v>#N/A</v>
      </c>
      <c r="Z746" s="294">
        <f>+X746</f>
        <v>0</v>
      </c>
      <c r="AA746" s="295" t="e">
        <f>+Y746</f>
        <v>#N/A</v>
      </c>
    </row>
    <row r="747" spans="1:27" customFormat="1" ht="15" hidden="1" customHeight="1">
      <c r="A747" s="32">
        <v>1339</v>
      </c>
      <c r="B747" s="388"/>
      <c r="C747" s="247" t="str">
        <f>+VLOOKUP(A747,bd_lista!$A$3:$C$590,3,FALSE)</f>
        <v>Gobierno Autónomo Municipal de Tacopaya</v>
      </c>
      <c r="D747" s="390"/>
      <c r="E747" s="244" t="s">
        <v>1305</v>
      </c>
      <c r="F747" s="243">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3">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3">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3">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3">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3">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3">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3">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3">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3">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3">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3">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3">
        <f t="shared" ca="1" si="25"/>
        <v>0</v>
      </c>
      <c r="S747" s="249">
        <f ca="1">+R746+R747</f>
        <v>0</v>
      </c>
      <c r="T747" s="243">
        <f ca="1">+S747</f>
        <v>0</v>
      </c>
      <c r="U747" s="242">
        <f t="shared" si="26"/>
        <v>2</v>
      </c>
      <c r="V747" s="333" t="str">
        <f>+VLOOKUP(A747,bd_lista!$A$3:$E$590,5,FALSE)</f>
        <v>Gobiernos Autonomos Municipales</v>
      </c>
      <c r="W747" s="392"/>
      <c r="X747" s="242">
        <f>+VLOOKUP(A747,[4]Sheet1!$A$13:$D$744,4,FALSE)</f>
        <v>0</v>
      </c>
      <c r="Y747" s="242" t="e">
        <f>+VLOOKUP(X747,bd_lista!$A$3:$C$590,3,FALSE)</f>
        <v>#N/A</v>
      </c>
      <c r="Z747" s="292"/>
      <c r="AA747" s="293"/>
    </row>
    <row r="748" spans="1:27" customFormat="1" ht="15" hidden="1" customHeight="1">
      <c r="A748" s="32">
        <v>1340</v>
      </c>
      <c r="B748" s="387">
        <f>+A748</f>
        <v>1340</v>
      </c>
      <c r="C748" s="247" t="str">
        <f>+VLOOKUP(A748,bd_lista!$A$3:$C$590,3,FALSE)</f>
        <v>Gobierno Autónomo Municipal de Bolivar</v>
      </c>
      <c r="D748" s="389" t="str">
        <f>+C748</f>
        <v>Gobierno Autónomo Municipal de Bolivar</v>
      </c>
      <c r="E748" s="242" t="s">
        <v>1304</v>
      </c>
      <c r="F748" s="243">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3">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3">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3">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3">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3">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3">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3">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3">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3">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3">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3">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3">
        <f t="shared" ca="1" si="25"/>
        <v>0</v>
      </c>
      <c r="S748" s="249"/>
      <c r="T748" s="243">
        <f ca="1">+T749</f>
        <v>0</v>
      </c>
      <c r="U748" s="242">
        <f t="shared" si="26"/>
        <v>1</v>
      </c>
      <c r="V748" s="333" t="str">
        <f>+VLOOKUP(A748,bd_lista!$A$3:$E$590,5,FALSE)</f>
        <v>Gobiernos Autonomos Municipales</v>
      </c>
      <c r="W748" s="391" t="str">
        <f>+V748</f>
        <v>Gobiernos Autonomos Municipales</v>
      </c>
      <c r="X748" s="242">
        <f>+VLOOKUP(A748,[4]Sheet1!$A$13:$D$744,4,FALSE)</f>
        <v>0</v>
      </c>
      <c r="Y748" s="242" t="e">
        <f>+VLOOKUP(X748,bd_lista!$A$3:$C$590,3,FALSE)</f>
        <v>#N/A</v>
      </c>
      <c r="Z748" s="294">
        <f>+X748</f>
        <v>0</v>
      </c>
      <c r="AA748" s="295" t="e">
        <f>+Y748</f>
        <v>#N/A</v>
      </c>
    </row>
    <row r="749" spans="1:27" customFormat="1" ht="15" hidden="1" customHeight="1">
      <c r="A749" s="32">
        <v>1340</v>
      </c>
      <c r="B749" s="388"/>
      <c r="C749" s="247" t="str">
        <f>+VLOOKUP(A749,bd_lista!$A$3:$C$590,3,FALSE)</f>
        <v>Gobierno Autónomo Municipal de Bolivar</v>
      </c>
      <c r="D749" s="390"/>
      <c r="E749" s="244" t="s">
        <v>1305</v>
      </c>
      <c r="F749" s="243">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3">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3">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3">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3">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3">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3">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3">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3">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3">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3">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3">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3">
        <f t="shared" ca="1" si="25"/>
        <v>0</v>
      </c>
      <c r="S749" s="249">
        <f ca="1">+R748+R749</f>
        <v>0</v>
      </c>
      <c r="T749" s="243">
        <f ca="1">+S749</f>
        <v>0</v>
      </c>
      <c r="U749" s="242">
        <f t="shared" si="26"/>
        <v>2</v>
      </c>
      <c r="V749" s="333" t="str">
        <f>+VLOOKUP(A749,bd_lista!$A$3:$E$590,5,FALSE)</f>
        <v>Gobiernos Autonomos Municipales</v>
      </c>
      <c r="W749" s="392"/>
      <c r="X749" s="242">
        <f>+VLOOKUP(A749,[4]Sheet1!$A$13:$D$744,4,FALSE)</f>
        <v>0</v>
      </c>
      <c r="Y749" s="242" t="e">
        <f>+VLOOKUP(X749,bd_lista!$A$3:$C$590,3,FALSE)</f>
        <v>#N/A</v>
      </c>
      <c r="Z749" s="292"/>
      <c r="AA749" s="293"/>
    </row>
    <row r="750" spans="1:27" customFormat="1" ht="15" hidden="1" customHeight="1">
      <c r="A750" s="32">
        <v>1341</v>
      </c>
      <c r="B750" s="387">
        <f>+A750</f>
        <v>1341</v>
      </c>
      <c r="C750" s="247" t="str">
        <f>+VLOOKUP(A750,bd_lista!$A$3:$C$590,3,FALSE)</f>
        <v>Gobierno Autónomo Municipal de Tiraque</v>
      </c>
      <c r="D750" s="389" t="str">
        <f>+C750</f>
        <v>Gobierno Autónomo Municipal de Tiraque</v>
      </c>
      <c r="E750" s="242" t="s">
        <v>1304</v>
      </c>
      <c r="F750" s="243">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3">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3">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3">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3">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3">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3">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3">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3">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3">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3">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3">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3">
        <f t="shared" ca="1" si="25"/>
        <v>0</v>
      </c>
      <c r="S750" s="249"/>
      <c r="T750" s="243">
        <f ca="1">+T751</f>
        <v>0</v>
      </c>
      <c r="U750" s="242">
        <f t="shared" si="26"/>
        <v>1</v>
      </c>
      <c r="V750" s="333" t="str">
        <f>+VLOOKUP(A750,bd_lista!$A$3:$E$590,5,FALSE)</f>
        <v>Gobiernos Autonomos Municipales</v>
      </c>
      <c r="W750" s="391" t="str">
        <f>+V750</f>
        <v>Gobiernos Autonomos Municipales</v>
      </c>
      <c r="X750" s="242">
        <f>+VLOOKUP(A750,[4]Sheet1!$A$13:$D$744,4,FALSE)</f>
        <v>0</v>
      </c>
      <c r="Y750" s="242" t="e">
        <f>+VLOOKUP(X750,bd_lista!$A$3:$C$590,3,FALSE)</f>
        <v>#N/A</v>
      </c>
      <c r="Z750" s="294">
        <f>+X750</f>
        <v>0</v>
      </c>
      <c r="AA750" s="295" t="e">
        <f>+Y750</f>
        <v>#N/A</v>
      </c>
    </row>
    <row r="751" spans="1:27" customFormat="1" ht="15" hidden="1" customHeight="1">
      <c r="A751" s="32">
        <v>1341</v>
      </c>
      <c r="B751" s="388"/>
      <c r="C751" s="247" t="str">
        <f>+VLOOKUP(A751,bd_lista!$A$3:$C$590,3,FALSE)</f>
        <v>Gobierno Autónomo Municipal de Tiraque</v>
      </c>
      <c r="D751" s="390"/>
      <c r="E751" s="244" t="s">
        <v>1305</v>
      </c>
      <c r="F751" s="243">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3">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3">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3">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3">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3">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3">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3">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3">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3">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3">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3">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3">
        <f t="shared" ca="1" si="25"/>
        <v>0</v>
      </c>
      <c r="S751" s="249">
        <f ca="1">+R750+R751</f>
        <v>0</v>
      </c>
      <c r="T751" s="243">
        <f ca="1">+S751</f>
        <v>0</v>
      </c>
      <c r="U751" s="242">
        <f t="shared" si="26"/>
        <v>2</v>
      </c>
      <c r="V751" s="333" t="str">
        <f>+VLOOKUP(A751,bd_lista!$A$3:$E$590,5,FALSE)</f>
        <v>Gobiernos Autonomos Municipales</v>
      </c>
      <c r="W751" s="392"/>
      <c r="X751" s="242">
        <f>+VLOOKUP(A751,[4]Sheet1!$A$13:$D$744,4,FALSE)</f>
        <v>0</v>
      </c>
      <c r="Y751" s="242" t="e">
        <f>+VLOOKUP(X751,bd_lista!$A$3:$C$590,3,FALSE)</f>
        <v>#N/A</v>
      </c>
      <c r="Z751" s="292"/>
      <c r="AA751" s="293"/>
    </row>
    <row r="752" spans="1:27" customFormat="1" ht="15" hidden="1" customHeight="1">
      <c r="A752" s="32">
        <v>1342</v>
      </c>
      <c r="B752" s="387">
        <f>+A752</f>
        <v>1342</v>
      </c>
      <c r="C752" s="247" t="str">
        <f>+VLOOKUP(A752,bd_lista!$A$3:$C$590,3,FALSE)</f>
        <v>Gobierno Autónomo Municipal de Mizque</v>
      </c>
      <c r="D752" s="389" t="str">
        <f>+C752</f>
        <v>Gobierno Autónomo Municipal de Mizque</v>
      </c>
      <c r="E752" s="242" t="s">
        <v>1304</v>
      </c>
      <c r="F752" s="243">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3">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3">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3">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3">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3">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3">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3">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3">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3">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3">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3">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3">
        <f t="shared" ca="1" si="25"/>
        <v>0</v>
      </c>
      <c r="S752" s="249"/>
      <c r="T752" s="243">
        <f ca="1">+T753</f>
        <v>0</v>
      </c>
      <c r="U752" s="242">
        <f t="shared" si="26"/>
        <v>1</v>
      </c>
      <c r="V752" s="333" t="str">
        <f>+VLOOKUP(A752,bd_lista!$A$3:$E$590,5,FALSE)</f>
        <v>Gobiernos Autonomos Municipales</v>
      </c>
      <c r="W752" s="391" t="str">
        <f>+V752</f>
        <v>Gobiernos Autonomos Municipales</v>
      </c>
      <c r="X752" s="242">
        <f>+VLOOKUP(A752,[4]Sheet1!$A$13:$D$744,4,FALSE)</f>
        <v>0</v>
      </c>
      <c r="Y752" s="242" t="e">
        <f>+VLOOKUP(X752,bd_lista!$A$3:$C$590,3,FALSE)</f>
        <v>#N/A</v>
      </c>
      <c r="Z752" s="294">
        <f>+X752</f>
        <v>0</v>
      </c>
      <c r="AA752" s="295" t="e">
        <f>+Y752</f>
        <v>#N/A</v>
      </c>
    </row>
    <row r="753" spans="1:27" customFormat="1" ht="15" hidden="1" customHeight="1">
      <c r="A753" s="32">
        <v>1342</v>
      </c>
      <c r="B753" s="388"/>
      <c r="C753" s="247" t="str">
        <f>+VLOOKUP(A753,bd_lista!$A$3:$C$590,3,FALSE)</f>
        <v>Gobierno Autónomo Municipal de Mizque</v>
      </c>
      <c r="D753" s="390"/>
      <c r="E753" s="244" t="s">
        <v>1305</v>
      </c>
      <c r="F753" s="243">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3">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3">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3">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3">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3">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3">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3">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3">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3">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3">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3">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3">
        <f t="shared" ca="1" si="25"/>
        <v>0</v>
      </c>
      <c r="S753" s="249">
        <f ca="1">+R752+R753</f>
        <v>0</v>
      </c>
      <c r="T753" s="243">
        <f ca="1">+S753</f>
        <v>0</v>
      </c>
      <c r="U753" s="242">
        <f t="shared" si="26"/>
        <v>2</v>
      </c>
      <c r="V753" s="333" t="str">
        <f>+VLOOKUP(A753,bd_lista!$A$3:$E$590,5,FALSE)</f>
        <v>Gobiernos Autonomos Municipales</v>
      </c>
      <c r="W753" s="392"/>
      <c r="X753" s="242">
        <f>+VLOOKUP(A753,[4]Sheet1!$A$13:$D$744,4,FALSE)</f>
        <v>0</v>
      </c>
      <c r="Y753" s="242" t="e">
        <f>+VLOOKUP(X753,bd_lista!$A$3:$C$590,3,FALSE)</f>
        <v>#N/A</v>
      </c>
      <c r="Z753" s="292"/>
      <c r="AA753" s="293"/>
    </row>
    <row r="754" spans="1:27" customFormat="1" ht="15" hidden="1" customHeight="1">
      <c r="A754" s="32">
        <v>1343</v>
      </c>
      <c r="B754" s="387">
        <f>+A754</f>
        <v>1343</v>
      </c>
      <c r="C754" s="247" t="str">
        <f>+VLOOKUP(A754,bd_lista!$A$3:$C$590,3,FALSE)</f>
        <v>Gobierno Autónomo Municipal de Vila Vila</v>
      </c>
      <c r="D754" s="389" t="str">
        <f>+C754</f>
        <v>Gobierno Autónomo Municipal de Vila Vila</v>
      </c>
      <c r="E754" s="242" t="s">
        <v>1304</v>
      </c>
      <c r="F754" s="243">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3">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3">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3">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3">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3">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3">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3">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3">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3">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3">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3">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3">
        <f t="shared" ca="1" si="25"/>
        <v>0</v>
      </c>
      <c r="S754" s="249"/>
      <c r="T754" s="243">
        <f ca="1">+T755</f>
        <v>0</v>
      </c>
      <c r="U754" s="242">
        <f t="shared" si="26"/>
        <v>1</v>
      </c>
      <c r="V754" s="333" t="str">
        <f>+VLOOKUP(A754,bd_lista!$A$3:$E$590,5,FALSE)</f>
        <v>Gobiernos Autonomos Municipales</v>
      </c>
      <c r="W754" s="391" t="str">
        <f>+V754</f>
        <v>Gobiernos Autonomos Municipales</v>
      </c>
      <c r="X754" s="242">
        <f>+VLOOKUP(A754,[4]Sheet1!$A$13:$D$744,4,FALSE)</f>
        <v>0</v>
      </c>
      <c r="Y754" s="242" t="e">
        <f>+VLOOKUP(X754,bd_lista!$A$3:$C$590,3,FALSE)</f>
        <v>#N/A</v>
      </c>
      <c r="Z754" s="294">
        <f>+X754</f>
        <v>0</v>
      </c>
      <c r="AA754" s="295" t="e">
        <f>+Y754</f>
        <v>#N/A</v>
      </c>
    </row>
    <row r="755" spans="1:27" customFormat="1" ht="15" hidden="1" customHeight="1">
      <c r="A755" s="32">
        <v>1343</v>
      </c>
      <c r="B755" s="388"/>
      <c r="C755" s="247" t="str">
        <f>+VLOOKUP(A755,bd_lista!$A$3:$C$590,3,FALSE)</f>
        <v>Gobierno Autónomo Municipal de Vila Vila</v>
      </c>
      <c r="D755" s="390"/>
      <c r="E755" s="244" t="s">
        <v>1305</v>
      </c>
      <c r="F755" s="243">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3">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3">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3">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3">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3">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3">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3">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3">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3">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3">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3">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3">
        <f t="shared" ca="1" si="25"/>
        <v>0</v>
      </c>
      <c r="S755" s="249">
        <f ca="1">+R754+R755</f>
        <v>0</v>
      </c>
      <c r="T755" s="243">
        <f ca="1">+S755</f>
        <v>0</v>
      </c>
      <c r="U755" s="242">
        <f t="shared" si="26"/>
        <v>2</v>
      </c>
      <c r="V755" s="333" t="str">
        <f>+VLOOKUP(A755,bd_lista!$A$3:$E$590,5,FALSE)</f>
        <v>Gobiernos Autonomos Municipales</v>
      </c>
      <c r="W755" s="392"/>
      <c r="X755" s="242">
        <f>+VLOOKUP(A755,[4]Sheet1!$A$13:$D$744,4,FALSE)</f>
        <v>0</v>
      </c>
      <c r="Y755" s="242" t="e">
        <f>+VLOOKUP(X755,bd_lista!$A$3:$C$590,3,FALSE)</f>
        <v>#N/A</v>
      </c>
      <c r="Z755" s="292"/>
      <c r="AA755" s="293"/>
    </row>
    <row r="756" spans="1:27" customFormat="1" ht="15" hidden="1" customHeight="1">
      <c r="A756" s="32">
        <v>1344</v>
      </c>
      <c r="B756" s="387">
        <f>+A756</f>
        <v>1344</v>
      </c>
      <c r="C756" s="247" t="str">
        <f>+VLOOKUP(A756,bd_lista!$A$3:$C$590,3,FALSE)</f>
        <v>Gobierno Autónomo Municipal de Alalay</v>
      </c>
      <c r="D756" s="389" t="str">
        <f>+C756</f>
        <v>Gobierno Autónomo Municipal de Alalay</v>
      </c>
      <c r="E756" s="242" t="s">
        <v>1304</v>
      </c>
      <c r="F756" s="243">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3">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3">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3">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3">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3">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3">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3">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3">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3">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3">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3">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3">
        <f t="shared" ca="1" si="25"/>
        <v>0</v>
      </c>
      <c r="S756" s="249"/>
      <c r="T756" s="243">
        <f ca="1">+T757</f>
        <v>0</v>
      </c>
      <c r="U756" s="242">
        <f t="shared" si="26"/>
        <v>1</v>
      </c>
      <c r="V756" s="333" t="str">
        <f>+VLOOKUP(A756,bd_lista!$A$3:$E$590,5,FALSE)</f>
        <v>Gobiernos Autonomos Municipales</v>
      </c>
      <c r="W756" s="391" t="str">
        <f>+V756</f>
        <v>Gobiernos Autonomos Municipales</v>
      </c>
      <c r="X756" s="242">
        <f>+VLOOKUP(A756,[4]Sheet1!$A$13:$D$744,4,FALSE)</f>
        <v>0</v>
      </c>
      <c r="Y756" s="242" t="e">
        <f>+VLOOKUP(X756,bd_lista!$A$3:$C$590,3,FALSE)</f>
        <v>#N/A</v>
      </c>
      <c r="Z756" s="294">
        <f>+X756</f>
        <v>0</v>
      </c>
      <c r="AA756" s="295" t="e">
        <f>+Y756</f>
        <v>#N/A</v>
      </c>
    </row>
    <row r="757" spans="1:27" customFormat="1" ht="15" hidden="1" customHeight="1">
      <c r="A757" s="32">
        <v>1344</v>
      </c>
      <c r="B757" s="388"/>
      <c r="C757" s="247" t="str">
        <f>+VLOOKUP(A757,bd_lista!$A$3:$C$590,3,FALSE)</f>
        <v>Gobierno Autónomo Municipal de Alalay</v>
      </c>
      <c r="D757" s="390"/>
      <c r="E757" s="244" t="s">
        <v>1305</v>
      </c>
      <c r="F757" s="243">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3">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3">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3">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3">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3">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3">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3">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3">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3">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3">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3">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3">
        <f t="shared" ca="1" si="25"/>
        <v>0</v>
      </c>
      <c r="S757" s="249">
        <f ca="1">+R756+R757</f>
        <v>0</v>
      </c>
      <c r="T757" s="243">
        <f ca="1">+S757</f>
        <v>0</v>
      </c>
      <c r="U757" s="242">
        <f t="shared" si="26"/>
        <v>2</v>
      </c>
      <c r="V757" s="333" t="str">
        <f>+VLOOKUP(A757,bd_lista!$A$3:$E$590,5,FALSE)</f>
        <v>Gobiernos Autonomos Municipales</v>
      </c>
      <c r="W757" s="392"/>
      <c r="X757" s="242">
        <f>+VLOOKUP(A757,[4]Sheet1!$A$13:$D$744,4,FALSE)</f>
        <v>0</v>
      </c>
      <c r="Y757" s="242" t="e">
        <f>+VLOOKUP(X757,bd_lista!$A$3:$C$590,3,FALSE)</f>
        <v>#N/A</v>
      </c>
      <c r="Z757" s="292"/>
      <c r="AA757" s="293"/>
    </row>
    <row r="758" spans="1:27" customFormat="1" ht="15" hidden="1" customHeight="1">
      <c r="A758" s="32">
        <v>1345</v>
      </c>
      <c r="B758" s="387">
        <f>+A758</f>
        <v>1345</v>
      </c>
      <c r="C758" s="247" t="str">
        <f>+VLOOKUP(A758,bd_lista!$A$3:$C$590,3,FALSE)</f>
        <v>Gobierno Autónomo Municipal de Entre Rios</v>
      </c>
      <c r="D758" s="389" t="str">
        <f>+C758</f>
        <v>Gobierno Autónomo Municipal de Entre Rios</v>
      </c>
      <c r="E758" s="242" t="s">
        <v>1304</v>
      </c>
      <c r="F758" s="243">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3">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3">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3">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3">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3">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3">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3">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3">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3">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3">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3">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3">
        <f t="shared" ca="1" si="25"/>
        <v>0</v>
      </c>
      <c r="S758" s="249"/>
      <c r="T758" s="243">
        <f ca="1">+T759</f>
        <v>0</v>
      </c>
      <c r="U758" s="242">
        <f t="shared" si="26"/>
        <v>1</v>
      </c>
      <c r="V758" s="333" t="str">
        <f>+VLOOKUP(A758,bd_lista!$A$3:$E$590,5,FALSE)</f>
        <v>Gobiernos Autonomos Municipales</v>
      </c>
      <c r="W758" s="391" t="str">
        <f>+V758</f>
        <v>Gobiernos Autonomos Municipales</v>
      </c>
      <c r="X758" s="242">
        <f>+VLOOKUP(A758,[4]Sheet1!$A$13:$D$744,4,FALSE)</f>
        <v>0</v>
      </c>
      <c r="Y758" s="242" t="e">
        <f>+VLOOKUP(X758,bd_lista!$A$3:$C$590,3,FALSE)</f>
        <v>#N/A</v>
      </c>
      <c r="Z758" s="294">
        <f>+X758</f>
        <v>0</v>
      </c>
      <c r="AA758" s="295" t="e">
        <f>+Y758</f>
        <v>#N/A</v>
      </c>
    </row>
    <row r="759" spans="1:27" customFormat="1" ht="15" hidden="1" customHeight="1">
      <c r="A759" s="32">
        <v>1345</v>
      </c>
      <c r="B759" s="388"/>
      <c r="C759" s="247" t="str">
        <f>+VLOOKUP(A759,bd_lista!$A$3:$C$590,3,FALSE)</f>
        <v>Gobierno Autónomo Municipal de Entre Rios</v>
      </c>
      <c r="D759" s="390"/>
      <c r="E759" s="244" t="s">
        <v>1305</v>
      </c>
      <c r="F759" s="243">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3">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3">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3">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3">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3">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3">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3">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3">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3">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3">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3">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3">
        <f t="shared" ca="1" si="25"/>
        <v>0</v>
      </c>
      <c r="S759" s="249">
        <f ca="1">+R758+R759</f>
        <v>0</v>
      </c>
      <c r="T759" s="243">
        <f ca="1">+S759</f>
        <v>0</v>
      </c>
      <c r="U759" s="242">
        <f t="shared" si="26"/>
        <v>2</v>
      </c>
      <c r="V759" s="333" t="str">
        <f>+VLOOKUP(A759,bd_lista!$A$3:$E$590,5,FALSE)</f>
        <v>Gobiernos Autonomos Municipales</v>
      </c>
      <c r="W759" s="392"/>
      <c r="X759" s="242">
        <f>+VLOOKUP(A759,[4]Sheet1!$A$13:$D$744,4,FALSE)</f>
        <v>0</v>
      </c>
      <c r="Y759" s="242" t="e">
        <f>+VLOOKUP(X759,bd_lista!$A$3:$C$590,3,FALSE)</f>
        <v>#N/A</v>
      </c>
      <c r="Z759" s="292"/>
      <c r="AA759" s="293"/>
    </row>
    <row r="760" spans="1:27" customFormat="1" ht="15" hidden="1" customHeight="1">
      <c r="A760" s="32">
        <v>1346</v>
      </c>
      <c r="B760" s="387">
        <f>+A760</f>
        <v>1346</v>
      </c>
      <c r="C760" s="247" t="str">
        <f>+VLOOKUP(A760,bd_lista!$A$3:$C$590,3,FALSE)</f>
        <v>Gobierno Autónomo Municipal de Cocapata</v>
      </c>
      <c r="D760" s="389" t="str">
        <f>+C760</f>
        <v>Gobierno Autónomo Municipal de Cocapata</v>
      </c>
      <c r="E760" s="242" t="s">
        <v>1304</v>
      </c>
      <c r="F760" s="243">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3">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3">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3">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3">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3">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3">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3">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3">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3">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3">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3">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3">
        <f t="shared" ca="1" si="25"/>
        <v>0</v>
      </c>
      <c r="S760" s="249"/>
      <c r="T760" s="243">
        <f ca="1">+T761</f>
        <v>0</v>
      </c>
      <c r="U760" s="242">
        <f t="shared" si="26"/>
        <v>1</v>
      </c>
      <c r="V760" s="333" t="str">
        <f>+VLOOKUP(A760,bd_lista!$A$3:$E$590,5,FALSE)</f>
        <v>Gobiernos Autonomos Municipales</v>
      </c>
      <c r="W760" s="391" t="str">
        <f>+V760</f>
        <v>Gobiernos Autonomos Municipales</v>
      </c>
      <c r="X760" s="242">
        <f>+VLOOKUP(A760,[4]Sheet1!$A$13:$D$744,4,FALSE)</f>
        <v>0</v>
      </c>
      <c r="Y760" s="242" t="e">
        <f>+VLOOKUP(X760,bd_lista!$A$3:$C$590,3,FALSE)</f>
        <v>#N/A</v>
      </c>
      <c r="Z760" s="294">
        <f>+X760</f>
        <v>0</v>
      </c>
      <c r="AA760" s="295" t="e">
        <f>+Y760</f>
        <v>#N/A</v>
      </c>
    </row>
    <row r="761" spans="1:27" customFormat="1" ht="15" hidden="1" customHeight="1">
      <c r="A761" s="32">
        <v>1346</v>
      </c>
      <c r="B761" s="388"/>
      <c r="C761" s="247" t="str">
        <f>+VLOOKUP(A761,bd_lista!$A$3:$C$590,3,FALSE)</f>
        <v>Gobierno Autónomo Municipal de Cocapata</v>
      </c>
      <c r="D761" s="390"/>
      <c r="E761" s="244" t="s">
        <v>1305</v>
      </c>
      <c r="F761" s="243">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3">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3">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3">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3">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3">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3">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3">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3">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3">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3">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3">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3">
        <f t="shared" ca="1" si="25"/>
        <v>0</v>
      </c>
      <c r="S761" s="249">
        <f ca="1">+R760+R761</f>
        <v>0</v>
      </c>
      <c r="T761" s="243">
        <f ca="1">+S761</f>
        <v>0</v>
      </c>
      <c r="U761" s="242">
        <f t="shared" si="26"/>
        <v>2</v>
      </c>
      <c r="V761" s="333" t="str">
        <f>+VLOOKUP(A761,bd_lista!$A$3:$E$590,5,FALSE)</f>
        <v>Gobiernos Autonomos Municipales</v>
      </c>
      <c r="W761" s="392"/>
      <c r="X761" s="242">
        <f>+VLOOKUP(A761,[4]Sheet1!$A$13:$D$744,4,FALSE)</f>
        <v>0</v>
      </c>
      <c r="Y761" s="242" t="e">
        <f>+VLOOKUP(X761,bd_lista!$A$3:$C$590,3,FALSE)</f>
        <v>#N/A</v>
      </c>
      <c r="Z761" s="292"/>
      <c r="AA761" s="293"/>
    </row>
    <row r="762" spans="1:27" customFormat="1" ht="15" hidden="1" customHeight="1">
      <c r="A762" s="32">
        <v>1347</v>
      </c>
      <c r="B762" s="387">
        <f>+A762</f>
        <v>1347</v>
      </c>
      <c r="C762" s="247" t="str">
        <f>+VLOOKUP(A762,bd_lista!$A$3:$C$590,3,FALSE)</f>
        <v>Gobierno Autónomo Municipal de Shinahota</v>
      </c>
      <c r="D762" s="389" t="str">
        <f>+C762</f>
        <v>Gobierno Autónomo Municipal de Shinahota</v>
      </c>
      <c r="E762" s="242" t="s">
        <v>1304</v>
      </c>
      <c r="F762" s="243">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3">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3">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3">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3">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3">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3">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3">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3">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3">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3">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3">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3">
        <f t="shared" ca="1" si="25"/>
        <v>0</v>
      </c>
      <c r="S762" s="249"/>
      <c r="T762" s="243">
        <f ca="1">+T763</f>
        <v>0</v>
      </c>
      <c r="U762" s="242">
        <f t="shared" si="26"/>
        <v>1</v>
      </c>
      <c r="V762" s="333" t="str">
        <f>+VLOOKUP(A762,bd_lista!$A$3:$E$590,5,FALSE)</f>
        <v>Gobiernos Autonomos Municipales</v>
      </c>
      <c r="W762" s="391" t="str">
        <f>+V762</f>
        <v>Gobiernos Autonomos Municipales</v>
      </c>
      <c r="X762" s="242">
        <f>+VLOOKUP(A762,[4]Sheet1!$A$13:$D$744,4,FALSE)</f>
        <v>0</v>
      </c>
      <c r="Y762" s="242" t="e">
        <f>+VLOOKUP(X762,bd_lista!$A$3:$C$590,3,FALSE)</f>
        <v>#N/A</v>
      </c>
      <c r="Z762" s="294">
        <f>+X762</f>
        <v>0</v>
      </c>
      <c r="AA762" s="295" t="e">
        <f>+Y762</f>
        <v>#N/A</v>
      </c>
    </row>
    <row r="763" spans="1:27" customFormat="1" ht="15" hidden="1" customHeight="1">
      <c r="A763" s="32">
        <v>1347</v>
      </c>
      <c r="B763" s="388"/>
      <c r="C763" s="247" t="str">
        <f>+VLOOKUP(A763,bd_lista!$A$3:$C$590,3,FALSE)</f>
        <v>Gobierno Autónomo Municipal de Shinahota</v>
      </c>
      <c r="D763" s="390"/>
      <c r="E763" s="244" t="s">
        <v>1305</v>
      </c>
      <c r="F763" s="243">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3">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3">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3">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3">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3">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3">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3">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3">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3">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3">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3">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3">
        <f t="shared" ca="1" si="25"/>
        <v>0</v>
      </c>
      <c r="S763" s="249">
        <f ca="1">+R762+R763</f>
        <v>0</v>
      </c>
      <c r="T763" s="243">
        <f ca="1">+S763</f>
        <v>0</v>
      </c>
      <c r="U763" s="242">
        <f t="shared" si="26"/>
        <v>2</v>
      </c>
      <c r="V763" s="333" t="str">
        <f>+VLOOKUP(A763,bd_lista!$A$3:$E$590,5,FALSE)</f>
        <v>Gobiernos Autonomos Municipales</v>
      </c>
      <c r="W763" s="392"/>
      <c r="X763" s="242">
        <f>+VLOOKUP(A763,[4]Sheet1!$A$13:$D$744,4,FALSE)</f>
        <v>0</v>
      </c>
      <c r="Y763" s="242" t="e">
        <f>+VLOOKUP(X763,bd_lista!$A$3:$C$590,3,FALSE)</f>
        <v>#N/A</v>
      </c>
      <c r="Z763" s="292"/>
      <c r="AA763" s="293"/>
    </row>
    <row r="764" spans="1:27" customFormat="1" ht="15" hidden="1" customHeight="1">
      <c r="A764" s="32">
        <v>1401</v>
      </c>
      <c r="B764" s="387">
        <f>+A764</f>
        <v>1401</v>
      </c>
      <c r="C764" s="247" t="str">
        <f>+VLOOKUP(A764,bd_lista!$A$3:$C$590,3,FALSE)</f>
        <v>Gobierno Autónomo Municipal de Oruro</v>
      </c>
      <c r="D764" s="389" t="str">
        <f>+C764</f>
        <v>Gobierno Autónomo Municipal de Oruro</v>
      </c>
      <c r="E764" s="242" t="s">
        <v>1304</v>
      </c>
      <c r="F764" s="243">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3">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3">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3">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3">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3">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3">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3">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3">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3">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3">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3">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3">
        <f t="shared" ca="1" si="25"/>
        <v>0</v>
      </c>
      <c r="S764" s="249"/>
      <c r="T764" s="243">
        <f ca="1">+T765</f>
        <v>0</v>
      </c>
      <c r="U764" s="242">
        <f t="shared" si="26"/>
        <v>1</v>
      </c>
      <c r="V764" s="333" t="str">
        <f>+VLOOKUP(A764,bd_lista!$A$3:$E$590,5,FALSE)</f>
        <v>Gobiernos Autonomos Municipales</v>
      </c>
      <c r="W764" s="391" t="str">
        <f>+V764</f>
        <v>Gobiernos Autonomos Municipales</v>
      </c>
      <c r="X764" s="242">
        <f>+VLOOKUP(A764,[4]Sheet1!$A$13:$D$744,4,FALSE)</f>
        <v>0</v>
      </c>
      <c r="Y764" s="242" t="e">
        <f>+VLOOKUP(X764,bd_lista!$A$3:$C$590,3,FALSE)</f>
        <v>#N/A</v>
      </c>
      <c r="Z764" s="294">
        <f>+X764</f>
        <v>0</v>
      </c>
      <c r="AA764" s="295" t="e">
        <f>+Y764</f>
        <v>#N/A</v>
      </c>
    </row>
    <row r="765" spans="1:27" customFormat="1" ht="15" hidden="1" customHeight="1">
      <c r="A765" s="32">
        <v>1401</v>
      </c>
      <c r="B765" s="388"/>
      <c r="C765" s="247" t="str">
        <f>+VLOOKUP(A765,bd_lista!$A$3:$C$590,3,FALSE)</f>
        <v>Gobierno Autónomo Municipal de Oruro</v>
      </c>
      <c r="D765" s="390"/>
      <c r="E765" s="244" t="s">
        <v>1305</v>
      </c>
      <c r="F765" s="243">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3">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3">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3">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3">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3">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3">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3">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3">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3">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3">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3">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3">
        <f t="shared" ca="1" si="25"/>
        <v>0</v>
      </c>
      <c r="S765" s="249">
        <f ca="1">+R764+R765</f>
        <v>0</v>
      </c>
      <c r="T765" s="243">
        <f ca="1">+S765</f>
        <v>0</v>
      </c>
      <c r="U765" s="242">
        <f t="shared" si="26"/>
        <v>2</v>
      </c>
      <c r="V765" s="333" t="str">
        <f>+VLOOKUP(A765,bd_lista!$A$3:$E$590,5,FALSE)</f>
        <v>Gobiernos Autonomos Municipales</v>
      </c>
      <c r="W765" s="392"/>
      <c r="X765" s="242">
        <f>+VLOOKUP(A765,[4]Sheet1!$A$13:$D$744,4,FALSE)</f>
        <v>0</v>
      </c>
      <c r="Y765" s="242" t="e">
        <f>+VLOOKUP(X765,bd_lista!$A$3:$C$590,3,FALSE)</f>
        <v>#N/A</v>
      </c>
      <c r="Z765" s="292"/>
      <c r="AA765" s="293"/>
    </row>
    <row r="766" spans="1:27" customFormat="1" ht="15" hidden="1" customHeight="1">
      <c r="A766" s="32">
        <v>1402</v>
      </c>
      <c r="B766" s="387">
        <f>+A766</f>
        <v>1402</v>
      </c>
      <c r="C766" s="247" t="str">
        <f>+VLOOKUP(A766,bd_lista!$A$3:$C$590,3,FALSE)</f>
        <v>Gobierno Autónomo Municipal de Caracollo</v>
      </c>
      <c r="D766" s="389" t="str">
        <f>+C766</f>
        <v>Gobierno Autónomo Municipal de Caracollo</v>
      </c>
      <c r="E766" s="242" t="s">
        <v>1304</v>
      </c>
      <c r="F766" s="243">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3">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3">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3">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3">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3">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3">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3">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3">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3">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3">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3">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3">
        <f t="shared" ca="1" si="25"/>
        <v>0</v>
      </c>
      <c r="S766" s="249"/>
      <c r="T766" s="243">
        <f ca="1">+T767</f>
        <v>0</v>
      </c>
      <c r="U766" s="242">
        <f t="shared" si="26"/>
        <v>1</v>
      </c>
      <c r="V766" s="333" t="str">
        <f>+VLOOKUP(A766,bd_lista!$A$3:$E$590,5,FALSE)</f>
        <v>Gobiernos Autonomos Municipales</v>
      </c>
      <c r="W766" s="391" t="str">
        <f>+V766</f>
        <v>Gobiernos Autonomos Municipales</v>
      </c>
      <c r="X766" s="242">
        <f>+VLOOKUP(A766,[4]Sheet1!$A$13:$D$744,4,FALSE)</f>
        <v>0</v>
      </c>
      <c r="Y766" s="242" t="e">
        <f>+VLOOKUP(X766,bd_lista!$A$3:$C$590,3,FALSE)</f>
        <v>#N/A</v>
      </c>
      <c r="Z766" s="294">
        <f>+X766</f>
        <v>0</v>
      </c>
      <c r="AA766" s="295" t="e">
        <f>+Y766</f>
        <v>#N/A</v>
      </c>
    </row>
    <row r="767" spans="1:27" customFormat="1" ht="15" hidden="1" customHeight="1">
      <c r="A767" s="32">
        <v>1402</v>
      </c>
      <c r="B767" s="388"/>
      <c r="C767" s="247" t="str">
        <f>+VLOOKUP(A767,bd_lista!$A$3:$C$590,3,FALSE)</f>
        <v>Gobierno Autónomo Municipal de Caracollo</v>
      </c>
      <c r="D767" s="390"/>
      <c r="E767" s="244" t="s">
        <v>1305</v>
      </c>
      <c r="F767" s="243">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3">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3">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3">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3">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3">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3">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3">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3">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3">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3">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3">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3">
        <f t="shared" ca="1" si="25"/>
        <v>0</v>
      </c>
      <c r="S767" s="249">
        <f ca="1">+R766+R767</f>
        <v>0</v>
      </c>
      <c r="T767" s="243">
        <f ca="1">+S767</f>
        <v>0</v>
      </c>
      <c r="U767" s="242">
        <f t="shared" si="26"/>
        <v>2</v>
      </c>
      <c r="V767" s="333" t="str">
        <f>+VLOOKUP(A767,bd_lista!$A$3:$E$590,5,FALSE)</f>
        <v>Gobiernos Autonomos Municipales</v>
      </c>
      <c r="W767" s="392"/>
      <c r="X767" s="242">
        <f>+VLOOKUP(A767,[4]Sheet1!$A$13:$D$744,4,FALSE)</f>
        <v>0</v>
      </c>
      <c r="Y767" s="242" t="e">
        <f>+VLOOKUP(X767,bd_lista!$A$3:$C$590,3,FALSE)</f>
        <v>#N/A</v>
      </c>
      <c r="Z767" s="292"/>
      <c r="AA767" s="293"/>
    </row>
    <row r="768" spans="1:27" customFormat="1" ht="15" hidden="1" customHeight="1">
      <c r="A768" s="32">
        <v>1403</v>
      </c>
      <c r="B768" s="387">
        <f>+A768</f>
        <v>1403</v>
      </c>
      <c r="C768" s="247" t="str">
        <f>+VLOOKUP(A768,bd_lista!$A$3:$C$590,3,FALSE)</f>
        <v>Gobierno Autónomo Municipal de El Choro</v>
      </c>
      <c r="D768" s="389" t="str">
        <f>+C768</f>
        <v>Gobierno Autónomo Municipal de El Choro</v>
      </c>
      <c r="E768" s="242" t="s">
        <v>1304</v>
      </c>
      <c r="F768" s="243">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3">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3">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3">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3">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3">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3">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3">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3">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3">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3">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3">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3">
        <f t="shared" ca="1" si="25"/>
        <v>0</v>
      </c>
      <c r="S768" s="249"/>
      <c r="T768" s="243">
        <f ca="1">+T769</f>
        <v>0</v>
      </c>
      <c r="U768" s="242">
        <f t="shared" si="26"/>
        <v>1</v>
      </c>
      <c r="V768" s="333" t="str">
        <f>+VLOOKUP(A768,bd_lista!$A$3:$E$590,5,FALSE)</f>
        <v>Gobiernos Autonomos Municipales</v>
      </c>
      <c r="W768" s="391" t="str">
        <f>+V768</f>
        <v>Gobiernos Autonomos Municipales</v>
      </c>
      <c r="X768" s="242">
        <f>+VLOOKUP(A768,[4]Sheet1!$A$13:$D$744,4,FALSE)</f>
        <v>0</v>
      </c>
      <c r="Y768" s="242" t="e">
        <f>+VLOOKUP(X768,bd_lista!$A$3:$C$590,3,FALSE)</f>
        <v>#N/A</v>
      </c>
      <c r="Z768" s="294">
        <f>+X768</f>
        <v>0</v>
      </c>
      <c r="AA768" s="295" t="e">
        <f>+Y768</f>
        <v>#N/A</v>
      </c>
    </row>
    <row r="769" spans="1:27" customFormat="1" ht="15" hidden="1" customHeight="1">
      <c r="A769" s="32">
        <v>1403</v>
      </c>
      <c r="B769" s="388"/>
      <c r="C769" s="247" t="str">
        <f>+VLOOKUP(A769,bd_lista!$A$3:$C$590,3,FALSE)</f>
        <v>Gobierno Autónomo Municipal de El Choro</v>
      </c>
      <c r="D769" s="390"/>
      <c r="E769" s="244" t="s">
        <v>1305</v>
      </c>
      <c r="F769" s="243">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3">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3">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3">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3">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3">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3">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3">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3">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3">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3">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3">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3">
        <f t="shared" ca="1" si="25"/>
        <v>0</v>
      </c>
      <c r="S769" s="249">
        <f ca="1">+R768+R769</f>
        <v>0</v>
      </c>
      <c r="T769" s="243">
        <f ca="1">+S769</f>
        <v>0</v>
      </c>
      <c r="U769" s="242">
        <f t="shared" si="26"/>
        <v>2</v>
      </c>
      <c r="V769" s="333" t="str">
        <f>+VLOOKUP(A769,bd_lista!$A$3:$E$590,5,FALSE)</f>
        <v>Gobiernos Autonomos Municipales</v>
      </c>
      <c r="W769" s="392"/>
      <c r="X769" s="242">
        <f>+VLOOKUP(A769,[4]Sheet1!$A$13:$D$744,4,FALSE)</f>
        <v>0</v>
      </c>
      <c r="Y769" s="242" t="e">
        <f>+VLOOKUP(X769,bd_lista!$A$3:$C$590,3,FALSE)</f>
        <v>#N/A</v>
      </c>
      <c r="Z769" s="292"/>
      <c r="AA769" s="293"/>
    </row>
    <row r="770" spans="1:27" customFormat="1" ht="15" hidden="1" customHeight="1">
      <c r="A770" s="32">
        <v>1404</v>
      </c>
      <c r="B770" s="387">
        <f>+A770</f>
        <v>1404</v>
      </c>
      <c r="C770" s="247" t="str">
        <f>+VLOOKUP(A770,bd_lista!$A$3:$C$590,3,FALSE)</f>
        <v>Gobierno Autónomo Municipal de Challapata</v>
      </c>
      <c r="D770" s="389" t="str">
        <f>+C770</f>
        <v>Gobierno Autónomo Municipal de Challapata</v>
      </c>
      <c r="E770" s="242" t="s">
        <v>1304</v>
      </c>
      <c r="F770" s="243">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3">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3">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3">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3">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3">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3">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3">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3">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3">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3">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3">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3">
        <f t="shared" ca="1" si="25"/>
        <v>0</v>
      </c>
      <c r="S770" s="249"/>
      <c r="T770" s="243">
        <f ca="1">+T771</f>
        <v>0</v>
      </c>
      <c r="U770" s="242">
        <f t="shared" si="26"/>
        <v>1</v>
      </c>
      <c r="V770" s="333" t="str">
        <f>+VLOOKUP(A770,bd_lista!$A$3:$E$590,5,FALSE)</f>
        <v>Gobiernos Autonomos Municipales</v>
      </c>
      <c r="W770" s="391" t="str">
        <f>+V770</f>
        <v>Gobiernos Autonomos Municipales</v>
      </c>
      <c r="X770" s="242">
        <f>+VLOOKUP(A770,[4]Sheet1!$A$13:$D$744,4,FALSE)</f>
        <v>0</v>
      </c>
      <c r="Y770" s="242" t="e">
        <f>+VLOOKUP(X770,bd_lista!$A$3:$C$590,3,FALSE)</f>
        <v>#N/A</v>
      </c>
      <c r="Z770" s="294">
        <f>+X770</f>
        <v>0</v>
      </c>
      <c r="AA770" s="295" t="e">
        <f>+Y770</f>
        <v>#N/A</v>
      </c>
    </row>
    <row r="771" spans="1:27" customFormat="1" ht="15" hidden="1" customHeight="1">
      <c r="A771" s="32">
        <v>1404</v>
      </c>
      <c r="B771" s="388"/>
      <c r="C771" s="247" t="str">
        <f>+VLOOKUP(A771,bd_lista!$A$3:$C$590,3,FALSE)</f>
        <v>Gobierno Autónomo Municipal de Challapata</v>
      </c>
      <c r="D771" s="390"/>
      <c r="E771" s="244" t="s">
        <v>1305</v>
      </c>
      <c r="F771" s="243">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3">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3">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3">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3">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3">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3">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3">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3">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3">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3">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3">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3">
        <f t="shared" ca="1" si="25"/>
        <v>0</v>
      </c>
      <c r="S771" s="249">
        <f ca="1">+R770+R771</f>
        <v>0</v>
      </c>
      <c r="T771" s="243">
        <f ca="1">+S771</f>
        <v>0</v>
      </c>
      <c r="U771" s="242">
        <f t="shared" si="26"/>
        <v>2</v>
      </c>
      <c r="V771" s="333" t="str">
        <f>+VLOOKUP(A771,bd_lista!$A$3:$E$590,5,FALSE)</f>
        <v>Gobiernos Autonomos Municipales</v>
      </c>
      <c r="W771" s="392"/>
      <c r="X771" s="242">
        <f>+VLOOKUP(A771,[4]Sheet1!$A$13:$D$744,4,FALSE)</f>
        <v>0</v>
      </c>
      <c r="Y771" s="242" t="e">
        <f>+VLOOKUP(X771,bd_lista!$A$3:$C$590,3,FALSE)</f>
        <v>#N/A</v>
      </c>
      <c r="Z771" s="292"/>
      <c r="AA771" s="293"/>
    </row>
    <row r="772" spans="1:27" customFormat="1" ht="15" hidden="1" customHeight="1">
      <c r="A772" s="32">
        <v>1405</v>
      </c>
      <c r="B772" s="387">
        <f>+A772</f>
        <v>1405</v>
      </c>
      <c r="C772" s="247" t="str">
        <f>+VLOOKUP(A772,bd_lista!$A$3:$C$590,3,FALSE)</f>
        <v>Gobierno Autónomo Municipal de Santuario de Quillacas</v>
      </c>
      <c r="D772" s="389" t="str">
        <f>+C772</f>
        <v>Gobierno Autónomo Municipal de Santuario de Quillacas</v>
      </c>
      <c r="E772" s="242" t="s">
        <v>1304</v>
      </c>
      <c r="F772" s="243">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3">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3">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3">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3">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3">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3">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3">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3">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3">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3">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3">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3">
        <f t="shared" ca="1" si="25"/>
        <v>0</v>
      </c>
      <c r="S772" s="249"/>
      <c r="T772" s="243">
        <f ca="1">+T773</f>
        <v>0</v>
      </c>
      <c r="U772" s="242">
        <f t="shared" si="26"/>
        <v>1</v>
      </c>
      <c r="V772" s="333" t="str">
        <f>+VLOOKUP(A772,bd_lista!$A$3:$E$590,5,FALSE)</f>
        <v>Gobiernos Autonomos Municipales</v>
      </c>
      <c r="W772" s="391" t="str">
        <f>+V772</f>
        <v>Gobiernos Autonomos Municipales</v>
      </c>
      <c r="X772" s="242">
        <f>+VLOOKUP(A772,[4]Sheet1!$A$13:$D$744,4,FALSE)</f>
        <v>0</v>
      </c>
      <c r="Y772" s="242" t="e">
        <f>+VLOOKUP(X772,bd_lista!$A$3:$C$590,3,FALSE)</f>
        <v>#N/A</v>
      </c>
      <c r="Z772" s="294">
        <f>+X772</f>
        <v>0</v>
      </c>
      <c r="AA772" s="295" t="e">
        <f>+Y772</f>
        <v>#N/A</v>
      </c>
    </row>
    <row r="773" spans="1:27" customFormat="1" ht="15" hidden="1" customHeight="1">
      <c r="A773" s="32">
        <v>1405</v>
      </c>
      <c r="B773" s="388"/>
      <c r="C773" s="247" t="str">
        <f>+VLOOKUP(A773,bd_lista!$A$3:$C$590,3,FALSE)</f>
        <v>Gobierno Autónomo Municipal de Santuario de Quillacas</v>
      </c>
      <c r="D773" s="390"/>
      <c r="E773" s="244" t="s">
        <v>1305</v>
      </c>
      <c r="F773" s="243">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3">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3">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3">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3">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3">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3">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3">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3">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3">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3">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3">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3">
        <f t="shared" ca="1" si="25"/>
        <v>0</v>
      </c>
      <c r="S773" s="249">
        <f ca="1">+R772+R773</f>
        <v>0</v>
      </c>
      <c r="T773" s="243">
        <f ca="1">+S773</f>
        <v>0</v>
      </c>
      <c r="U773" s="242">
        <f t="shared" si="26"/>
        <v>2</v>
      </c>
      <c r="V773" s="333" t="str">
        <f>+VLOOKUP(A773,bd_lista!$A$3:$E$590,5,FALSE)</f>
        <v>Gobiernos Autonomos Municipales</v>
      </c>
      <c r="W773" s="392"/>
      <c r="X773" s="242">
        <f>+VLOOKUP(A773,[4]Sheet1!$A$13:$D$744,4,FALSE)</f>
        <v>0</v>
      </c>
      <c r="Y773" s="242" t="e">
        <f>+VLOOKUP(X773,bd_lista!$A$3:$C$590,3,FALSE)</f>
        <v>#N/A</v>
      </c>
      <c r="Z773" s="292"/>
      <c r="AA773" s="293"/>
    </row>
    <row r="774" spans="1:27" customFormat="1" ht="15" hidden="1" customHeight="1">
      <c r="A774" s="32">
        <v>1406</v>
      </c>
      <c r="B774" s="387">
        <f>+A774</f>
        <v>1406</v>
      </c>
      <c r="C774" s="247" t="str">
        <f>+VLOOKUP(A774,bd_lista!$A$3:$C$590,3,FALSE)</f>
        <v>Gobierno Autónomo Municipal de Huanuni</v>
      </c>
      <c r="D774" s="389" t="str">
        <f>+C774</f>
        <v>Gobierno Autónomo Municipal de Huanuni</v>
      </c>
      <c r="E774" s="242" t="s">
        <v>1304</v>
      </c>
      <c r="F774" s="243">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3">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3">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3">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3">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3">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3">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3">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3">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3">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3">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3">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3">
        <f t="shared" ref="R774:R837" ca="1" si="27">+SUM(F774:Q774)</f>
        <v>0</v>
      </c>
      <c r="S774" s="249"/>
      <c r="T774" s="243">
        <f ca="1">+T775</f>
        <v>0</v>
      </c>
      <c r="U774" s="242">
        <f t="shared" ref="U774:U837" si="28">+IF(E774="Débitos",1,2)</f>
        <v>1</v>
      </c>
      <c r="V774" s="333" t="str">
        <f>+VLOOKUP(A774,bd_lista!$A$3:$E$590,5,FALSE)</f>
        <v>Gobiernos Autonomos Municipales</v>
      </c>
      <c r="W774" s="391" t="str">
        <f>+V774</f>
        <v>Gobiernos Autonomos Municipales</v>
      </c>
      <c r="X774" s="242">
        <f>+VLOOKUP(A774,[4]Sheet1!$A$13:$D$744,4,FALSE)</f>
        <v>0</v>
      </c>
      <c r="Y774" s="242" t="e">
        <f>+VLOOKUP(X774,bd_lista!$A$3:$C$590,3,FALSE)</f>
        <v>#N/A</v>
      </c>
      <c r="Z774" s="294">
        <f>+X774</f>
        <v>0</v>
      </c>
      <c r="AA774" s="295" t="e">
        <f>+Y774</f>
        <v>#N/A</v>
      </c>
    </row>
    <row r="775" spans="1:27" customFormat="1" ht="15" hidden="1" customHeight="1">
      <c r="A775" s="32">
        <v>1406</v>
      </c>
      <c r="B775" s="388"/>
      <c r="C775" s="247" t="str">
        <f>+VLOOKUP(A775,bd_lista!$A$3:$C$590,3,FALSE)</f>
        <v>Gobierno Autónomo Municipal de Huanuni</v>
      </c>
      <c r="D775" s="390"/>
      <c r="E775" s="244" t="s">
        <v>1305</v>
      </c>
      <c r="F775" s="243">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3">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3">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3">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3">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3">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3">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3">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3">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3">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3">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3">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3">
        <f t="shared" ca="1" si="27"/>
        <v>0</v>
      </c>
      <c r="S775" s="249">
        <f ca="1">+R774+R775</f>
        <v>0</v>
      </c>
      <c r="T775" s="243">
        <f ca="1">+S775</f>
        <v>0</v>
      </c>
      <c r="U775" s="242">
        <f t="shared" si="28"/>
        <v>2</v>
      </c>
      <c r="V775" s="333" t="str">
        <f>+VLOOKUP(A775,bd_lista!$A$3:$E$590,5,FALSE)</f>
        <v>Gobiernos Autonomos Municipales</v>
      </c>
      <c r="W775" s="392"/>
      <c r="X775" s="242">
        <f>+VLOOKUP(A775,[4]Sheet1!$A$13:$D$744,4,FALSE)</f>
        <v>0</v>
      </c>
      <c r="Y775" s="242" t="e">
        <f>+VLOOKUP(X775,bd_lista!$A$3:$C$590,3,FALSE)</f>
        <v>#N/A</v>
      </c>
      <c r="Z775" s="292"/>
      <c r="AA775" s="293"/>
    </row>
    <row r="776" spans="1:27" customFormat="1" ht="15" hidden="1" customHeight="1">
      <c r="A776" s="32">
        <v>1407</v>
      </c>
      <c r="B776" s="387">
        <f>+A776</f>
        <v>1407</v>
      </c>
      <c r="C776" s="247" t="str">
        <f>+VLOOKUP(A776,bd_lista!$A$3:$C$590,3,FALSE)</f>
        <v>Gobierno Autónomo Municipal de Machacamarca</v>
      </c>
      <c r="D776" s="389" t="str">
        <f>+C776</f>
        <v>Gobierno Autónomo Municipal de Machacamarca</v>
      </c>
      <c r="E776" s="242" t="s">
        <v>1304</v>
      </c>
      <c r="F776" s="243">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3">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3">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3">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3">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3">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3">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3">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3">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3">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3">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3">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3">
        <f t="shared" ca="1" si="27"/>
        <v>0</v>
      </c>
      <c r="S776" s="249"/>
      <c r="T776" s="243">
        <f ca="1">+T777</f>
        <v>0</v>
      </c>
      <c r="U776" s="242">
        <f t="shared" si="28"/>
        <v>1</v>
      </c>
      <c r="V776" s="333" t="str">
        <f>+VLOOKUP(A776,bd_lista!$A$3:$E$590,5,FALSE)</f>
        <v>Gobiernos Autonomos Municipales</v>
      </c>
      <c r="W776" s="391" t="str">
        <f>+V776</f>
        <v>Gobiernos Autonomos Municipales</v>
      </c>
      <c r="X776" s="242">
        <f>+VLOOKUP(A776,[4]Sheet1!$A$13:$D$744,4,FALSE)</f>
        <v>0</v>
      </c>
      <c r="Y776" s="242" t="e">
        <f>+VLOOKUP(X776,bd_lista!$A$3:$C$590,3,FALSE)</f>
        <v>#N/A</v>
      </c>
      <c r="Z776" s="294">
        <f>+X776</f>
        <v>0</v>
      </c>
      <c r="AA776" s="295" t="e">
        <f>+Y776</f>
        <v>#N/A</v>
      </c>
    </row>
    <row r="777" spans="1:27" customFormat="1" ht="15" hidden="1" customHeight="1">
      <c r="A777" s="32">
        <v>1407</v>
      </c>
      <c r="B777" s="388"/>
      <c r="C777" s="247" t="str">
        <f>+VLOOKUP(A777,bd_lista!$A$3:$C$590,3,FALSE)</f>
        <v>Gobierno Autónomo Municipal de Machacamarca</v>
      </c>
      <c r="D777" s="390"/>
      <c r="E777" s="244" t="s">
        <v>1305</v>
      </c>
      <c r="F777" s="243">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3">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3">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3">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3">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3">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3">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3">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3">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3">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3">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3">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3">
        <f t="shared" ca="1" si="27"/>
        <v>0</v>
      </c>
      <c r="S777" s="249">
        <f ca="1">+R776+R777</f>
        <v>0</v>
      </c>
      <c r="T777" s="243">
        <f ca="1">+S777</f>
        <v>0</v>
      </c>
      <c r="U777" s="242">
        <f t="shared" si="28"/>
        <v>2</v>
      </c>
      <c r="V777" s="333" t="str">
        <f>+VLOOKUP(A777,bd_lista!$A$3:$E$590,5,FALSE)</f>
        <v>Gobiernos Autonomos Municipales</v>
      </c>
      <c r="W777" s="392"/>
      <c r="X777" s="242">
        <f>+VLOOKUP(A777,[4]Sheet1!$A$13:$D$744,4,FALSE)</f>
        <v>0</v>
      </c>
      <c r="Y777" s="242" t="e">
        <f>+VLOOKUP(X777,bd_lista!$A$3:$C$590,3,FALSE)</f>
        <v>#N/A</v>
      </c>
      <c r="Z777" s="292"/>
      <c r="AA777" s="293"/>
    </row>
    <row r="778" spans="1:27" customFormat="1" ht="27" hidden="1" customHeight="1">
      <c r="A778" s="32">
        <v>1408</v>
      </c>
      <c r="B778" s="387">
        <f>+A778</f>
        <v>1408</v>
      </c>
      <c r="C778" s="247" t="str">
        <f>+VLOOKUP(A778,bd_lista!$A$3:$C$590,3,FALSE)</f>
        <v>Gobierno Autónomo Municipal de Poopó (Villa Poopó)</v>
      </c>
      <c r="D778" s="389" t="str">
        <f>+C778</f>
        <v>Gobierno Autónomo Municipal de Poopó (Villa Poopó)</v>
      </c>
      <c r="E778" s="242" t="s">
        <v>1304</v>
      </c>
      <c r="F778" s="243">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3">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3">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3">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3">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3">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3">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3">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3">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3">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3">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3">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3">
        <f t="shared" ca="1" si="27"/>
        <v>0</v>
      </c>
      <c r="S778" s="249"/>
      <c r="T778" s="243">
        <f ca="1">+T779</f>
        <v>0</v>
      </c>
      <c r="U778" s="242">
        <f t="shared" si="28"/>
        <v>1</v>
      </c>
      <c r="V778" s="333" t="str">
        <f>+VLOOKUP(A778,bd_lista!$A$3:$E$590,5,FALSE)</f>
        <v>Gobiernos Autonomos Municipales</v>
      </c>
      <c r="W778" s="391" t="str">
        <f>+V778</f>
        <v>Gobiernos Autonomos Municipales</v>
      </c>
      <c r="X778" s="242">
        <f>+VLOOKUP(A778,[4]Sheet1!$A$13:$D$744,4,FALSE)</f>
        <v>0</v>
      </c>
      <c r="Y778" s="242" t="e">
        <f>+VLOOKUP(X778,bd_lista!$A$3:$C$590,3,FALSE)</f>
        <v>#N/A</v>
      </c>
      <c r="Z778" s="294">
        <f>+X778</f>
        <v>0</v>
      </c>
      <c r="AA778" s="295" t="e">
        <f>+Y778</f>
        <v>#N/A</v>
      </c>
    </row>
    <row r="779" spans="1:27" customFormat="1" ht="27" hidden="1" customHeight="1">
      <c r="A779" s="32">
        <v>1408</v>
      </c>
      <c r="B779" s="388"/>
      <c r="C779" s="247" t="str">
        <f>+VLOOKUP(A779,bd_lista!$A$3:$C$590,3,FALSE)</f>
        <v>Gobierno Autónomo Municipal de Poopó (Villa Poopó)</v>
      </c>
      <c r="D779" s="390"/>
      <c r="E779" s="244" t="s">
        <v>1305</v>
      </c>
      <c r="F779" s="243">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3">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3">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3">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3">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3">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3">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3">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3">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3">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3">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3">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3">
        <f t="shared" ca="1" si="27"/>
        <v>0</v>
      </c>
      <c r="S779" s="249">
        <f ca="1">+R778+R779</f>
        <v>0</v>
      </c>
      <c r="T779" s="243">
        <f ca="1">+S779</f>
        <v>0</v>
      </c>
      <c r="U779" s="242">
        <f t="shared" si="28"/>
        <v>2</v>
      </c>
      <c r="V779" s="333" t="str">
        <f>+VLOOKUP(A779,bd_lista!$A$3:$E$590,5,FALSE)</f>
        <v>Gobiernos Autonomos Municipales</v>
      </c>
      <c r="W779" s="392"/>
      <c r="X779" s="242">
        <f>+VLOOKUP(A779,[4]Sheet1!$A$13:$D$744,4,FALSE)</f>
        <v>0</v>
      </c>
      <c r="Y779" s="242" t="e">
        <f>+VLOOKUP(X779,bd_lista!$A$3:$C$590,3,FALSE)</f>
        <v>#N/A</v>
      </c>
      <c r="Z779" s="292"/>
      <c r="AA779" s="293"/>
    </row>
    <row r="780" spans="1:27" customFormat="1" ht="15" hidden="1" customHeight="1">
      <c r="A780" s="32">
        <v>1409</v>
      </c>
      <c r="B780" s="387">
        <f>+A780</f>
        <v>1409</v>
      </c>
      <c r="C780" s="247" t="str">
        <f>+VLOOKUP(A780,bd_lista!$A$3:$C$590,3,FALSE)</f>
        <v>Gobierno Autónomo Municipal de Pazña</v>
      </c>
      <c r="D780" s="389" t="str">
        <f>+C780</f>
        <v>Gobierno Autónomo Municipal de Pazña</v>
      </c>
      <c r="E780" s="242" t="s">
        <v>1304</v>
      </c>
      <c r="F780" s="243">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3">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3">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3">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3">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3">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3">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3">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3">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3">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3">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3">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3">
        <f t="shared" ca="1" si="27"/>
        <v>0</v>
      </c>
      <c r="S780" s="249"/>
      <c r="T780" s="243">
        <f ca="1">+T781</f>
        <v>0</v>
      </c>
      <c r="U780" s="242">
        <f t="shared" si="28"/>
        <v>1</v>
      </c>
      <c r="V780" s="333" t="str">
        <f>+VLOOKUP(A780,bd_lista!$A$3:$E$590,5,FALSE)</f>
        <v>Gobiernos Autonomos Municipales</v>
      </c>
      <c r="W780" s="391" t="str">
        <f>+V780</f>
        <v>Gobiernos Autonomos Municipales</v>
      </c>
      <c r="X780" s="242">
        <f>+VLOOKUP(A780,[4]Sheet1!$A$13:$D$744,4,FALSE)</f>
        <v>0</v>
      </c>
      <c r="Y780" s="242" t="e">
        <f>+VLOOKUP(X780,bd_lista!$A$3:$C$590,3,FALSE)</f>
        <v>#N/A</v>
      </c>
      <c r="Z780" s="294">
        <f>+X780</f>
        <v>0</v>
      </c>
      <c r="AA780" s="295" t="e">
        <f>+Y780</f>
        <v>#N/A</v>
      </c>
    </row>
    <row r="781" spans="1:27" customFormat="1" ht="15" hidden="1" customHeight="1">
      <c r="A781" s="32">
        <v>1409</v>
      </c>
      <c r="B781" s="388"/>
      <c r="C781" s="247" t="str">
        <f>+VLOOKUP(A781,bd_lista!$A$3:$C$590,3,FALSE)</f>
        <v>Gobierno Autónomo Municipal de Pazña</v>
      </c>
      <c r="D781" s="390"/>
      <c r="E781" s="244" t="s">
        <v>1305</v>
      </c>
      <c r="F781" s="243">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3">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3">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3">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3">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3">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3">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3">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3">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3">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3">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3">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3">
        <f t="shared" ca="1" si="27"/>
        <v>0</v>
      </c>
      <c r="S781" s="249">
        <f ca="1">+R780+R781</f>
        <v>0</v>
      </c>
      <c r="T781" s="243">
        <f ca="1">+S781</f>
        <v>0</v>
      </c>
      <c r="U781" s="242">
        <f t="shared" si="28"/>
        <v>2</v>
      </c>
      <c r="V781" s="333" t="str">
        <f>+VLOOKUP(A781,bd_lista!$A$3:$E$590,5,FALSE)</f>
        <v>Gobiernos Autonomos Municipales</v>
      </c>
      <c r="W781" s="392"/>
      <c r="X781" s="242">
        <f>+VLOOKUP(A781,[4]Sheet1!$A$13:$D$744,4,FALSE)</f>
        <v>0</v>
      </c>
      <c r="Y781" s="242" t="e">
        <f>+VLOOKUP(X781,bd_lista!$A$3:$C$590,3,FALSE)</f>
        <v>#N/A</v>
      </c>
      <c r="Z781" s="292"/>
      <c r="AA781" s="293"/>
    </row>
    <row r="782" spans="1:27" customFormat="1" ht="15" hidden="1" customHeight="1">
      <c r="A782" s="32">
        <v>1410</v>
      </c>
      <c r="B782" s="387">
        <f>+A782</f>
        <v>1410</v>
      </c>
      <c r="C782" s="247" t="str">
        <f>+VLOOKUP(A782,bd_lista!$A$3:$C$590,3,FALSE)</f>
        <v>Gobierno Autónomo Municipal de Antequera</v>
      </c>
      <c r="D782" s="389" t="str">
        <f>+C782</f>
        <v>Gobierno Autónomo Municipal de Antequera</v>
      </c>
      <c r="E782" s="242" t="s">
        <v>1304</v>
      </c>
      <c r="F782" s="243">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3">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3">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3">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3">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3">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3">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3">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3">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3">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3">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3">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3">
        <f t="shared" ca="1" si="27"/>
        <v>0</v>
      </c>
      <c r="S782" s="249"/>
      <c r="T782" s="243">
        <f ca="1">+T783</f>
        <v>0</v>
      </c>
      <c r="U782" s="242">
        <f t="shared" si="28"/>
        <v>1</v>
      </c>
      <c r="V782" s="333" t="str">
        <f>+VLOOKUP(A782,bd_lista!$A$3:$E$590,5,FALSE)</f>
        <v>Gobiernos Autonomos Municipales</v>
      </c>
      <c r="W782" s="391" t="str">
        <f>+V782</f>
        <v>Gobiernos Autonomos Municipales</v>
      </c>
      <c r="X782" s="242">
        <f>+VLOOKUP(A782,[4]Sheet1!$A$13:$D$744,4,FALSE)</f>
        <v>0</v>
      </c>
      <c r="Y782" s="242" t="e">
        <f>+VLOOKUP(X782,bd_lista!$A$3:$C$590,3,FALSE)</f>
        <v>#N/A</v>
      </c>
      <c r="Z782" s="294">
        <f>+X782</f>
        <v>0</v>
      </c>
      <c r="AA782" s="295" t="e">
        <f>+Y782</f>
        <v>#N/A</v>
      </c>
    </row>
    <row r="783" spans="1:27" customFormat="1" ht="15" hidden="1" customHeight="1">
      <c r="A783" s="32">
        <v>1410</v>
      </c>
      <c r="B783" s="388"/>
      <c r="C783" s="247" t="str">
        <f>+VLOOKUP(A783,bd_lista!$A$3:$C$590,3,FALSE)</f>
        <v>Gobierno Autónomo Municipal de Antequera</v>
      </c>
      <c r="D783" s="390"/>
      <c r="E783" s="244" t="s">
        <v>1305</v>
      </c>
      <c r="F783" s="243">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3">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3">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3">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3">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3">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3">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3">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3">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3">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3">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3">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3">
        <f t="shared" ca="1" si="27"/>
        <v>0</v>
      </c>
      <c r="S783" s="249">
        <f ca="1">+R782+R783</f>
        <v>0</v>
      </c>
      <c r="T783" s="243">
        <f ca="1">+S783</f>
        <v>0</v>
      </c>
      <c r="U783" s="242">
        <f t="shared" si="28"/>
        <v>2</v>
      </c>
      <c r="V783" s="333" t="str">
        <f>+VLOOKUP(A783,bd_lista!$A$3:$E$590,5,FALSE)</f>
        <v>Gobiernos Autonomos Municipales</v>
      </c>
      <c r="W783" s="392"/>
      <c r="X783" s="242">
        <f>+VLOOKUP(A783,[4]Sheet1!$A$13:$D$744,4,FALSE)</f>
        <v>0</v>
      </c>
      <c r="Y783" s="242" t="e">
        <f>+VLOOKUP(X783,bd_lista!$A$3:$C$590,3,FALSE)</f>
        <v>#N/A</v>
      </c>
      <c r="Z783" s="292"/>
      <c r="AA783" s="293"/>
    </row>
    <row r="784" spans="1:27" customFormat="1" ht="27" hidden="1" customHeight="1">
      <c r="A784" s="32">
        <v>1411</v>
      </c>
      <c r="B784" s="387">
        <f>+A784</f>
        <v>1411</v>
      </c>
      <c r="C784" s="247" t="str">
        <f>+VLOOKUP(A784,bd_lista!$A$3:$C$590,3,FALSE)</f>
        <v>Gobierno Autónomo Municipal de Eucaliptus</v>
      </c>
      <c r="D784" s="389" t="str">
        <f>+C784</f>
        <v>Gobierno Autónomo Municipal de Eucaliptus</v>
      </c>
      <c r="E784" s="242" t="s">
        <v>1304</v>
      </c>
      <c r="F784" s="243">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3">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3">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3">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3">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3">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3">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3">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3">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3">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3">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3">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3">
        <f t="shared" ca="1" si="27"/>
        <v>0</v>
      </c>
      <c r="S784" s="249"/>
      <c r="T784" s="243">
        <f ca="1">+T785</f>
        <v>0</v>
      </c>
      <c r="U784" s="242">
        <f t="shared" si="28"/>
        <v>1</v>
      </c>
      <c r="V784" s="333" t="str">
        <f>+VLOOKUP(A784,bd_lista!$A$3:$E$590,5,FALSE)</f>
        <v>Gobiernos Autonomos Municipales</v>
      </c>
      <c r="W784" s="391" t="str">
        <f>+V784</f>
        <v>Gobiernos Autonomos Municipales</v>
      </c>
      <c r="X784" s="242">
        <f>+VLOOKUP(A784,[4]Sheet1!$A$13:$D$744,4,FALSE)</f>
        <v>0</v>
      </c>
      <c r="Y784" s="242" t="e">
        <f>+VLOOKUP(X784,bd_lista!$A$3:$C$590,3,FALSE)</f>
        <v>#N/A</v>
      </c>
      <c r="Z784" s="294">
        <f>+X784</f>
        <v>0</v>
      </c>
      <c r="AA784" s="295" t="e">
        <f>+Y784</f>
        <v>#N/A</v>
      </c>
    </row>
    <row r="785" spans="1:27" customFormat="1" ht="27" hidden="1" customHeight="1">
      <c r="A785" s="32">
        <v>1411</v>
      </c>
      <c r="B785" s="388"/>
      <c r="C785" s="247" t="str">
        <f>+VLOOKUP(A785,bd_lista!$A$3:$C$590,3,FALSE)</f>
        <v>Gobierno Autónomo Municipal de Eucaliptus</v>
      </c>
      <c r="D785" s="390"/>
      <c r="E785" s="244" t="s">
        <v>1305</v>
      </c>
      <c r="F785" s="243">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3">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3">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3">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3">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3">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3">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3">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3">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3">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3">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3">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3">
        <f t="shared" ca="1" si="27"/>
        <v>0</v>
      </c>
      <c r="S785" s="249">
        <f ca="1">+R784+R785</f>
        <v>0</v>
      </c>
      <c r="T785" s="243">
        <f ca="1">+S785</f>
        <v>0</v>
      </c>
      <c r="U785" s="242">
        <f t="shared" si="28"/>
        <v>2</v>
      </c>
      <c r="V785" s="333" t="str">
        <f>+VLOOKUP(A785,bd_lista!$A$3:$E$590,5,FALSE)</f>
        <v>Gobiernos Autonomos Municipales</v>
      </c>
      <c r="W785" s="392"/>
      <c r="X785" s="242">
        <f>+VLOOKUP(A785,[4]Sheet1!$A$13:$D$744,4,FALSE)</f>
        <v>0</v>
      </c>
      <c r="Y785" s="242" t="e">
        <f>+VLOOKUP(X785,bd_lista!$A$3:$C$590,3,FALSE)</f>
        <v>#N/A</v>
      </c>
      <c r="Z785" s="292"/>
      <c r="AA785" s="293"/>
    </row>
    <row r="786" spans="1:27" customFormat="1" ht="15" hidden="1" customHeight="1">
      <c r="A786" s="32">
        <v>1412</v>
      </c>
      <c r="B786" s="387">
        <f>+A786</f>
        <v>1412</v>
      </c>
      <c r="C786" s="247" t="str">
        <f>+VLOOKUP(A786,bd_lista!$A$3:$C$590,3,FALSE)</f>
        <v>Gobierno Autónomo Municipal de Santiago de Huari</v>
      </c>
      <c r="D786" s="389" t="str">
        <f>+C786</f>
        <v>Gobierno Autónomo Municipal de Santiago de Huari</v>
      </c>
      <c r="E786" s="242" t="s">
        <v>1304</v>
      </c>
      <c r="F786" s="243">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3">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3">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3">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3">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3">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3">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3">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3">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3">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3">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3">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3">
        <f t="shared" ca="1" si="27"/>
        <v>0</v>
      </c>
      <c r="S786" s="249"/>
      <c r="T786" s="243">
        <f ca="1">+T787</f>
        <v>0</v>
      </c>
      <c r="U786" s="242">
        <f t="shared" si="28"/>
        <v>1</v>
      </c>
      <c r="V786" s="333" t="str">
        <f>+VLOOKUP(A786,bd_lista!$A$3:$E$590,5,FALSE)</f>
        <v>Gobiernos Autonomos Municipales</v>
      </c>
      <c r="W786" s="391" t="str">
        <f>+V786</f>
        <v>Gobiernos Autonomos Municipales</v>
      </c>
      <c r="X786" s="242">
        <f>+VLOOKUP(A786,[4]Sheet1!$A$13:$D$744,4,FALSE)</f>
        <v>0</v>
      </c>
      <c r="Y786" s="242" t="e">
        <f>+VLOOKUP(X786,bd_lista!$A$3:$C$590,3,FALSE)</f>
        <v>#N/A</v>
      </c>
      <c r="Z786" s="294">
        <f>+X786</f>
        <v>0</v>
      </c>
      <c r="AA786" s="295" t="e">
        <f>+Y786</f>
        <v>#N/A</v>
      </c>
    </row>
    <row r="787" spans="1:27" customFormat="1" ht="15" hidden="1" customHeight="1">
      <c r="A787" s="32">
        <v>1412</v>
      </c>
      <c r="B787" s="388"/>
      <c r="C787" s="247" t="str">
        <f>+VLOOKUP(A787,bd_lista!$A$3:$C$590,3,FALSE)</f>
        <v>Gobierno Autónomo Municipal de Santiago de Huari</v>
      </c>
      <c r="D787" s="390"/>
      <c r="E787" s="244" t="s">
        <v>1305</v>
      </c>
      <c r="F787" s="243">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3">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3">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3">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3">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3">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3">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3">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3">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3">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3">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3">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3">
        <f t="shared" ca="1" si="27"/>
        <v>0</v>
      </c>
      <c r="S787" s="249">
        <f ca="1">+R786+R787</f>
        <v>0</v>
      </c>
      <c r="T787" s="243">
        <f ca="1">+S787</f>
        <v>0</v>
      </c>
      <c r="U787" s="242">
        <f t="shared" si="28"/>
        <v>2</v>
      </c>
      <c r="V787" s="333" t="str">
        <f>+VLOOKUP(A787,bd_lista!$A$3:$E$590,5,FALSE)</f>
        <v>Gobiernos Autonomos Municipales</v>
      </c>
      <c r="W787" s="392"/>
      <c r="X787" s="242">
        <f>+VLOOKUP(A787,[4]Sheet1!$A$13:$D$744,4,FALSE)</f>
        <v>0</v>
      </c>
      <c r="Y787" s="242" t="e">
        <f>+VLOOKUP(X787,bd_lista!$A$3:$C$590,3,FALSE)</f>
        <v>#N/A</v>
      </c>
      <c r="Z787" s="292"/>
      <c r="AA787" s="293"/>
    </row>
    <row r="788" spans="1:27" customFormat="1" ht="15" hidden="1" customHeight="1">
      <c r="A788" s="32">
        <v>1413</v>
      </c>
      <c r="B788" s="387">
        <f>+A788</f>
        <v>1413</v>
      </c>
      <c r="C788" s="247" t="str">
        <f>+VLOOKUP(A788,bd_lista!$A$3:$C$590,3,FALSE)</f>
        <v>Gobierno Autónomo Municipal de Totora</v>
      </c>
      <c r="D788" s="389" t="str">
        <f>+C788</f>
        <v>Gobierno Autónomo Municipal de Totora</v>
      </c>
      <c r="E788" s="242" t="s">
        <v>1304</v>
      </c>
      <c r="F788" s="243">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3">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3">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3">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3">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3">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3">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3">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3">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3">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3">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3">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3">
        <f t="shared" ca="1" si="27"/>
        <v>0</v>
      </c>
      <c r="S788" s="249"/>
      <c r="T788" s="243">
        <f ca="1">+T789</f>
        <v>0</v>
      </c>
      <c r="U788" s="242">
        <f t="shared" si="28"/>
        <v>1</v>
      </c>
      <c r="V788" s="333" t="str">
        <f>+VLOOKUP(A788,bd_lista!$A$3:$E$590,5,FALSE)</f>
        <v>Gobiernos Autonomos Municipales</v>
      </c>
      <c r="W788" s="391" t="str">
        <f>+V788</f>
        <v>Gobiernos Autonomos Municipales</v>
      </c>
      <c r="X788" s="242">
        <f>+VLOOKUP(A788,[4]Sheet1!$A$13:$D$744,4,FALSE)</f>
        <v>0</v>
      </c>
      <c r="Y788" s="242" t="e">
        <f>+VLOOKUP(X788,bd_lista!$A$3:$C$590,3,FALSE)</f>
        <v>#N/A</v>
      </c>
      <c r="Z788" s="294">
        <f>+X788</f>
        <v>0</v>
      </c>
      <c r="AA788" s="295" t="e">
        <f>+Y788</f>
        <v>#N/A</v>
      </c>
    </row>
    <row r="789" spans="1:27" customFormat="1" ht="15" hidden="1" customHeight="1">
      <c r="A789" s="32">
        <v>1413</v>
      </c>
      <c r="B789" s="388"/>
      <c r="C789" s="247" t="str">
        <f>+VLOOKUP(A789,bd_lista!$A$3:$C$590,3,FALSE)</f>
        <v>Gobierno Autónomo Municipal de Totora</v>
      </c>
      <c r="D789" s="390"/>
      <c r="E789" s="244" t="s">
        <v>1305</v>
      </c>
      <c r="F789" s="243">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3">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3">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3">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3">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3">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3">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3">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3">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3">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3">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3">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3">
        <f t="shared" ca="1" si="27"/>
        <v>0</v>
      </c>
      <c r="S789" s="249">
        <f ca="1">+R788+R789</f>
        <v>0</v>
      </c>
      <c r="T789" s="243">
        <f ca="1">+S789</f>
        <v>0</v>
      </c>
      <c r="U789" s="242">
        <f t="shared" si="28"/>
        <v>2</v>
      </c>
      <c r="V789" s="333" t="str">
        <f>+VLOOKUP(A789,bd_lista!$A$3:$E$590,5,FALSE)</f>
        <v>Gobiernos Autonomos Municipales</v>
      </c>
      <c r="W789" s="392"/>
      <c r="X789" s="242">
        <f>+VLOOKUP(A789,[4]Sheet1!$A$13:$D$744,4,FALSE)</f>
        <v>0</v>
      </c>
      <c r="Y789" s="242" t="e">
        <f>+VLOOKUP(X789,bd_lista!$A$3:$C$590,3,FALSE)</f>
        <v>#N/A</v>
      </c>
      <c r="Z789" s="292"/>
      <c r="AA789" s="293"/>
    </row>
    <row r="790" spans="1:27" customFormat="1" ht="15" hidden="1" customHeight="1">
      <c r="A790" s="32">
        <v>1414</v>
      </c>
      <c r="B790" s="387">
        <f>+A790</f>
        <v>1414</v>
      </c>
      <c r="C790" s="247" t="str">
        <f>+VLOOKUP(A790,bd_lista!$A$3:$C$590,3,FALSE)</f>
        <v>Gobierno Autónomo Municipal de Corque</v>
      </c>
      <c r="D790" s="389" t="str">
        <f>+C790</f>
        <v>Gobierno Autónomo Municipal de Corque</v>
      </c>
      <c r="E790" s="242" t="s">
        <v>1304</v>
      </c>
      <c r="F790" s="243">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3">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3">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3">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3">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3">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3">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3">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3">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3">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3">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3">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3">
        <f t="shared" ca="1" si="27"/>
        <v>0</v>
      </c>
      <c r="S790" s="249"/>
      <c r="T790" s="243">
        <f ca="1">+T791</f>
        <v>0</v>
      </c>
      <c r="U790" s="242">
        <f t="shared" si="28"/>
        <v>1</v>
      </c>
      <c r="V790" s="333" t="str">
        <f>+VLOOKUP(A790,bd_lista!$A$3:$E$590,5,FALSE)</f>
        <v>Gobiernos Autonomos Municipales</v>
      </c>
      <c r="W790" s="391" t="str">
        <f>+V790</f>
        <v>Gobiernos Autonomos Municipales</v>
      </c>
      <c r="X790" s="242">
        <f>+VLOOKUP(A790,[4]Sheet1!$A$13:$D$744,4,FALSE)</f>
        <v>0</v>
      </c>
      <c r="Y790" s="242" t="e">
        <f>+VLOOKUP(X790,bd_lista!$A$3:$C$590,3,FALSE)</f>
        <v>#N/A</v>
      </c>
      <c r="Z790" s="294">
        <f>+X790</f>
        <v>0</v>
      </c>
      <c r="AA790" s="295" t="e">
        <f>+Y790</f>
        <v>#N/A</v>
      </c>
    </row>
    <row r="791" spans="1:27" customFormat="1" ht="15" hidden="1" customHeight="1">
      <c r="A791" s="32">
        <v>1414</v>
      </c>
      <c r="B791" s="388"/>
      <c r="C791" s="247" t="str">
        <f>+VLOOKUP(A791,bd_lista!$A$3:$C$590,3,FALSE)</f>
        <v>Gobierno Autónomo Municipal de Corque</v>
      </c>
      <c r="D791" s="390"/>
      <c r="E791" s="244" t="s">
        <v>1305</v>
      </c>
      <c r="F791" s="243">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3">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3">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3">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3">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3">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3">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3">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3">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3">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3">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3">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3">
        <f t="shared" ca="1" si="27"/>
        <v>0</v>
      </c>
      <c r="S791" s="249">
        <f ca="1">+R790+R791</f>
        <v>0</v>
      </c>
      <c r="T791" s="243">
        <f ca="1">+S791</f>
        <v>0</v>
      </c>
      <c r="U791" s="242">
        <f t="shared" si="28"/>
        <v>2</v>
      </c>
      <c r="V791" s="333" t="str">
        <f>+VLOOKUP(A791,bd_lista!$A$3:$E$590,5,FALSE)</f>
        <v>Gobiernos Autonomos Municipales</v>
      </c>
      <c r="W791" s="392"/>
      <c r="X791" s="242">
        <f>+VLOOKUP(A791,[4]Sheet1!$A$13:$D$744,4,FALSE)</f>
        <v>0</v>
      </c>
      <c r="Y791" s="242" t="e">
        <f>+VLOOKUP(X791,bd_lista!$A$3:$C$590,3,FALSE)</f>
        <v>#N/A</v>
      </c>
      <c r="Z791" s="292"/>
      <c r="AA791" s="293"/>
    </row>
    <row r="792" spans="1:27" customFormat="1" ht="15" hidden="1" customHeight="1">
      <c r="A792" s="32">
        <v>1415</v>
      </c>
      <c r="B792" s="387">
        <f>+A792</f>
        <v>1415</v>
      </c>
      <c r="C792" s="247" t="str">
        <f>+VLOOKUP(A792,bd_lista!$A$3:$C$590,3,FALSE)</f>
        <v>Gobierno Autónomo Municipal de Choquecota</v>
      </c>
      <c r="D792" s="389" t="str">
        <f>+C792</f>
        <v>Gobierno Autónomo Municipal de Choquecota</v>
      </c>
      <c r="E792" s="242" t="s">
        <v>1304</v>
      </c>
      <c r="F792" s="243">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3">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3">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3">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3">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3">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3">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3">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3">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3">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3">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3">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3">
        <f t="shared" ca="1" si="27"/>
        <v>0</v>
      </c>
      <c r="S792" s="249"/>
      <c r="T792" s="243">
        <f ca="1">+T793</f>
        <v>0</v>
      </c>
      <c r="U792" s="242">
        <f t="shared" si="28"/>
        <v>1</v>
      </c>
      <c r="V792" s="333" t="str">
        <f>+VLOOKUP(A792,bd_lista!$A$3:$E$590,5,FALSE)</f>
        <v>Gobiernos Autonomos Municipales</v>
      </c>
      <c r="W792" s="391" t="str">
        <f>+V792</f>
        <v>Gobiernos Autonomos Municipales</v>
      </c>
      <c r="X792" s="242">
        <f>+VLOOKUP(A792,[4]Sheet1!$A$13:$D$744,4,FALSE)</f>
        <v>0</v>
      </c>
      <c r="Y792" s="242" t="e">
        <f>+VLOOKUP(X792,bd_lista!$A$3:$C$590,3,FALSE)</f>
        <v>#N/A</v>
      </c>
      <c r="Z792" s="294">
        <f>+X792</f>
        <v>0</v>
      </c>
      <c r="AA792" s="295" t="e">
        <f>+Y792</f>
        <v>#N/A</v>
      </c>
    </row>
    <row r="793" spans="1:27" customFormat="1" ht="15" hidden="1" customHeight="1">
      <c r="A793" s="32">
        <v>1415</v>
      </c>
      <c r="B793" s="388"/>
      <c r="C793" s="247" t="str">
        <f>+VLOOKUP(A793,bd_lista!$A$3:$C$590,3,FALSE)</f>
        <v>Gobierno Autónomo Municipal de Choquecota</v>
      </c>
      <c r="D793" s="390"/>
      <c r="E793" s="244" t="s">
        <v>1305</v>
      </c>
      <c r="F793" s="243">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3">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3">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3">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3">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3">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3">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3">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3">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3">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3">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3">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3">
        <f t="shared" ca="1" si="27"/>
        <v>0</v>
      </c>
      <c r="S793" s="249">
        <f ca="1">+R792+R793</f>
        <v>0</v>
      </c>
      <c r="T793" s="243">
        <f ca="1">+S793</f>
        <v>0</v>
      </c>
      <c r="U793" s="242">
        <f t="shared" si="28"/>
        <v>2</v>
      </c>
      <c r="V793" s="333" t="str">
        <f>+VLOOKUP(A793,bd_lista!$A$3:$E$590,5,FALSE)</f>
        <v>Gobiernos Autonomos Municipales</v>
      </c>
      <c r="W793" s="392"/>
      <c r="X793" s="242">
        <f>+VLOOKUP(A793,[4]Sheet1!$A$13:$D$744,4,FALSE)</f>
        <v>0</v>
      </c>
      <c r="Y793" s="242" t="e">
        <f>+VLOOKUP(X793,bd_lista!$A$3:$C$590,3,FALSE)</f>
        <v>#N/A</v>
      </c>
      <c r="Z793" s="292"/>
      <c r="AA793" s="293"/>
    </row>
    <row r="794" spans="1:27" customFormat="1" ht="15" hidden="1" customHeight="1">
      <c r="A794" s="32">
        <v>1416</v>
      </c>
      <c r="B794" s="387">
        <f>+A794</f>
        <v>1416</v>
      </c>
      <c r="C794" s="247" t="str">
        <f>+VLOOKUP(A794,bd_lista!$A$3:$C$590,3,FALSE)</f>
        <v>Gobierno Autónomo Municipal de Curahuara de Carangas</v>
      </c>
      <c r="D794" s="389" t="str">
        <f>+C794</f>
        <v>Gobierno Autónomo Municipal de Curahuara de Carangas</v>
      </c>
      <c r="E794" s="242" t="s">
        <v>1304</v>
      </c>
      <c r="F794" s="243">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3">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3">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3">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3">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3">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3">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3">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3">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3">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3">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3">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3">
        <f t="shared" ca="1" si="27"/>
        <v>0</v>
      </c>
      <c r="S794" s="249"/>
      <c r="T794" s="243">
        <f ca="1">+T795</f>
        <v>0</v>
      </c>
      <c r="U794" s="242">
        <f t="shared" si="28"/>
        <v>1</v>
      </c>
      <c r="V794" s="333" t="str">
        <f>+VLOOKUP(A794,bd_lista!$A$3:$E$590,5,FALSE)</f>
        <v>Gobiernos Autonomos Municipales</v>
      </c>
      <c r="W794" s="391" t="str">
        <f>+V794</f>
        <v>Gobiernos Autonomos Municipales</v>
      </c>
      <c r="X794" s="242">
        <f>+VLOOKUP(A794,[4]Sheet1!$A$13:$D$744,4,FALSE)</f>
        <v>0</v>
      </c>
      <c r="Y794" s="242" t="e">
        <f>+VLOOKUP(X794,bd_lista!$A$3:$C$590,3,FALSE)</f>
        <v>#N/A</v>
      </c>
      <c r="Z794" s="294">
        <f>+X794</f>
        <v>0</v>
      </c>
      <c r="AA794" s="295" t="e">
        <f>+Y794</f>
        <v>#N/A</v>
      </c>
    </row>
    <row r="795" spans="1:27" customFormat="1" ht="15" hidden="1" customHeight="1">
      <c r="A795" s="32">
        <v>1416</v>
      </c>
      <c r="B795" s="388"/>
      <c r="C795" s="247" t="str">
        <f>+VLOOKUP(A795,bd_lista!$A$3:$C$590,3,FALSE)</f>
        <v>Gobierno Autónomo Municipal de Curahuara de Carangas</v>
      </c>
      <c r="D795" s="390"/>
      <c r="E795" s="244" t="s">
        <v>1305</v>
      </c>
      <c r="F795" s="243">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3">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3">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3">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3">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3">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3">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3">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3">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3">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3">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3">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3">
        <f t="shared" ca="1" si="27"/>
        <v>0</v>
      </c>
      <c r="S795" s="249">
        <f ca="1">+R794+R795</f>
        <v>0</v>
      </c>
      <c r="T795" s="243">
        <f ca="1">+S795</f>
        <v>0</v>
      </c>
      <c r="U795" s="242">
        <f t="shared" si="28"/>
        <v>2</v>
      </c>
      <c r="V795" s="333" t="str">
        <f>+VLOOKUP(A795,bd_lista!$A$3:$E$590,5,FALSE)</f>
        <v>Gobiernos Autonomos Municipales</v>
      </c>
      <c r="W795" s="392"/>
      <c r="X795" s="242">
        <f>+VLOOKUP(A795,[4]Sheet1!$A$13:$D$744,4,FALSE)</f>
        <v>0</v>
      </c>
      <c r="Y795" s="242" t="e">
        <f>+VLOOKUP(X795,bd_lista!$A$3:$C$590,3,FALSE)</f>
        <v>#N/A</v>
      </c>
      <c r="Z795" s="292"/>
      <c r="AA795" s="293"/>
    </row>
    <row r="796" spans="1:27" customFormat="1" ht="15" hidden="1" customHeight="1">
      <c r="A796" s="32">
        <v>1417</v>
      </c>
      <c r="B796" s="387">
        <f>+A796</f>
        <v>1417</v>
      </c>
      <c r="C796" s="247" t="str">
        <f>+VLOOKUP(A796,bd_lista!$A$3:$C$590,3,FALSE)</f>
        <v>Gobierno Autónomo Municipal de Turco</v>
      </c>
      <c r="D796" s="389" t="str">
        <f>+C796</f>
        <v>Gobierno Autónomo Municipal de Turco</v>
      </c>
      <c r="E796" s="242" t="s">
        <v>1304</v>
      </c>
      <c r="F796" s="243">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3">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3">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3">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3">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3">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3">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3">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3">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3">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3">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3">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3">
        <f t="shared" ca="1" si="27"/>
        <v>0</v>
      </c>
      <c r="S796" s="249"/>
      <c r="T796" s="243">
        <f ca="1">+T797</f>
        <v>0</v>
      </c>
      <c r="U796" s="242">
        <f t="shared" si="28"/>
        <v>1</v>
      </c>
      <c r="V796" s="333" t="str">
        <f>+VLOOKUP(A796,bd_lista!$A$3:$E$590,5,FALSE)</f>
        <v>Gobiernos Autonomos Municipales</v>
      </c>
      <c r="W796" s="391" t="str">
        <f>+V796</f>
        <v>Gobiernos Autonomos Municipales</v>
      </c>
      <c r="X796" s="242">
        <f>+VLOOKUP(A796,[4]Sheet1!$A$13:$D$744,4,FALSE)</f>
        <v>0</v>
      </c>
      <c r="Y796" s="242" t="e">
        <f>+VLOOKUP(X796,bd_lista!$A$3:$C$590,3,FALSE)</f>
        <v>#N/A</v>
      </c>
      <c r="Z796" s="294">
        <f>+X796</f>
        <v>0</v>
      </c>
      <c r="AA796" s="295" t="e">
        <f>+Y796</f>
        <v>#N/A</v>
      </c>
    </row>
    <row r="797" spans="1:27" customFormat="1" ht="15" hidden="1" customHeight="1">
      <c r="A797" s="32">
        <v>1417</v>
      </c>
      <c r="B797" s="388"/>
      <c r="C797" s="247" t="str">
        <f>+VLOOKUP(A797,bd_lista!$A$3:$C$590,3,FALSE)</f>
        <v>Gobierno Autónomo Municipal de Turco</v>
      </c>
      <c r="D797" s="390"/>
      <c r="E797" s="244" t="s">
        <v>1305</v>
      </c>
      <c r="F797" s="243">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3">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3">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3">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3">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3">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3">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3">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3">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3">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3">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3">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3">
        <f t="shared" ca="1" si="27"/>
        <v>0</v>
      </c>
      <c r="S797" s="249">
        <f ca="1">+R796+R797</f>
        <v>0</v>
      </c>
      <c r="T797" s="243">
        <f ca="1">+S797</f>
        <v>0</v>
      </c>
      <c r="U797" s="242">
        <f t="shared" si="28"/>
        <v>2</v>
      </c>
      <c r="V797" s="333" t="str">
        <f>+VLOOKUP(A797,bd_lista!$A$3:$E$590,5,FALSE)</f>
        <v>Gobiernos Autonomos Municipales</v>
      </c>
      <c r="W797" s="392"/>
      <c r="X797" s="242">
        <f>+VLOOKUP(A797,[4]Sheet1!$A$13:$D$744,4,FALSE)</f>
        <v>0</v>
      </c>
      <c r="Y797" s="242" t="e">
        <f>+VLOOKUP(X797,bd_lista!$A$3:$C$590,3,FALSE)</f>
        <v>#N/A</v>
      </c>
      <c r="Z797" s="292"/>
      <c r="AA797" s="293"/>
    </row>
    <row r="798" spans="1:27" customFormat="1" ht="15" hidden="1" customHeight="1">
      <c r="A798" s="32">
        <v>1418</v>
      </c>
      <c r="B798" s="387">
        <f>+A798</f>
        <v>1418</v>
      </c>
      <c r="C798" s="247" t="str">
        <f>+VLOOKUP(A798,bd_lista!$A$3:$C$590,3,FALSE)</f>
        <v>Gobierno Autónomo Municipal de Huachacalla</v>
      </c>
      <c r="D798" s="389" t="str">
        <f>+C798</f>
        <v>Gobierno Autónomo Municipal de Huachacalla</v>
      </c>
      <c r="E798" s="242" t="s">
        <v>1304</v>
      </c>
      <c r="F798" s="243">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3">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3">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3">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3">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3">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3">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3">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3">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3">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3">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3">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3">
        <f t="shared" ca="1" si="27"/>
        <v>0</v>
      </c>
      <c r="S798" s="249"/>
      <c r="T798" s="243">
        <f ca="1">+T799</f>
        <v>0</v>
      </c>
      <c r="U798" s="242">
        <f t="shared" si="28"/>
        <v>1</v>
      </c>
      <c r="V798" s="333" t="str">
        <f>+VLOOKUP(A798,bd_lista!$A$3:$E$590,5,FALSE)</f>
        <v>Gobiernos Autonomos Municipales</v>
      </c>
      <c r="W798" s="391" t="str">
        <f>+V798</f>
        <v>Gobiernos Autonomos Municipales</v>
      </c>
      <c r="X798" s="242">
        <f>+VLOOKUP(A798,[4]Sheet1!$A$13:$D$744,4,FALSE)</f>
        <v>0</v>
      </c>
      <c r="Y798" s="242" t="e">
        <f>+VLOOKUP(X798,bd_lista!$A$3:$C$590,3,FALSE)</f>
        <v>#N/A</v>
      </c>
      <c r="Z798" s="294">
        <f>+X798</f>
        <v>0</v>
      </c>
      <c r="AA798" s="295" t="e">
        <f>+Y798</f>
        <v>#N/A</v>
      </c>
    </row>
    <row r="799" spans="1:27" customFormat="1" ht="15" hidden="1" customHeight="1">
      <c r="A799" s="32">
        <v>1418</v>
      </c>
      <c r="B799" s="388"/>
      <c r="C799" s="247" t="str">
        <f>+VLOOKUP(A799,bd_lista!$A$3:$C$590,3,FALSE)</f>
        <v>Gobierno Autónomo Municipal de Huachacalla</v>
      </c>
      <c r="D799" s="390"/>
      <c r="E799" s="244" t="s">
        <v>1305</v>
      </c>
      <c r="F799" s="243">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3">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3">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3">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3">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3">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3">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3">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3">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3">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3">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3">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3">
        <f t="shared" ca="1" si="27"/>
        <v>0</v>
      </c>
      <c r="S799" s="249">
        <f ca="1">+R798+R799</f>
        <v>0</v>
      </c>
      <c r="T799" s="243">
        <f ca="1">+S799</f>
        <v>0</v>
      </c>
      <c r="U799" s="242">
        <f t="shared" si="28"/>
        <v>2</v>
      </c>
      <c r="V799" s="333" t="str">
        <f>+VLOOKUP(A799,bd_lista!$A$3:$E$590,5,FALSE)</f>
        <v>Gobiernos Autonomos Municipales</v>
      </c>
      <c r="W799" s="392"/>
      <c r="X799" s="242">
        <f>+VLOOKUP(A799,[4]Sheet1!$A$13:$D$744,4,FALSE)</f>
        <v>0</v>
      </c>
      <c r="Y799" s="242" t="e">
        <f>+VLOOKUP(X799,bd_lista!$A$3:$C$590,3,FALSE)</f>
        <v>#N/A</v>
      </c>
      <c r="Z799" s="292"/>
      <c r="AA799" s="293"/>
    </row>
    <row r="800" spans="1:27" customFormat="1" ht="27" hidden="1" customHeight="1">
      <c r="A800" s="32">
        <v>1419</v>
      </c>
      <c r="B800" s="387">
        <f>+A800</f>
        <v>1419</v>
      </c>
      <c r="C800" s="247" t="str">
        <f>+VLOOKUP(A800,bd_lista!$A$3:$C$590,3,FALSE)</f>
        <v>Gobierno Autónomo Municipal de Escara</v>
      </c>
      <c r="D800" s="389" t="str">
        <f>+C800</f>
        <v>Gobierno Autónomo Municipal de Escara</v>
      </c>
      <c r="E800" s="242" t="s">
        <v>1304</v>
      </c>
      <c r="F800" s="243">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3">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3">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3">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3">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3">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3">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3">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3">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3">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3">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3">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3">
        <f t="shared" ca="1" si="27"/>
        <v>0</v>
      </c>
      <c r="S800" s="249"/>
      <c r="T800" s="243">
        <f ca="1">+T801</f>
        <v>0</v>
      </c>
      <c r="U800" s="242">
        <f t="shared" si="28"/>
        <v>1</v>
      </c>
      <c r="V800" s="333" t="str">
        <f>+VLOOKUP(A800,bd_lista!$A$3:$E$590,5,FALSE)</f>
        <v>Gobiernos Autonomos Municipales</v>
      </c>
      <c r="W800" s="391" t="str">
        <f>+V800</f>
        <v>Gobiernos Autonomos Municipales</v>
      </c>
      <c r="X800" s="242">
        <f>+VLOOKUP(A800,[4]Sheet1!$A$13:$D$744,4,FALSE)</f>
        <v>0</v>
      </c>
      <c r="Y800" s="242" t="e">
        <f>+VLOOKUP(X800,bd_lista!$A$3:$C$590,3,FALSE)</f>
        <v>#N/A</v>
      </c>
      <c r="Z800" s="294">
        <f>+X800</f>
        <v>0</v>
      </c>
      <c r="AA800" s="295" t="e">
        <f>+Y800</f>
        <v>#N/A</v>
      </c>
    </row>
    <row r="801" spans="1:27" customFormat="1" ht="27" hidden="1" customHeight="1">
      <c r="A801" s="32">
        <v>1419</v>
      </c>
      <c r="B801" s="388"/>
      <c r="C801" s="247" t="str">
        <f>+VLOOKUP(A801,bd_lista!$A$3:$C$590,3,FALSE)</f>
        <v>Gobierno Autónomo Municipal de Escara</v>
      </c>
      <c r="D801" s="390"/>
      <c r="E801" s="244" t="s">
        <v>1305</v>
      </c>
      <c r="F801" s="243">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3">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3">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3">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3">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3">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3">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3">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3">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3">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3">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3">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3">
        <f t="shared" ca="1" si="27"/>
        <v>0</v>
      </c>
      <c r="S801" s="249">
        <f ca="1">+R800+R801</f>
        <v>0</v>
      </c>
      <c r="T801" s="243">
        <f ca="1">+S801</f>
        <v>0</v>
      </c>
      <c r="U801" s="242">
        <f t="shared" si="28"/>
        <v>2</v>
      </c>
      <c r="V801" s="333" t="str">
        <f>+VLOOKUP(A801,bd_lista!$A$3:$E$590,5,FALSE)</f>
        <v>Gobiernos Autonomos Municipales</v>
      </c>
      <c r="W801" s="392"/>
      <c r="X801" s="242">
        <f>+VLOOKUP(A801,[4]Sheet1!$A$13:$D$744,4,FALSE)</f>
        <v>0</v>
      </c>
      <c r="Y801" s="242" t="e">
        <f>+VLOOKUP(X801,bd_lista!$A$3:$C$590,3,FALSE)</f>
        <v>#N/A</v>
      </c>
      <c r="Z801" s="292"/>
      <c r="AA801" s="293"/>
    </row>
    <row r="802" spans="1:27" customFormat="1" ht="15" hidden="1" customHeight="1">
      <c r="A802" s="32">
        <v>1420</v>
      </c>
      <c r="B802" s="387">
        <f>+A802</f>
        <v>1420</v>
      </c>
      <c r="C802" s="247" t="str">
        <f>+VLOOKUP(A802,bd_lista!$A$3:$C$590,3,FALSE)</f>
        <v>Gobierno Autónomo Municipal de Cruz de Machacamarca</v>
      </c>
      <c r="D802" s="389" t="str">
        <f>+C802</f>
        <v>Gobierno Autónomo Municipal de Cruz de Machacamarca</v>
      </c>
      <c r="E802" s="242" t="s">
        <v>1304</v>
      </c>
      <c r="F802" s="243">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3">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3">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3">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3">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3">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3">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3">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3">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3">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3">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3">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3">
        <f t="shared" ca="1" si="27"/>
        <v>0</v>
      </c>
      <c r="S802" s="249"/>
      <c r="T802" s="243">
        <f ca="1">+T803</f>
        <v>0</v>
      </c>
      <c r="U802" s="242">
        <f t="shared" si="28"/>
        <v>1</v>
      </c>
      <c r="V802" s="333" t="str">
        <f>+VLOOKUP(A802,bd_lista!$A$3:$E$590,5,FALSE)</f>
        <v>Gobiernos Autonomos Municipales</v>
      </c>
      <c r="W802" s="391" t="str">
        <f>+V802</f>
        <v>Gobiernos Autonomos Municipales</v>
      </c>
      <c r="X802" s="242">
        <f>+VLOOKUP(A802,[4]Sheet1!$A$13:$D$744,4,FALSE)</f>
        <v>0</v>
      </c>
      <c r="Y802" s="242" t="e">
        <f>+VLOOKUP(X802,bd_lista!$A$3:$C$590,3,FALSE)</f>
        <v>#N/A</v>
      </c>
      <c r="Z802" s="294">
        <f>+X802</f>
        <v>0</v>
      </c>
      <c r="AA802" s="295" t="e">
        <f>+Y802</f>
        <v>#N/A</v>
      </c>
    </row>
    <row r="803" spans="1:27" customFormat="1" ht="15" hidden="1" customHeight="1">
      <c r="A803" s="32">
        <v>1420</v>
      </c>
      <c r="B803" s="388"/>
      <c r="C803" s="247" t="str">
        <f>+VLOOKUP(A803,bd_lista!$A$3:$C$590,3,FALSE)</f>
        <v>Gobierno Autónomo Municipal de Cruz de Machacamarca</v>
      </c>
      <c r="D803" s="390"/>
      <c r="E803" s="244" t="s">
        <v>1305</v>
      </c>
      <c r="F803" s="243">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3">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3">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3">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3">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3">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3">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3">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3">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3">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3">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3">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3">
        <f t="shared" ca="1" si="27"/>
        <v>0</v>
      </c>
      <c r="S803" s="249">
        <f ca="1">+R802+R803</f>
        <v>0</v>
      </c>
      <c r="T803" s="243">
        <f ca="1">+S803</f>
        <v>0</v>
      </c>
      <c r="U803" s="242">
        <f t="shared" si="28"/>
        <v>2</v>
      </c>
      <c r="V803" s="333" t="str">
        <f>+VLOOKUP(A803,bd_lista!$A$3:$E$590,5,FALSE)</f>
        <v>Gobiernos Autonomos Municipales</v>
      </c>
      <c r="W803" s="392"/>
      <c r="X803" s="242">
        <f>+VLOOKUP(A803,[4]Sheet1!$A$13:$D$744,4,FALSE)</f>
        <v>0</v>
      </c>
      <c r="Y803" s="242" t="e">
        <f>+VLOOKUP(X803,bd_lista!$A$3:$C$590,3,FALSE)</f>
        <v>#N/A</v>
      </c>
      <c r="Z803" s="292"/>
      <c r="AA803" s="293"/>
    </row>
    <row r="804" spans="1:27" customFormat="1" ht="15" hidden="1" customHeight="1">
      <c r="A804" s="32">
        <v>1421</v>
      </c>
      <c r="B804" s="387">
        <f>+A804</f>
        <v>1421</v>
      </c>
      <c r="C804" s="247" t="str">
        <f>+VLOOKUP(A804,bd_lista!$A$3:$C$590,3,FALSE)</f>
        <v>Gobierno Autónomo Municipal de Yunguyo de Litoral</v>
      </c>
      <c r="D804" s="389" t="str">
        <f>+C804</f>
        <v>Gobierno Autónomo Municipal de Yunguyo de Litoral</v>
      </c>
      <c r="E804" s="242" t="s">
        <v>1304</v>
      </c>
      <c r="F804" s="243">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3">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3">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3">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3">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3">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3">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3">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3">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3">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3">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3">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3">
        <f t="shared" ca="1" si="27"/>
        <v>0</v>
      </c>
      <c r="S804" s="249"/>
      <c r="T804" s="243">
        <f ca="1">+T805</f>
        <v>0</v>
      </c>
      <c r="U804" s="242">
        <f t="shared" si="28"/>
        <v>1</v>
      </c>
      <c r="V804" s="333" t="str">
        <f>+VLOOKUP(A804,bd_lista!$A$3:$E$590,5,FALSE)</f>
        <v>Gobiernos Autonomos Municipales</v>
      </c>
      <c r="W804" s="391" t="str">
        <f>+V804</f>
        <v>Gobiernos Autonomos Municipales</v>
      </c>
      <c r="X804" s="242">
        <f>+VLOOKUP(A804,[4]Sheet1!$A$13:$D$744,4,FALSE)</f>
        <v>0</v>
      </c>
      <c r="Y804" s="242" t="e">
        <f>+VLOOKUP(X804,bd_lista!$A$3:$C$590,3,FALSE)</f>
        <v>#N/A</v>
      </c>
      <c r="Z804" s="294">
        <f>+X804</f>
        <v>0</v>
      </c>
      <c r="AA804" s="295" t="e">
        <f>+Y804</f>
        <v>#N/A</v>
      </c>
    </row>
    <row r="805" spans="1:27" customFormat="1" ht="15" hidden="1" customHeight="1">
      <c r="A805" s="32">
        <v>1421</v>
      </c>
      <c r="B805" s="388"/>
      <c r="C805" s="247" t="str">
        <f>+VLOOKUP(A805,bd_lista!$A$3:$C$590,3,FALSE)</f>
        <v>Gobierno Autónomo Municipal de Yunguyo de Litoral</v>
      </c>
      <c r="D805" s="390"/>
      <c r="E805" s="244" t="s">
        <v>1305</v>
      </c>
      <c r="F805" s="243">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3">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3">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3">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3">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3">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3">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3">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3">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3">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3">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3">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3">
        <f t="shared" ca="1" si="27"/>
        <v>0</v>
      </c>
      <c r="S805" s="249">
        <f ca="1">+R804+R805</f>
        <v>0</v>
      </c>
      <c r="T805" s="243">
        <f ca="1">+S805</f>
        <v>0</v>
      </c>
      <c r="U805" s="242">
        <f t="shared" si="28"/>
        <v>2</v>
      </c>
      <c r="V805" s="333" t="str">
        <f>+VLOOKUP(A805,bd_lista!$A$3:$E$590,5,FALSE)</f>
        <v>Gobiernos Autonomos Municipales</v>
      </c>
      <c r="W805" s="392"/>
      <c r="X805" s="242">
        <f>+VLOOKUP(A805,[4]Sheet1!$A$13:$D$744,4,FALSE)</f>
        <v>0</v>
      </c>
      <c r="Y805" s="242" t="e">
        <f>+VLOOKUP(X805,bd_lista!$A$3:$C$590,3,FALSE)</f>
        <v>#N/A</v>
      </c>
      <c r="Z805" s="292"/>
      <c r="AA805" s="293"/>
    </row>
    <row r="806" spans="1:27" customFormat="1" ht="15" hidden="1" customHeight="1">
      <c r="A806" s="32">
        <v>1422</v>
      </c>
      <c r="B806" s="387">
        <f>+A806</f>
        <v>1422</v>
      </c>
      <c r="C806" s="247" t="str">
        <f>+VLOOKUP(A806,bd_lista!$A$3:$C$590,3,FALSE)</f>
        <v>Gobierno Autónomo Municipal de Esmeralda</v>
      </c>
      <c r="D806" s="389" t="str">
        <f>+C806</f>
        <v>Gobierno Autónomo Municipal de Esmeralda</v>
      </c>
      <c r="E806" s="242" t="s">
        <v>1304</v>
      </c>
      <c r="F806" s="243">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3">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3">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3">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3">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3">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3">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3">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3">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3">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3">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3">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3">
        <f t="shared" ca="1" si="27"/>
        <v>0</v>
      </c>
      <c r="S806" s="249"/>
      <c r="T806" s="243">
        <f ca="1">+T807</f>
        <v>0</v>
      </c>
      <c r="U806" s="242">
        <f t="shared" si="28"/>
        <v>1</v>
      </c>
      <c r="V806" s="333" t="str">
        <f>+VLOOKUP(A806,bd_lista!$A$3:$E$590,5,FALSE)</f>
        <v>Gobiernos Autonomos Municipales</v>
      </c>
      <c r="W806" s="391" t="str">
        <f>+V806</f>
        <v>Gobiernos Autonomos Municipales</v>
      </c>
      <c r="X806" s="242">
        <f>+VLOOKUP(A806,[4]Sheet1!$A$13:$D$744,4,FALSE)</f>
        <v>0</v>
      </c>
      <c r="Y806" s="242" t="e">
        <f>+VLOOKUP(X806,bd_lista!$A$3:$C$590,3,FALSE)</f>
        <v>#N/A</v>
      </c>
      <c r="Z806" s="294">
        <f>+X806</f>
        <v>0</v>
      </c>
      <c r="AA806" s="295" t="e">
        <f>+Y806</f>
        <v>#N/A</v>
      </c>
    </row>
    <row r="807" spans="1:27" customFormat="1" ht="15" hidden="1" customHeight="1">
      <c r="A807" s="32">
        <v>1422</v>
      </c>
      <c r="B807" s="388"/>
      <c r="C807" s="247" t="str">
        <f>+VLOOKUP(A807,bd_lista!$A$3:$C$590,3,FALSE)</f>
        <v>Gobierno Autónomo Municipal de Esmeralda</v>
      </c>
      <c r="D807" s="390"/>
      <c r="E807" s="244" t="s">
        <v>1305</v>
      </c>
      <c r="F807" s="243">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3">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3">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3">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3">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3">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3">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3">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3">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3">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3">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3">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3">
        <f t="shared" ca="1" si="27"/>
        <v>0</v>
      </c>
      <c r="S807" s="249">
        <f ca="1">+R806+R807</f>
        <v>0</v>
      </c>
      <c r="T807" s="243">
        <f ca="1">+S807</f>
        <v>0</v>
      </c>
      <c r="U807" s="242">
        <f t="shared" si="28"/>
        <v>2</v>
      </c>
      <c r="V807" s="333" t="str">
        <f>+VLOOKUP(A807,bd_lista!$A$3:$E$590,5,FALSE)</f>
        <v>Gobiernos Autonomos Municipales</v>
      </c>
      <c r="W807" s="392"/>
      <c r="X807" s="242">
        <f>+VLOOKUP(A807,[4]Sheet1!$A$13:$D$744,4,FALSE)</f>
        <v>0</v>
      </c>
      <c r="Y807" s="242" t="e">
        <f>+VLOOKUP(X807,bd_lista!$A$3:$C$590,3,FALSE)</f>
        <v>#N/A</v>
      </c>
      <c r="Z807" s="292"/>
      <c r="AA807" s="293"/>
    </row>
    <row r="808" spans="1:27" customFormat="1" ht="27" hidden="1" customHeight="1">
      <c r="A808" s="32">
        <v>1423</v>
      </c>
      <c r="B808" s="387">
        <f>+A808</f>
        <v>1423</v>
      </c>
      <c r="C808" s="247" t="str">
        <f>+VLOOKUP(A808,bd_lista!$A$3:$C$590,3,FALSE)</f>
        <v>Gobierno Autónomo Municipal de Toledo</v>
      </c>
      <c r="D808" s="389" t="str">
        <f>+C808</f>
        <v>Gobierno Autónomo Municipal de Toledo</v>
      </c>
      <c r="E808" s="242" t="s">
        <v>1304</v>
      </c>
      <c r="F808" s="243">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3">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3">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3">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3">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3">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3">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3">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3">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3">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3">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3">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3">
        <f t="shared" ca="1" si="27"/>
        <v>0</v>
      </c>
      <c r="S808" s="249"/>
      <c r="T808" s="243">
        <f ca="1">+T809</f>
        <v>0</v>
      </c>
      <c r="U808" s="242">
        <f t="shared" si="28"/>
        <v>1</v>
      </c>
      <c r="V808" s="333" t="str">
        <f>+VLOOKUP(A808,bd_lista!$A$3:$E$590,5,FALSE)</f>
        <v>Gobiernos Autonomos Municipales</v>
      </c>
      <c r="W808" s="391" t="str">
        <f>+V808</f>
        <v>Gobiernos Autonomos Municipales</v>
      </c>
      <c r="X808" s="242">
        <f>+VLOOKUP(A808,[4]Sheet1!$A$13:$D$744,4,FALSE)</f>
        <v>0</v>
      </c>
      <c r="Y808" s="242" t="e">
        <f>+VLOOKUP(X808,bd_lista!$A$3:$C$590,3,FALSE)</f>
        <v>#N/A</v>
      </c>
      <c r="Z808" s="294">
        <f>+X808</f>
        <v>0</v>
      </c>
      <c r="AA808" s="295" t="e">
        <f>+Y808</f>
        <v>#N/A</v>
      </c>
    </row>
    <row r="809" spans="1:27" customFormat="1" ht="27" hidden="1" customHeight="1">
      <c r="A809" s="32">
        <v>1423</v>
      </c>
      <c r="B809" s="388"/>
      <c r="C809" s="247" t="str">
        <f>+VLOOKUP(A809,bd_lista!$A$3:$C$590,3,FALSE)</f>
        <v>Gobierno Autónomo Municipal de Toledo</v>
      </c>
      <c r="D809" s="390"/>
      <c r="E809" s="244" t="s">
        <v>1305</v>
      </c>
      <c r="F809" s="243">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3">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3">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3">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3">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3">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3">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3">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3">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3">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3">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3">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3">
        <f t="shared" ca="1" si="27"/>
        <v>0</v>
      </c>
      <c r="S809" s="249">
        <f ca="1">+R808+R809</f>
        <v>0</v>
      </c>
      <c r="T809" s="243">
        <f ca="1">+S809</f>
        <v>0</v>
      </c>
      <c r="U809" s="242">
        <f t="shared" si="28"/>
        <v>2</v>
      </c>
      <c r="V809" s="333" t="str">
        <f>+VLOOKUP(A809,bd_lista!$A$3:$E$590,5,FALSE)</f>
        <v>Gobiernos Autonomos Municipales</v>
      </c>
      <c r="W809" s="392"/>
      <c r="X809" s="242">
        <f>+VLOOKUP(A809,[4]Sheet1!$A$13:$D$744,4,FALSE)</f>
        <v>0</v>
      </c>
      <c r="Y809" s="242" t="e">
        <f>+VLOOKUP(X809,bd_lista!$A$3:$C$590,3,FALSE)</f>
        <v>#N/A</v>
      </c>
      <c r="Z809" s="292"/>
      <c r="AA809" s="293"/>
    </row>
    <row r="810" spans="1:27" customFormat="1" ht="27" hidden="1" customHeight="1">
      <c r="A810" s="32">
        <v>1424</v>
      </c>
      <c r="B810" s="387">
        <f>+A810</f>
        <v>1424</v>
      </c>
      <c r="C810" s="247" t="str">
        <f>+VLOOKUP(A810,bd_lista!$A$3:$C$590,3,FALSE)</f>
        <v>Gobierno Autónomo Municipal de Andamarca (Santiago de Andamarca)</v>
      </c>
      <c r="D810" s="389" t="str">
        <f>+C810</f>
        <v>Gobierno Autónomo Municipal de Andamarca (Santiago de Andamarca)</v>
      </c>
      <c r="E810" s="242" t="s">
        <v>1304</v>
      </c>
      <c r="F810" s="243">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3">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3">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3">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3">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3">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3">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3">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3">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3">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3">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3">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3">
        <f t="shared" ca="1" si="27"/>
        <v>0</v>
      </c>
      <c r="S810" s="249"/>
      <c r="T810" s="243">
        <f ca="1">+T811</f>
        <v>0</v>
      </c>
      <c r="U810" s="242">
        <f t="shared" si="28"/>
        <v>1</v>
      </c>
      <c r="V810" s="333" t="str">
        <f>+VLOOKUP(A810,bd_lista!$A$3:$E$590,5,FALSE)</f>
        <v>Gobiernos Autonomos Municipales</v>
      </c>
      <c r="W810" s="391" t="str">
        <f>+V810</f>
        <v>Gobiernos Autonomos Municipales</v>
      </c>
      <c r="X810" s="242">
        <f>+VLOOKUP(A810,[4]Sheet1!$A$13:$D$744,4,FALSE)</f>
        <v>0</v>
      </c>
      <c r="Y810" s="242" t="e">
        <f>+VLOOKUP(X810,bd_lista!$A$3:$C$590,3,FALSE)</f>
        <v>#N/A</v>
      </c>
      <c r="Z810" s="294">
        <f>+X810</f>
        <v>0</v>
      </c>
      <c r="AA810" s="295" t="e">
        <f>+Y810</f>
        <v>#N/A</v>
      </c>
    </row>
    <row r="811" spans="1:27" customFormat="1" ht="27" hidden="1" customHeight="1">
      <c r="A811" s="32">
        <v>1424</v>
      </c>
      <c r="B811" s="388"/>
      <c r="C811" s="247" t="str">
        <f>+VLOOKUP(A811,bd_lista!$A$3:$C$590,3,FALSE)</f>
        <v>Gobierno Autónomo Municipal de Andamarca (Santiago de Andamarca)</v>
      </c>
      <c r="D811" s="390"/>
      <c r="E811" s="244" t="s">
        <v>1305</v>
      </c>
      <c r="F811" s="243">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3">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3">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3">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3">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3">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3">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3">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3">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3">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3">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3">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3">
        <f t="shared" ca="1" si="27"/>
        <v>0</v>
      </c>
      <c r="S811" s="249">
        <f ca="1">+R810+R811</f>
        <v>0</v>
      </c>
      <c r="T811" s="243">
        <f ca="1">+S811</f>
        <v>0</v>
      </c>
      <c r="U811" s="242">
        <f t="shared" si="28"/>
        <v>2</v>
      </c>
      <c r="V811" s="333" t="str">
        <f>+VLOOKUP(A811,bd_lista!$A$3:$E$590,5,FALSE)</f>
        <v>Gobiernos Autonomos Municipales</v>
      </c>
      <c r="W811" s="392"/>
      <c r="X811" s="242">
        <f>+VLOOKUP(A811,[4]Sheet1!$A$13:$D$744,4,FALSE)</f>
        <v>0</v>
      </c>
      <c r="Y811" s="242" t="e">
        <f>+VLOOKUP(X811,bd_lista!$A$3:$C$590,3,FALSE)</f>
        <v>#N/A</v>
      </c>
      <c r="Z811" s="292"/>
      <c r="AA811" s="293"/>
    </row>
    <row r="812" spans="1:27" customFormat="1" ht="15" hidden="1" customHeight="1">
      <c r="A812" s="32">
        <v>1425</v>
      </c>
      <c r="B812" s="387">
        <f>+A812</f>
        <v>1425</v>
      </c>
      <c r="C812" s="247" t="str">
        <f>+VLOOKUP(A812,bd_lista!$A$3:$C$590,3,FALSE)</f>
        <v>Gobierno Autónomo Municipal de Belén de Andamarca</v>
      </c>
      <c r="D812" s="389" t="str">
        <f>+C812</f>
        <v>Gobierno Autónomo Municipal de Belén de Andamarca</v>
      </c>
      <c r="E812" s="242" t="s">
        <v>1304</v>
      </c>
      <c r="F812" s="243">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3">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3">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3">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3">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3">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3">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3">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3">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3">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3">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3">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3">
        <f t="shared" ca="1" si="27"/>
        <v>0</v>
      </c>
      <c r="S812" s="249"/>
      <c r="T812" s="243">
        <f ca="1">+T813</f>
        <v>0</v>
      </c>
      <c r="U812" s="242">
        <f t="shared" si="28"/>
        <v>1</v>
      </c>
      <c r="V812" s="333" t="str">
        <f>+VLOOKUP(A812,bd_lista!$A$3:$E$590,5,FALSE)</f>
        <v>Gobiernos Autonomos Municipales</v>
      </c>
      <c r="W812" s="391" t="str">
        <f>+V812</f>
        <v>Gobiernos Autonomos Municipales</v>
      </c>
      <c r="X812" s="242">
        <f>+VLOOKUP(A812,[4]Sheet1!$A$13:$D$744,4,FALSE)</f>
        <v>0</v>
      </c>
      <c r="Y812" s="242" t="e">
        <f>+VLOOKUP(X812,bd_lista!$A$3:$C$590,3,FALSE)</f>
        <v>#N/A</v>
      </c>
      <c r="Z812" s="294">
        <f>+X812</f>
        <v>0</v>
      </c>
      <c r="AA812" s="295" t="e">
        <f>+Y812</f>
        <v>#N/A</v>
      </c>
    </row>
    <row r="813" spans="1:27" customFormat="1" ht="15" hidden="1" customHeight="1">
      <c r="A813" s="32">
        <v>1425</v>
      </c>
      <c r="B813" s="388"/>
      <c r="C813" s="247" t="str">
        <f>+VLOOKUP(A813,bd_lista!$A$3:$C$590,3,FALSE)</f>
        <v>Gobierno Autónomo Municipal de Belén de Andamarca</v>
      </c>
      <c r="D813" s="390"/>
      <c r="E813" s="244" t="s">
        <v>1305</v>
      </c>
      <c r="F813" s="243">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3">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3">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3">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3">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3">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3">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3">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3">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3">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3">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3">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3">
        <f t="shared" ca="1" si="27"/>
        <v>0</v>
      </c>
      <c r="S813" s="249">
        <f ca="1">+R812+R813</f>
        <v>0</v>
      </c>
      <c r="T813" s="243">
        <f ca="1">+S813</f>
        <v>0</v>
      </c>
      <c r="U813" s="242">
        <f t="shared" si="28"/>
        <v>2</v>
      </c>
      <c r="V813" s="333" t="str">
        <f>+VLOOKUP(A813,bd_lista!$A$3:$E$590,5,FALSE)</f>
        <v>Gobiernos Autonomos Municipales</v>
      </c>
      <c r="W813" s="392"/>
      <c r="X813" s="242">
        <f>+VLOOKUP(A813,[4]Sheet1!$A$13:$D$744,4,FALSE)</f>
        <v>0</v>
      </c>
      <c r="Y813" s="242" t="e">
        <f>+VLOOKUP(X813,bd_lista!$A$3:$C$590,3,FALSE)</f>
        <v>#N/A</v>
      </c>
      <c r="Z813" s="292"/>
      <c r="AA813" s="293"/>
    </row>
    <row r="814" spans="1:27" customFormat="1" ht="15" hidden="1" customHeight="1">
      <c r="A814" s="32">
        <v>1426</v>
      </c>
      <c r="B814" s="387">
        <f>+A814</f>
        <v>1426</v>
      </c>
      <c r="C814" s="247" t="str">
        <f>+VLOOKUP(A814,bd_lista!$A$3:$C$590,3,FALSE)</f>
        <v>Gobierno Autónomo Municipal de Salinas de G. Mendoza</v>
      </c>
      <c r="D814" s="389" t="str">
        <f>+C814</f>
        <v>Gobierno Autónomo Municipal de Salinas de G. Mendoza</v>
      </c>
      <c r="E814" s="242" t="s">
        <v>1304</v>
      </c>
      <c r="F814" s="243">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3">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3">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3">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3">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3">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3">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3">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3">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3">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3">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3">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3">
        <f t="shared" ca="1" si="27"/>
        <v>0</v>
      </c>
      <c r="S814" s="249"/>
      <c r="T814" s="243">
        <f ca="1">+T815</f>
        <v>0</v>
      </c>
      <c r="U814" s="242">
        <f t="shared" si="28"/>
        <v>1</v>
      </c>
      <c r="V814" s="333" t="str">
        <f>+VLOOKUP(A814,bd_lista!$A$3:$E$590,5,FALSE)</f>
        <v>Gobiernos Autonomos Municipales</v>
      </c>
      <c r="W814" s="391" t="str">
        <f>+V814</f>
        <v>Gobiernos Autonomos Municipales</v>
      </c>
      <c r="X814" s="242">
        <f>+VLOOKUP(A814,[4]Sheet1!$A$13:$D$744,4,FALSE)</f>
        <v>0</v>
      </c>
      <c r="Y814" s="242" t="e">
        <f>+VLOOKUP(X814,bd_lista!$A$3:$C$590,3,FALSE)</f>
        <v>#N/A</v>
      </c>
      <c r="Z814" s="294">
        <f>+X814</f>
        <v>0</v>
      </c>
      <c r="AA814" s="295" t="e">
        <f>+Y814</f>
        <v>#N/A</v>
      </c>
    </row>
    <row r="815" spans="1:27" customFormat="1" ht="15" hidden="1" customHeight="1">
      <c r="A815" s="32">
        <v>1426</v>
      </c>
      <c r="B815" s="388"/>
      <c r="C815" s="247" t="str">
        <f>+VLOOKUP(A815,bd_lista!$A$3:$C$590,3,FALSE)</f>
        <v>Gobierno Autónomo Municipal de Salinas de G. Mendoza</v>
      </c>
      <c r="D815" s="390"/>
      <c r="E815" s="244" t="s">
        <v>1305</v>
      </c>
      <c r="F815" s="243">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3">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3">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3">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3">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3">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3">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3">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3">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3">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3">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3">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3">
        <f t="shared" ca="1" si="27"/>
        <v>0</v>
      </c>
      <c r="S815" s="249">
        <f ca="1">+R814+R815</f>
        <v>0</v>
      </c>
      <c r="T815" s="243">
        <f ca="1">+S815</f>
        <v>0</v>
      </c>
      <c r="U815" s="242">
        <f t="shared" si="28"/>
        <v>2</v>
      </c>
      <c r="V815" s="333" t="str">
        <f>+VLOOKUP(A815,bd_lista!$A$3:$E$590,5,FALSE)</f>
        <v>Gobiernos Autonomos Municipales</v>
      </c>
      <c r="W815" s="392"/>
      <c r="X815" s="242">
        <f>+VLOOKUP(A815,[4]Sheet1!$A$13:$D$744,4,FALSE)</f>
        <v>0</v>
      </c>
      <c r="Y815" s="242" t="e">
        <f>+VLOOKUP(X815,bd_lista!$A$3:$C$590,3,FALSE)</f>
        <v>#N/A</v>
      </c>
      <c r="Z815" s="292"/>
      <c r="AA815" s="293"/>
    </row>
    <row r="816" spans="1:27" customFormat="1" ht="27" hidden="1" customHeight="1">
      <c r="A816" s="32">
        <v>1427</v>
      </c>
      <c r="B816" s="387">
        <f>+A816</f>
        <v>1427</v>
      </c>
      <c r="C816" s="247" t="str">
        <f>+VLOOKUP(A816,bd_lista!$A$3:$C$590,3,FALSE)</f>
        <v>Gobierno Autónomo Municipal de Pampa Aullagas</v>
      </c>
      <c r="D816" s="389" t="str">
        <f>+C816</f>
        <v>Gobierno Autónomo Municipal de Pampa Aullagas</v>
      </c>
      <c r="E816" s="242" t="s">
        <v>1304</v>
      </c>
      <c r="F816" s="243">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3">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3">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3">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3">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3">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3">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3">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3">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3">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3">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3">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3">
        <f t="shared" ca="1" si="27"/>
        <v>0</v>
      </c>
      <c r="S816" s="249"/>
      <c r="T816" s="243">
        <f ca="1">+T817</f>
        <v>0</v>
      </c>
      <c r="U816" s="242">
        <f t="shared" si="28"/>
        <v>1</v>
      </c>
      <c r="V816" s="333" t="str">
        <f>+VLOOKUP(A816,bd_lista!$A$3:$E$590,5,FALSE)</f>
        <v>Gobiernos Autonomos Municipales</v>
      </c>
      <c r="W816" s="391" t="str">
        <f>+V816</f>
        <v>Gobiernos Autonomos Municipales</v>
      </c>
      <c r="X816" s="242">
        <f>+VLOOKUP(A816,[4]Sheet1!$A$13:$D$744,4,FALSE)</f>
        <v>0</v>
      </c>
      <c r="Y816" s="242" t="e">
        <f>+VLOOKUP(X816,bd_lista!$A$3:$C$590,3,FALSE)</f>
        <v>#N/A</v>
      </c>
      <c r="Z816" s="294">
        <f>+X816</f>
        <v>0</v>
      </c>
      <c r="AA816" s="295" t="e">
        <f>+Y816</f>
        <v>#N/A</v>
      </c>
    </row>
    <row r="817" spans="1:27" customFormat="1" ht="27" hidden="1" customHeight="1">
      <c r="A817" s="32">
        <v>1427</v>
      </c>
      <c r="B817" s="388"/>
      <c r="C817" s="247" t="str">
        <f>+VLOOKUP(A817,bd_lista!$A$3:$C$590,3,FALSE)</f>
        <v>Gobierno Autónomo Municipal de Pampa Aullagas</v>
      </c>
      <c r="D817" s="390"/>
      <c r="E817" s="244" t="s">
        <v>1305</v>
      </c>
      <c r="F817" s="243">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3">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3">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3">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3">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3">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3">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3">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3">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3">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3">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3">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3">
        <f t="shared" ca="1" si="27"/>
        <v>0</v>
      </c>
      <c r="S817" s="249">
        <f ca="1">+R816+R817</f>
        <v>0</v>
      </c>
      <c r="T817" s="243">
        <f ca="1">+S817</f>
        <v>0</v>
      </c>
      <c r="U817" s="242">
        <f t="shared" si="28"/>
        <v>2</v>
      </c>
      <c r="V817" s="333" t="str">
        <f>+VLOOKUP(A817,bd_lista!$A$3:$E$590,5,FALSE)</f>
        <v>Gobiernos Autonomos Municipales</v>
      </c>
      <c r="W817" s="392"/>
      <c r="X817" s="242">
        <f>+VLOOKUP(A817,[4]Sheet1!$A$13:$D$744,4,FALSE)</f>
        <v>0</v>
      </c>
      <c r="Y817" s="242" t="e">
        <f>+VLOOKUP(X817,bd_lista!$A$3:$C$590,3,FALSE)</f>
        <v>#N/A</v>
      </c>
      <c r="Z817" s="292"/>
      <c r="AA817" s="293"/>
    </row>
    <row r="818" spans="1:27" customFormat="1" ht="27" hidden="1" customHeight="1">
      <c r="A818" s="32">
        <v>1428</v>
      </c>
      <c r="B818" s="387">
        <f>+A818</f>
        <v>1428</v>
      </c>
      <c r="C818" s="247" t="str">
        <f>+VLOOKUP(A818,bd_lista!$A$3:$C$590,3,FALSE)</f>
        <v>Gobierno Autónomo Municipal de La Rivera</v>
      </c>
      <c r="D818" s="389" t="str">
        <f>+C818</f>
        <v>Gobierno Autónomo Municipal de La Rivera</v>
      </c>
      <c r="E818" s="242" t="s">
        <v>1304</v>
      </c>
      <c r="F818" s="243">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3">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3">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3">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3">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3">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3">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3">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3">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3">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3">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3">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3">
        <f t="shared" ca="1" si="27"/>
        <v>0</v>
      </c>
      <c r="S818" s="249"/>
      <c r="T818" s="243">
        <f ca="1">+T819</f>
        <v>0</v>
      </c>
      <c r="U818" s="242">
        <f t="shared" si="28"/>
        <v>1</v>
      </c>
      <c r="V818" s="333" t="str">
        <f>+VLOOKUP(A818,bd_lista!$A$3:$E$590,5,FALSE)</f>
        <v>Gobiernos Autonomos Municipales</v>
      </c>
      <c r="W818" s="391" t="str">
        <f>+V818</f>
        <v>Gobiernos Autonomos Municipales</v>
      </c>
      <c r="X818" s="242">
        <f>+VLOOKUP(A818,[4]Sheet1!$A$13:$D$744,4,FALSE)</f>
        <v>0</v>
      </c>
      <c r="Y818" s="242" t="e">
        <f>+VLOOKUP(X818,bd_lista!$A$3:$C$590,3,FALSE)</f>
        <v>#N/A</v>
      </c>
      <c r="Z818" s="294">
        <f>+X818</f>
        <v>0</v>
      </c>
      <c r="AA818" s="295" t="e">
        <f>+Y818</f>
        <v>#N/A</v>
      </c>
    </row>
    <row r="819" spans="1:27" customFormat="1" ht="27" hidden="1" customHeight="1">
      <c r="A819" s="32">
        <v>1428</v>
      </c>
      <c r="B819" s="388"/>
      <c r="C819" s="247" t="str">
        <f>+VLOOKUP(A819,bd_lista!$A$3:$C$590,3,FALSE)</f>
        <v>Gobierno Autónomo Municipal de La Rivera</v>
      </c>
      <c r="D819" s="390"/>
      <c r="E819" s="244" t="s">
        <v>1305</v>
      </c>
      <c r="F819" s="243">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3">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3">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3">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3">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3">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3">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3">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3">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3">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3">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3">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3">
        <f t="shared" ca="1" si="27"/>
        <v>0</v>
      </c>
      <c r="S819" s="249">
        <f ca="1">+R818+R819</f>
        <v>0</v>
      </c>
      <c r="T819" s="243">
        <f ca="1">+S819</f>
        <v>0</v>
      </c>
      <c r="U819" s="242">
        <f t="shared" si="28"/>
        <v>2</v>
      </c>
      <c r="V819" s="333" t="str">
        <f>+VLOOKUP(A819,bd_lista!$A$3:$E$590,5,FALSE)</f>
        <v>Gobiernos Autonomos Municipales</v>
      </c>
      <c r="W819" s="392"/>
      <c r="X819" s="242">
        <f>+VLOOKUP(A819,[4]Sheet1!$A$13:$D$744,4,FALSE)</f>
        <v>0</v>
      </c>
      <c r="Y819" s="242" t="e">
        <f>+VLOOKUP(X819,bd_lista!$A$3:$C$590,3,FALSE)</f>
        <v>#N/A</v>
      </c>
      <c r="Z819" s="292"/>
      <c r="AA819" s="293"/>
    </row>
    <row r="820" spans="1:27" customFormat="1" ht="27" hidden="1" customHeight="1">
      <c r="A820" s="32">
        <v>1429</v>
      </c>
      <c r="B820" s="387">
        <f>+A820</f>
        <v>1429</v>
      </c>
      <c r="C820" s="247" t="str">
        <f>+VLOOKUP(A820,bd_lista!$A$3:$C$590,3,FALSE)</f>
        <v>Gobierno Autónomo Municipal de Todos Santos</v>
      </c>
      <c r="D820" s="389" t="str">
        <f>+C820</f>
        <v>Gobierno Autónomo Municipal de Todos Santos</v>
      </c>
      <c r="E820" s="242" t="s">
        <v>1304</v>
      </c>
      <c r="F820" s="243">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3">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3">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3">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3">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3">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3">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3">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3">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3">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3">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3">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3">
        <f t="shared" ca="1" si="27"/>
        <v>0</v>
      </c>
      <c r="S820" s="249"/>
      <c r="T820" s="243">
        <f ca="1">+T821</f>
        <v>0</v>
      </c>
      <c r="U820" s="242">
        <f t="shared" si="28"/>
        <v>1</v>
      </c>
      <c r="V820" s="333" t="str">
        <f>+VLOOKUP(A820,bd_lista!$A$3:$E$590,5,FALSE)</f>
        <v>Gobiernos Autonomos Municipales</v>
      </c>
      <c r="W820" s="391" t="str">
        <f>+V820</f>
        <v>Gobiernos Autonomos Municipales</v>
      </c>
      <c r="X820" s="242">
        <f>+VLOOKUP(A820,[4]Sheet1!$A$13:$D$744,4,FALSE)</f>
        <v>0</v>
      </c>
      <c r="Y820" s="242" t="e">
        <f>+VLOOKUP(X820,bd_lista!$A$3:$C$590,3,FALSE)</f>
        <v>#N/A</v>
      </c>
      <c r="Z820" s="294">
        <f>+X820</f>
        <v>0</v>
      </c>
      <c r="AA820" s="295" t="e">
        <f>+Y820</f>
        <v>#N/A</v>
      </c>
    </row>
    <row r="821" spans="1:27" customFormat="1" ht="27" hidden="1" customHeight="1">
      <c r="A821" s="32">
        <v>1429</v>
      </c>
      <c r="B821" s="388"/>
      <c r="C821" s="247" t="str">
        <f>+VLOOKUP(A821,bd_lista!$A$3:$C$590,3,FALSE)</f>
        <v>Gobierno Autónomo Municipal de Todos Santos</v>
      </c>
      <c r="D821" s="390"/>
      <c r="E821" s="244" t="s">
        <v>1305</v>
      </c>
      <c r="F821" s="243">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3">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3">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3">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3">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3">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3">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3">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3">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3">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3">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3">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3">
        <f t="shared" ca="1" si="27"/>
        <v>0</v>
      </c>
      <c r="S821" s="249">
        <f ca="1">+R820+R821</f>
        <v>0</v>
      </c>
      <c r="T821" s="243">
        <f ca="1">+S821</f>
        <v>0</v>
      </c>
      <c r="U821" s="242">
        <f t="shared" si="28"/>
        <v>2</v>
      </c>
      <c r="V821" s="333" t="str">
        <f>+VLOOKUP(A821,bd_lista!$A$3:$E$590,5,FALSE)</f>
        <v>Gobiernos Autonomos Municipales</v>
      </c>
      <c r="W821" s="392"/>
      <c r="X821" s="242">
        <f>+VLOOKUP(A821,[4]Sheet1!$A$13:$D$744,4,FALSE)</f>
        <v>0</v>
      </c>
      <c r="Y821" s="242" t="e">
        <f>+VLOOKUP(X821,bd_lista!$A$3:$C$590,3,FALSE)</f>
        <v>#N/A</v>
      </c>
      <c r="Z821" s="292"/>
      <c r="AA821" s="293"/>
    </row>
    <row r="822" spans="1:27" customFormat="1" ht="15" hidden="1" customHeight="1">
      <c r="A822" s="32">
        <v>1430</v>
      </c>
      <c r="B822" s="387">
        <f>+A822</f>
        <v>1430</v>
      </c>
      <c r="C822" s="247" t="str">
        <f>+VLOOKUP(A822,bd_lista!$A$3:$C$590,3,FALSE)</f>
        <v>Gobierno Autónomo Municipal de Carangas</v>
      </c>
      <c r="D822" s="389" t="str">
        <f>+C822</f>
        <v>Gobierno Autónomo Municipal de Carangas</v>
      </c>
      <c r="E822" s="242" t="s">
        <v>1304</v>
      </c>
      <c r="F822" s="243">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3">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3">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3">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3">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3">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3">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3">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3">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3">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3">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3">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3">
        <f t="shared" ca="1" si="27"/>
        <v>0</v>
      </c>
      <c r="S822" s="249"/>
      <c r="T822" s="243">
        <f ca="1">+T823</f>
        <v>0</v>
      </c>
      <c r="U822" s="242">
        <f t="shared" si="28"/>
        <v>1</v>
      </c>
      <c r="V822" s="333" t="str">
        <f>+VLOOKUP(A822,bd_lista!$A$3:$E$590,5,FALSE)</f>
        <v>Gobiernos Autonomos Municipales</v>
      </c>
      <c r="W822" s="391" t="str">
        <f>+V822</f>
        <v>Gobiernos Autonomos Municipales</v>
      </c>
      <c r="X822" s="242">
        <f>+VLOOKUP(A822,[4]Sheet1!$A$13:$D$744,4,FALSE)</f>
        <v>0</v>
      </c>
      <c r="Y822" s="242" t="e">
        <f>+VLOOKUP(X822,bd_lista!$A$3:$C$590,3,FALSE)</f>
        <v>#N/A</v>
      </c>
      <c r="Z822" s="294">
        <f>+X822</f>
        <v>0</v>
      </c>
      <c r="AA822" s="295" t="e">
        <f>+Y822</f>
        <v>#N/A</v>
      </c>
    </row>
    <row r="823" spans="1:27" customFormat="1" ht="15" hidden="1" customHeight="1">
      <c r="A823" s="32">
        <v>1430</v>
      </c>
      <c r="B823" s="388"/>
      <c r="C823" s="247" t="str">
        <f>+VLOOKUP(A823,bd_lista!$A$3:$C$590,3,FALSE)</f>
        <v>Gobierno Autónomo Municipal de Carangas</v>
      </c>
      <c r="D823" s="390"/>
      <c r="E823" s="244" t="s">
        <v>1305</v>
      </c>
      <c r="F823" s="243">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3">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3">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3">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3">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3">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3">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3">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3">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3">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3">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3">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3">
        <f t="shared" ca="1" si="27"/>
        <v>0</v>
      </c>
      <c r="S823" s="249">
        <f ca="1">+R822+R823</f>
        <v>0</v>
      </c>
      <c r="T823" s="243">
        <f ca="1">+S823</f>
        <v>0</v>
      </c>
      <c r="U823" s="242">
        <f t="shared" si="28"/>
        <v>2</v>
      </c>
      <c r="V823" s="333" t="str">
        <f>+VLOOKUP(A823,bd_lista!$A$3:$E$590,5,FALSE)</f>
        <v>Gobiernos Autonomos Municipales</v>
      </c>
      <c r="W823" s="392"/>
      <c r="X823" s="242">
        <f>+VLOOKUP(A823,[4]Sheet1!$A$13:$D$744,4,FALSE)</f>
        <v>0</v>
      </c>
      <c r="Y823" s="242" t="e">
        <f>+VLOOKUP(X823,bd_lista!$A$3:$C$590,3,FALSE)</f>
        <v>#N/A</v>
      </c>
      <c r="Z823" s="292"/>
      <c r="AA823" s="293"/>
    </row>
    <row r="824" spans="1:27" customFormat="1" ht="15" hidden="1" customHeight="1">
      <c r="A824" s="32">
        <v>1431</v>
      </c>
      <c r="B824" s="387">
        <f>+A824</f>
        <v>1431</v>
      </c>
      <c r="C824" s="247" t="str">
        <f>+VLOOKUP(A824,bd_lista!$A$3:$C$590,3,FALSE)</f>
        <v>Gobierno Autónomo Municipal de Sabaya</v>
      </c>
      <c r="D824" s="389" t="str">
        <f>+C824</f>
        <v>Gobierno Autónomo Municipal de Sabaya</v>
      </c>
      <c r="E824" s="242" t="s">
        <v>1304</v>
      </c>
      <c r="F824" s="243">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3">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3">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3">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3">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3">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3">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3">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3">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3">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3">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3">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3">
        <f t="shared" ca="1" si="27"/>
        <v>0</v>
      </c>
      <c r="S824" s="249"/>
      <c r="T824" s="243">
        <f ca="1">+T825</f>
        <v>0</v>
      </c>
      <c r="U824" s="242">
        <f t="shared" si="28"/>
        <v>1</v>
      </c>
      <c r="V824" s="333" t="str">
        <f>+VLOOKUP(A824,bd_lista!$A$3:$E$590,5,FALSE)</f>
        <v>Gobiernos Autonomos Municipales</v>
      </c>
      <c r="W824" s="391" t="str">
        <f>+V824</f>
        <v>Gobiernos Autonomos Municipales</v>
      </c>
      <c r="X824" s="242">
        <f>+VLOOKUP(A824,[4]Sheet1!$A$13:$D$744,4,FALSE)</f>
        <v>0</v>
      </c>
      <c r="Y824" s="242" t="e">
        <f>+VLOOKUP(X824,bd_lista!$A$3:$C$590,3,FALSE)</f>
        <v>#N/A</v>
      </c>
      <c r="Z824" s="294">
        <f>+X824</f>
        <v>0</v>
      </c>
      <c r="AA824" s="295" t="e">
        <f>+Y824</f>
        <v>#N/A</v>
      </c>
    </row>
    <row r="825" spans="1:27" customFormat="1" ht="15" hidden="1" customHeight="1">
      <c r="A825" s="32">
        <v>1431</v>
      </c>
      <c r="B825" s="388"/>
      <c r="C825" s="247" t="str">
        <f>+VLOOKUP(A825,bd_lista!$A$3:$C$590,3,FALSE)</f>
        <v>Gobierno Autónomo Municipal de Sabaya</v>
      </c>
      <c r="D825" s="390"/>
      <c r="E825" s="244" t="s">
        <v>1305</v>
      </c>
      <c r="F825" s="243">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3">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3">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3">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3">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3">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3">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3">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3">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3">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3">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3">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3">
        <f t="shared" ca="1" si="27"/>
        <v>0</v>
      </c>
      <c r="S825" s="249">
        <f ca="1">+R824+R825</f>
        <v>0</v>
      </c>
      <c r="T825" s="243">
        <f ca="1">+S825</f>
        <v>0</v>
      </c>
      <c r="U825" s="242">
        <f t="shared" si="28"/>
        <v>2</v>
      </c>
      <c r="V825" s="333" t="str">
        <f>+VLOOKUP(A825,bd_lista!$A$3:$E$590,5,FALSE)</f>
        <v>Gobiernos Autonomos Municipales</v>
      </c>
      <c r="W825" s="392"/>
      <c r="X825" s="242">
        <f>+VLOOKUP(A825,[4]Sheet1!$A$13:$D$744,4,FALSE)</f>
        <v>0</v>
      </c>
      <c r="Y825" s="242" t="e">
        <f>+VLOOKUP(X825,bd_lista!$A$3:$C$590,3,FALSE)</f>
        <v>#N/A</v>
      </c>
      <c r="Z825" s="292"/>
      <c r="AA825" s="293"/>
    </row>
    <row r="826" spans="1:27" customFormat="1" ht="15" hidden="1" customHeight="1">
      <c r="A826" s="32">
        <v>1432</v>
      </c>
      <c r="B826" s="387">
        <f>+A826</f>
        <v>1432</v>
      </c>
      <c r="C826" s="247" t="str">
        <f>+VLOOKUP(A826,bd_lista!$A$3:$C$590,3,FALSE)</f>
        <v>Gobierno Autónomo Municipal de Coipasa</v>
      </c>
      <c r="D826" s="389" t="str">
        <f>+C826</f>
        <v>Gobierno Autónomo Municipal de Coipasa</v>
      </c>
      <c r="E826" s="242" t="s">
        <v>1304</v>
      </c>
      <c r="F826" s="243">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3">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3">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3">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3">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3">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3">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3">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3">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3">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3">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3">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3">
        <f t="shared" ca="1" si="27"/>
        <v>0</v>
      </c>
      <c r="S826" s="249"/>
      <c r="T826" s="243">
        <f ca="1">+T827</f>
        <v>0</v>
      </c>
      <c r="U826" s="242">
        <f t="shared" si="28"/>
        <v>1</v>
      </c>
      <c r="V826" s="333" t="str">
        <f>+VLOOKUP(A826,bd_lista!$A$3:$E$590,5,FALSE)</f>
        <v>Gobiernos Autonomos Municipales</v>
      </c>
      <c r="W826" s="391" t="str">
        <f>+V826</f>
        <v>Gobiernos Autonomos Municipales</v>
      </c>
      <c r="X826" s="242">
        <f>+VLOOKUP(A826,[4]Sheet1!$A$13:$D$744,4,FALSE)</f>
        <v>0</v>
      </c>
      <c r="Y826" s="242" t="e">
        <f>+VLOOKUP(X826,bd_lista!$A$3:$C$590,3,FALSE)</f>
        <v>#N/A</v>
      </c>
      <c r="Z826" s="294">
        <f>+X826</f>
        <v>0</v>
      </c>
      <c r="AA826" s="295" t="e">
        <f>+Y826</f>
        <v>#N/A</v>
      </c>
    </row>
    <row r="827" spans="1:27" customFormat="1" ht="15" hidden="1" customHeight="1">
      <c r="A827" s="32">
        <v>1432</v>
      </c>
      <c r="B827" s="388"/>
      <c r="C827" s="247" t="str">
        <f>+VLOOKUP(A827,bd_lista!$A$3:$C$590,3,FALSE)</f>
        <v>Gobierno Autónomo Municipal de Coipasa</v>
      </c>
      <c r="D827" s="390"/>
      <c r="E827" s="244" t="s">
        <v>1305</v>
      </c>
      <c r="F827" s="243">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3">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3">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3">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3">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3">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3">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3">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3">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3">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3">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3">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3">
        <f t="shared" ca="1" si="27"/>
        <v>0</v>
      </c>
      <c r="S827" s="249">
        <f ca="1">+R826+R827</f>
        <v>0</v>
      </c>
      <c r="T827" s="243">
        <f ca="1">+S827</f>
        <v>0</v>
      </c>
      <c r="U827" s="242">
        <f t="shared" si="28"/>
        <v>2</v>
      </c>
      <c r="V827" s="333" t="str">
        <f>+VLOOKUP(A827,bd_lista!$A$3:$E$590,5,FALSE)</f>
        <v>Gobiernos Autonomos Municipales</v>
      </c>
      <c r="W827" s="392"/>
      <c r="X827" s="242">
        <f>+VLOOKUP(A827,[4]Sheet1!$A$13:$D$744,4,FALSE)</f>
        <v>0</v>
      </c>
      <c r="Y827" s="242" t="e">
        <f>+VLOOKUP(X827,bd_lista!$A$3:$C$590,3,FALSE)</f>
        <v>#N/A</v>
      </c>
      <c r="Z827" s="292"/>
      <c r="AA827" s="293"/>
    </row>
    <row r="828" spans="1:27" customFormat="1" ht="15" hidden="1" customHeight="1">
      <c r="A828" s="32">
        <v>1433</v>
      </c>
      <c r="B828" s="387">
        <f>+A828</f>
        <v>1433</v>
      </c>
      <c r="C828" s="247" t="e">
        <f>+VLOOKUP(A828,bd_lista!$A$3:$C$590,3,FALSE)</f>
        <v>#N/A</v>
      </c>
      <c r="D828" s="389" t="e">
        <f>+C828</f>
        <v>#N/A</v>
      </c>
      <c r="E828" s="242" t="s">
        <v>1304</v>
      </c>
      <c r="F828" s="243">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3">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3">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3">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3">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3">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3">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3">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3">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3">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3">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3">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3">
        <f t="shared" ca="1" si="27"/>
        <v>0</v>
      </c>
      <c r="S828" s="249"/>
      <c r="T828" s="243">
        <f ca="1">+T829</f>
        <v>0</v>
      </c>
      <c r="U828" s="242">
        <f t="shared" si="28"/>
        <v>1</v>
      </c>
      <c r="V828" s="333" t="e">
        <f>+VLOOKUP(A828,bd_lista!$A$3:$E$590,5,FALSE)</f>
        <v>#N/A</v>
      </c>
      <c r="W828" s="391" t="e">
        <f>+V828</f>
        <v>#N/A</v>
      </c>
      <c r="X828" s="242" t="e">
        <f>+VLOOKUP(A828,[4]Sheet1!$A$13:$D$744,4,FALSE)</f>
        <v>#N/A</v>
      </c>
      <c r="Y828" s="242" t="e">
        <f>+VLOOKUP(X828,bd_lista!$A$3:$C$590,3,FALSE)</f>
        <v>#N/A</v>
      </c>
      <c r="Z828" s="294" t="e">
        <f>+X828</f>
        <v>#N/A</v>
      </c>
      <c r="AA828" s="295" t="e">
        <f>+Y828</f>
        <v>#N/A</v>
      </c>
    </row>
    <row r="829" spans="1:27" customFormat="1" ht="15" hidden="1" customHeight="1">
      <c r="A829" s="32">
        <v>1433</v>
      </c>
      <c r="B829" s="388"/>
      <c r="C829" s="247" t="e">
        <f>+VLOOKUP(A829,bd_lista!$A$3:$C$590,3,FALSE)</f>
        <v>#N/A</v>
      </c>
      <c r="D829" s="390"/>
      <c r="E829" s="244" t="s">
        <v>1305</v>
      </c>
      <c r="F829" s="243">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3">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3">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3">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3">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3">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3">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3">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3">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3">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3">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3">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3">
        <f t="shared" ca="1" si="27"/>
        <v>0</v>
      </c>
      <c r="S829" s="249">
        <f ca="1">+R828+R829</f>
        <v>0</v>
      </c>
      <c r="T829" s="243">
        <f ca="1">+S829</f>
        <v>0</v>
      </c>
      <c r="U829" s="242">
        <f t="shared" si="28"/>
        <v>2</v>
      </c>
      <c r="V829" s="333" t="e">
        <f>+VLOOKUP(A829,bd_lista!$A$3:$E$590,5,FALSE)</f>
        <v>#N/A</v>
      </c>
      <c r="W829" s="392"/>
      <c r="X829" s="242" t="e">
        <f>+VLOOKUP(A829,[4]Sheet1!$A$13:$D$744,4,FALSE)</f>
        <v>#N/A</v>
      </c>
      <c r="Y829" s="242" t="e">
        <f>+VLOOKUP(X829,bd_lista!$A$3:$C$590,3,FALSE)</f>
        <v>#N/A</v>
      </c>
      <c r="Z829" s="292"/>
      <c r="AA829" s="293"/>
    </row>
    <row r="830" spans="1:27" customFormat="1" ht="15" hidden="1" customHeight="1">
      <c r="A830" s="32">
        <v>1434</v>
      </c>
      <c r="B830" s="387">
        <f>+A830</f>
        <v>1434</v>
      </c>
      <c r="C830" s="247" t="str">
        <f>+VLOOKUP(A830,bd_lista!$A$3:$C$590,3,FALSE)</f>
        <v>Gobierno Autónomo Municipal de Huayllamarca (Santiago de Huayllamarca)</v>
      </c>
      <c r="D830" s="389" t="str">
        <f>+C830</f>
        <v>Gobierno Autónomo Municipal de Huayllamarca (Santiago de Huayllamarca)</v>
      </c>
      <c r="E830" s="242" t="s">
        <v>1304</v>
      </c>
      <c r="F830" s="243">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3">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3">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3">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3">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3">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3">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3">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3">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3">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3">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3">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3">
        <f t="shared" ca="1" si="27"/>
        <v>0</v>
      </c>
      <c r="S830" s="249"/>
      <c r="T830" s="243">
        <f ca="1">+T831</f>
        <v>0</v>
      </c>
      <c r="U830" s="242">
        <f t="shared" si="28"/>
        <v>1</v>
      </c>
      <c r="V830" s="333" t="str">
        <f>+VLOOKUP(A830,bd_lista!$A$3:$E$590,5,FALSE)</f>
        <v>Gobiernos Autonomos Municipales</v>
      </c>
      <c r="W830" s="391" t="str">
        <f>+V830</f>
        <v>Gobiernos Autonomos Municipales</v>
      </c>
      <c r="X830" s="242">
        <f>+VLOOKUP(A830,[4]Sheet1!$A$13:$D$744,4,FALSE)</f>
        <v>0</v>
      </c>
      <c r="Y830" s="242" t="e">
        <f>+VLOOKUP(X830,bd_lista!$A$3:$C$590,3,FALSE)</f>
        <v>#N/A</v>
      </c>
      <c r="Z830" s="294">
        <f>+X830</f>
        <v>0</v>
      </c>
      <c r="AA830" s="295" t="e">
        <f>+Y830</f>
        <v>#N/A</v>
      </c>
    </row>
    <row r="831" spans="1:27" customFormat="1" ht="15" hidden="1" customHeight="1">
      <c r="A831" s="32">
        <v>1434</v>
      </c>
      <c r="B831" s="388"/>
      <c r="C831" s="247" t="str">
        <f>+VLOOKUP(A831,bd_lista!$A$3:$C$590,3,FALSE)</f>
        <v>Gobierno Autónomo Municipal de Huayllamarca (Santiago de Huayllamarca)</v>
      </c>
      <c r="D831" s="390"/>
      <c r="E831" s="244" t="s">
        <v>1305</v>
      </c>
      <c r="F831" s="243">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3">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3">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3">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3">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3">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3">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3">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3">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3">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3">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3">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3">
        <f t="shared" ca="1" si="27"/>
        <v>0</v>
      </c>
      <c r="S831" s="249">
        <f ca="1">+R830+R831</f>
        <v>0</v>
      </c>
      <c r="T831" s="243">
        <f ca="1">+S831</f>
        <v>0</v>
      </c>
      <c r="U831" s="242">
        <f t="shared" si="28"/>
        <v>2</v>
      </c>
      <c r="V831" s="333" t="str">
        <f>+VLOOKUP(A831,bd_lista!$A$3:$E$590,5,FALSE)</f>
        <v>Gobiernos Autonomos Municipales</v>
      </c>
      <c r="W831" s="392"/>
      <c r="X831" s="242">
        <f>+VLOOKUP(A831,[4]Sheet1!$A$13:$D$744,4,FALSE)</f>
        <v>0</v>
      </c>
      <c r="Y831" s="242" t="e">
        <f>+VLOOKUP(X831,bd_lista!$A$3:$C$590,3,FALSE)</f>
        <v>#N/A</v>
      </c>
      <c r="Z831" s="292"/>
      <c r="AA831" s="293"/>
    </row>
    <row r="832" spans="1:27" customFormat="1" ht="15" hidden="1" customHeight="1">
      <c r="A832" s="32">
        <v>1435</v>
      </c>
      <c r="B832" s="387">
        <f>+A832</f>
        <v>1435</v>
      </c>
      <c r="C832" s="247" t="str">
        <f>+VLOOKUP(A832,bd_lista!$A$3:$C$590,3,FALSE)</f>
        <v>Gobierno Autónomo Municipal de Soracachi</v>
      </c>
      <c r="D832" s="389" t="str">
        <f>+C832</f>
        <v>Gobierno Autónomo Municipal de Soracachi</v>
      </c>
      <c r="E832" s="242" t="s">
        <v>1304</v>
      </c>
      <c r="F832" s="243">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3">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3">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3">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3">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3">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3">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3">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3">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3">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3">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3">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3">
        <f t="shared" ca="1" si="27"/>
        <v>0</v>
      </c>
      <c r="S832" s="249"/>
      <c r="T832" s="243">
        <f ca="1">+T833</f>
        <v>0</v>
      </c>
      <c r="U832" s="242">
        <f t="shared" si="28"/>
        <v>1</v>
      </c>
      <c r="V832" s="333" t="str">
        <f>+VLOOKUP(A832,bd_lista!$A$3:$E$590,5,FALSE)</f>
        <v>Gobiernos Autonomos Municipales</v>
      </c>
      <c r="W832" s="391" t="str">
        <f>+V832</f>
        <v>Gobiernos Autonomos Municipales</v>
      </c>
      <c r="X832" s="242">
        <f>+VLOOKUP(A832,[4]Sheet1!$A$13:$D$744,4,FALSE)</f>
        <v>0</v>
      </c>
      <c r="Y832" s="242" t="e">
        <f>+VLOOKUP(X832,bd_lista!$A$3:$C$590,3,FALSE)</f>
        <v>#N/A</v>
      </c>
      <c r="Z832" s="294">
        <f>+X832</f>
        <v>0</v>
      </c>
      <c r="AA832" s="295" t="e">
        <f>+Y832</f>
        <v>#N/A</v>
      </c>
    </row>
    <row r="833" spans="1:27" customFormat="1" ht="15" hidden="1" customHeight="1">
      <c r="A833" s="32">
        <v>1435</v>
      </c>
      <c r="B833" s="388"/>
      <c r="C833" s="247" t="str">
        <f>+VLOOKUP(A833,bd_lista!$A$3:$C$590,3,FALSE)</f>
        <v>Gobierno Autónomo Municipal de Soracachi</v>
      </c>
      <c r="D833" s="390"/>
      <c r="E833" s="244" t="s">
        <v>1305</v>
      </c>
      <c r="F833" s="243">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3">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3">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3">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3">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3">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3">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3">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3">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3">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3">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3">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3">
        <f t="shared" ca="1" si="27"/>
        <v>0</v>
      </c>
      <c r="S833" s="249">
        <f ca="1">+R832+R833</f>
        <v>0</v>
      </c>
      <c r="T833" s="243">
        <f ca="1">+S833</f>
        <v>0</v>
      </c>
      <c r="U833" s="242">
        <f t="shared" si="28"/>
        <v>2</v>
      </c>
      <c r="V833" s="333" t="str">
        <f>+VLOOKUP(A833,bd_lista!$A$3:$E$590,5,FALSE)</f>
        <v>Gobiernos Autonomos Municipales</v>
      </c>
      <c r="W833" s="392"/>
      <c r="X833" s="242">
        <f>+VLOOKUP(A833,[4]Sheet1!$A$13:$D$744,4,FALSE)</f>
        <v>0</v>
      </c>
      <c r="Y833" s="242" t="e">
        <f>+VLOOKUP(X833,bd_lista!$A$3:$C$590,3,FALSE)</f>
        <v>#N/A</v>
      </c>
      <c r="Z833" s="292"/>
      <c r="AA833" s="293"/>
    </row>
    <row r="834" spans="1:27" customFormat="1" ht="15" hidden="1" customHeight="1">
      <c r="A834" s="32">
        <v>1501</v>
      </c>
      <c r="B834" s="387">
        <f>+A834</f>
        <v>1501</v>
      </c>
      <c r="C834" s="247" t="str">
        <f>+VLOOKUP(A834,bd_lista!$A$3:$C$590,3,FALSE)</f>
        <v>Gobierno Autónomo Municipal de Potosí</v>
      </c>
      <c r="D834" s="389" t="str">
        <f>+C834</f>
        <v>Gobierno Autónomo Municipal de Potosí</v>
      </c>
      <c r="E834" s="242" t="s">
        <v>1304</v>
      </c>
      <c r="F834" s="243">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3">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3">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3">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3">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3">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3">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3">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3">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3">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3">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3">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3">
        <f t="shared" ca="1" si="27"/>
        <v>0</v>
      </c>
      <c r="S834" s="249"/>
      <c r="T834" s="243">
        <f ca="1">+T835</f>
        <v>0</v>
      </c>
      <c r="U834" s="242">
        <f t="shared" si="28"/>
        <v>1</v>
      </c>
      <c r="V834" s="333" t="str">
        <f>+VLOOKUP(A834,bd_lista!$A$3:$E$590,5,FALSE)</f>
        <v>Gobiernos Autonomos Municipales</v>
      </c>
      <c r="W834" s="391" t="str">
        <f>+V834</f>
        <v>Gobiernos Autonomos Municipales</v>
      </c>
      <c r="X834" s="242">
        <f>+VLOOKUP(A834,[4]Sheet1!$A$13:$D$744,4,FALSE)</f>
        <v>0</v>
      </c>
      <c r="Y834" s="242" t="e">
        <f>+VLOOKUP(X834,bd_lista!$A$3:$C$590,3,FALSE)</f>
        <v>#N/A</v>
      </c>
      <c r="Z834" s="294">
        <f>+X834</f>
        <v>0</v>
      </c>
      <c r="AA834" s="295" t="e">
        <f>+Y834</f>
        <v>#N/A</v>
      </c>
    </row>
    <row r="835" spans="1:27" customFormat="1" ht="15" hidden="1" customHeight="1">
      <c r="A835" s="32">
        <v>1501</v>
      </c>
      <c r="B835" s="388"/>
      <c r="C835" s="247" t="str">
        <f>+VLOOKUP(A835,bd_lista!$A$3:$C$590,3,FALSE)</f>
        <v>Gobierno Autónomo Municipal de Potosí</v>
      </c>
      <c r="D835" s="390"/>
      <c r="E835" s="244" t="s">
        <v>1305</v>
      </c>
      <c r="F835" s="243">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3">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3">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3">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3">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3">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3">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3">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3">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3">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3">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3">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3">
        <f t="shared" ca="1" si="27"/>
        <v>0</v>
      </c>
      <c r="S835" s="249">
        <f ca="1">+R834+R835</f>
        <v>0</v>
      </c>
      <c r="T835" s="243">
        <f ca="1">+S835</f>
        <v>0</v>
      </c>
      <c r="U835" s="242">
        <f t="shared" si="28"/>
        <v>2</v>
      </c>
      <c r="V835" s="333" t="str">
        <f>+VLOOKUP(A835,bd_lista!$A$3:$E$590,5,FALSE)</f>
        <v>Gobiernos Autonomos Municipales</v>
      </c>
      <c r="W835" s="392"/>
      <c r="X835" s="242">
        <f>+VLOOKUP(A835,[4]Sheet1!$A$13:$D$744,4,FALSE)</f>
        <v>0</v>
      </c>
      <c r="Y835" s="242" t="e">
        <f>+VLOOKUP(X835,bd_lista!$A$3:$C$590,3,FALSE)</f>
        <v>#N/A</v>
      </c>
      <c r="Z835" s="292"/>
      <c r="AA835" s="293"/>
    </row>
    <row r="836" spans="1:27" customFormat="1" ht="27" hidden="1" customHeight="1">
      <c r="A836" s="32">
        <v>1502</v>
      </c>
      <c r="B836" s="387">
        <f>+A836</f>
        <v>1502</v>
      </c>
      <c r="C836" s="247" t="str">
        <f>+VLOOKUP(A836,bd_lista!$A$3:$C$590,3,FALSE)</f>
        <v>Gobierno Autónomo Municipal de Tinguipaya</v>
      </c>
      <c r="D836" s="389" t="str">
        <f>+C836</f>
        <v>Gobierno Autónomo Municipal de Tinguipaya</v>
      </c>
      <c r="E836" s="242" t="s">
        <v>1304</v>
      </c>
      <c r="F836" s="243">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3">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3">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3">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3">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3">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3">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3">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3">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3">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3">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3">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3">
        <f t="shared" ca="1" si="27"/>
        <v>0</v>
      </c>
      <c r="S836" s="249"/>
      <c r="T836" s="243">
        <f ca="1">+T837</f>
        <v>0</v>
      </c>
      <c r="U836" s="242">
        <f t="shared" si="28"/>
        <v>1</v>
      </c>
      <c r="V836" s="333" t="str">
        <f>+VLOOKUP(A836,bd_lista!$A$3:$E$590,5,FALSE)</f>
        <v>Gobiernos Autonomos Municipales</v>
      </c>
      <c r="W836" s="391" t="str">
        <f>+V836</f>
        <v>Gobiernos Autonomos Municipales</v>
      </c>
      <c r="X836" s="242">
        <f>+VLOOKUP(A836,[4]Sheet1!$A$13:$D$744,4,FALSE)</f>
        <v>0</v>
      </c>
      <c r="Y836" s="242" t="e">
        <f>+VLOOKUP(X836,bd_lista!$A$3:$C$590,3,FALSE)</f>
        <v>#N/A</v>
      </c>
      <c r="Z836" s="294">
        <f>+X836</f>
        <v>0</v>
      </c>
      <c r="AA836" s="295" t="e">
        <f>+Y836</f>
        <v>#N/A</v>
      </c>
    </row>
    <row r="837" spans="1:27" customFormat="1" ht="27" hidden="1" customHeight="1">
      <c r="A837" s="32">
        <v>1502</v>
      </c>
      <c r="B837" s="388"/>
      <c r="C837" s="247" t="str">
        <f>+VLOOKUP(A837,bd_lista!$A$3:$C$590,3,FALSE)</f>
        <v>Gobierno Autónomo Municipal de Tinguipaya</v>
      </c>
      <c r="D837" s="390"/>
      <c r="E837" s="244" t="s">
        <v>1305</v>
      </c>
      <c r="F837" s="243">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3">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3">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3">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3">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3">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3">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3">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3">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3">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3">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3">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3">
        <f t="shared" ca="1" si="27"/>
        <v>0</v>
      </c>
      <c r="S837" s="249">
        <f ca="1">+R836+R837</f>
        <v>0</v>
      </c>
      <c r="T837" s="243">
        <f ca="1">+S837</f>
        <v>0</v>
      </c>
      <c r="U837" s="242">
        <f t="shared" si="28"/>
        <v>2</v>
      </c>
      <c r="V837" s="333" t="str">
        <f>+VLOOKUP(A837,bd_lista!$A$3:$E$590,5,FALSE)</f>
        <v>Gobiernos Autonomos Municipales</v>
      </c>
      <c r="W837" s="392"/>
      <c r="X837" s="242">
        <f>+VLOOKUP(A837,[4]Sheet1!$A$13:$D$744,4,FALSE)</f>
        <v>0</v>
      </c>
      <c r="Y837" s="242" t="e">
        <f>+VLOOKUP(X837,bd_lista!$A$3:$C$590,3,FALSE)</f>
        <v>#N/A</v>
      </c>
      <c r="Z837" s="292"/>
      <c r="AA837" s="293"/>
    </row>
    <row r="838" spans="1:27" customFormat="1" ht="15" hidden="1" customHeight="1">
      <c r="A838" s="32">
        <v>1503</v>
      </c>
      <c r="B838" s="387">
        <f>+A838</f>
        <v>1503</v>
      </c>
      <c r="C838" s="247" t="str">
        <f>+VLOOKUP(A838,bd_lista!$A$3:$C$590,3,FALSE)</f>
        <v>Gobierno Autónomo Municipal de Yocalla</v>
      </c>
      <c r="D838" s="389" t="str">
        <f>+C838</f>
        <v>Gobierno Autónomo Municipal de Yocalla</v>
      </c>
      <c r="E838" s="242" t="s">
        <v>1304</v>
      </c>
      <c r="F838" s="243">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3">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3">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3">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3">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3">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3">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3">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3">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3">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3">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3">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3">
        <f t="shared" ref="R838:R901" ca="1" si="29">+SUM(F838:Q838)</f>
        <v>0</v>
      </c>
      <c r="S838" s="249"/>
      <c r="T838" s="243">
        <f ca="1">+T839</f>
        <v>0</v>
      </c>
      <c r="U838" s="242">
        <f t="shared" ref="U838:U901" si="30">+IF(E838="Débitos",1,2)</f>
        <v>1</v>
      </c>
      <c r="V838" s="333" t="str">
        <f>+VLOOKUP(A838,bd_lista!$A$3:$E$590,5,FALSE)</f>
        <v>Gobiernos Autonomos Municipales</v>
      </c>
      <c r="W838" s="391" t="str">
        <f>+V838</f>
        <v>Gobiernos Autonomos Municipales</v>
      </c>
      <c r="X838" s="242">
        <f>+VLOOKUP(A838,[4]Sheet1!$A$13:$D$744,4,FALSE)</f>
        <v>0</v>
      </c>
      <c r="Y838" s="242" t="e">
        <f>+VLOOKUP(X838,bd_lista!$A$3:$C$590,3,FALSE)</f>
        <v>#N/A</v>
      </c>
      <c r="Z838" s="294">
        <f>+X838</f>
        <v>0</v>
      </c>
      <c r="AA838" s="295" t="e">
        <f>+Y838</f>
        <v>#N/A</v>
      </c>
    </row>
    <row r="839" spans="1:27" customFormat="1" ht="15" hidden="1" customHeight="1">
      <c r="A839" s="32">
        <v>1503</v>
      </c>
      <c r="B839" s="388"/>
      <c r="C839" s="247" t="str">
        <f>+VLOOKUP(A839,bd_lista!$A$3:$C$590,3,FALSE)</f>
        <v>Gobierno Autónomo Municipal de Yocalla</v>
      </c>
      <c r="D839" s="390"/>
      <c r="E839" s="244" t="s">
        <v>1305</v>
      </c>
      <c r="F839" s="245">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5">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5">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5">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5">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5">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5">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5">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5">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5">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5">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5">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5">
        <f t="shared" ca="1" si="29"/>
        <v>0</v>
      </c>
      <c r="S839" s="259">
        <f ca="1">+R838+R839</f>
        <v>0</v>
      </c>
      <c r="T839" s="245">
        <f ca="1">+S839</f>
        <v>0</v>
      </c>
      <c r="U839" s="244">
        <f t="shared" si="30"/>
        <v>2</v>
      </c>
      <c r="V839" s="333" t="str">
        <f>+VLOOKUP(A839,bd_lista!$A$3:$E$590,5,FALSE)</f>
        <v>Gobiernos Autonomos Municipales</v>
      </c>
      <c r="W839" s="392"/>
      <c r="X839" s="242">
        <f>+VLOOKUP(A839,[4]Sheet1!$A$13:$D$744,4,FALSE)</f>
        <v>0</v>
      </c>
      <c r="Y839" s="242" t="e">
        <f>+VLOOKUP(X839,bd_lista!$A$3:$C$590,3,FALSE)</f>
        <v>#N/A</v>
      </c>
      <c r="Z839" s="292"/>
      <c r="AA839" s="293"/>
    </row>
    <row r="840" spans="1:27" customFormat="1" ht="15" hidden="1" customHeight="1">
      <c r="A840" s="32">
        <v>1504</v>
      </c>
      <c r="B840" s="387">
        <f>+A840</f>
        <v>1504</v>
      </c>
      <c r="C840" s="247" t="str">
        <f>+VLOOKUP(A840,bd_lista!$A$3:$C$590,3,FALSE)</f>
        <v>Gobierno Autónomo Municipal de Urmiri</v>
      </c>
      <c r="D840" s="389" t="str">
        <f>+C840</f>
        <v>Gobierno Autónomo Municipal de Urmiri</v>
      </c>
      <c r="E840" s="242" t="s">
        <v>1304</v>
      </c>
      <c r="F840" s="243">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3">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3">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3">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3">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3">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3">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3">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3">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3">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3">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3">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3">
        <f t="shared" ca="1" si="29"/>
        <v>0</v>
      </c>
      <c r="S840" s="249"/>
      <c r="T840" s="243">
        <f ca="1">+T841</f>
        <v>0</v>
      </c>
      <c r="U840" s="242">
        <f t="shared" si="30"/>
        <v>1</v>
      </c>
      <c r="V840" s="333" t="str">
        <f>+VLOOKUP(A840,bd_lista!$A$3:$E$590,5,FALSE)</f>
        <v>Gobiernos Autonomos Municipales</v>
      </c>
      <c r="W840" s="391" t="str">
        <f>+V840</f>
        <v>Gobiernos Autonomos Municipales</v>
      </c>
      <c r="X840" s="242">
        <f>+VLOOKUP(A840,[4]Sheet1!$A$13:$D$744,4,FALSE)</f>
        <v>0</v>
      </c>
      <c r="Y840" s="242" t="e">
        <f>+VLOOKUP(X840,bd_lista!$A$3:$C$590,3,FALSE)</f>
        <v>#N/A</v>
      </c>
      <c r="Z840" s="294">
        <f>+X840</f>
        <v>0</v>
      </c>
      <c r="AA840" s="295" t="e">
        <f>+Y840</f>
        <v>#N/A</v>
      </c>
    </row>
    <row r="841" spans="1:27" customFormat="1" ht="15" hidden="1" customHeight="1">
      <c r="A841" s="32">
        <v>1504</v>
      </c>
      <c r="B841" s="388"/>
      <c r="C841" s="247" t="str">
        <f>+VLOOKUP(A841,bd_lista!$A$3:$C$590,3,FALSE)</f>
        <v>Gobierno Autónomo Municipal de Urmiri</v>
      </c>
      <c r="D841" s="390"/>
      <c r="E841" s="244" t="s">
        <v>1305</v>
      </c>
      <c r="F841" s="245">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5">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5">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5">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5">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5">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5">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5">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5">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5">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5">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5">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5">
        <f t="shared" ca="1" si="29"/>
        <v>0</v>
      </c>
      <c r="S841" s="259">
        <f ca="1">+R840+R841</f>
        <v>0</v>
      </c>
      <c r="T841" s="245">
        <f ca="1">+S841</f>
        <v>0</v>
      </c>
      <c r="U841" s="244">
        <f t="shared" si="30"/>
        <v>2</v>
      </c>
      <c r="V841" s="333" t="str">
        <f>+VLOOKUP(A841,bd_lista!$A$3:$E$590,5,FALSE)</f>
        <v>Gobiernos Autonomos Municipales</v>
      </c>
      <c r="W841" s="392"/>
      <c r="X841" s="242">
        <f>+VLOOKUP(A841,[4]Sheet1!$A$13:$D$744,4,FALSE)</f>
        <v>0</v>
      </c>
      <c r="Y841" s="242" t="e">
        <f>+VLOOKUP(X841,bd_lista!$A$3:$C$590,3,FALSE)</f>
        <v>#N/A</v>
      </c>
      <c r="Z841" s="292"/>
      <c r="AA841" s="293"/>
    </row>
    <row r="842" spans="1:27" customFormat="1" ht="15" hidden="1" customHeight="1">
      <c r="A842" s="32">
        <v>1505</v>
      </c>
      <c r="B842" s="387">
        <f>+A842</f>
        <v>1505</v>
      </c>
      <c r="C842" s="247" t="str">
        <f>+VLOOKUP(A842,bd_lista!$A$3:$C$590,3,FALSE)</f>
        <v>Gobierno Autónomo Municipal de Uncía</v>
      </c>
      <c r="D842" s="389" t="str">
        <f>+C842</f>
        <v>Gobierno Autónomo Municipal de Uncía</v>
      </c>
      <c r="E842" s="242" t="s">
        <v>1304</v>
      </c>
      <c r="F842" s="243">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3">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3">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3">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3">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3">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3">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3">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3">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3">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3">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3">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3">
        <f t="shared" ca="1" si="29"/>
        <v>0</v>
      </c>
      <c r="S842" s="249"/>
      <c r="T842" s="243">
        <f ca="1">+T843</f>
        <v>0</v>
      </c>
      <c r="U842" s="242">
        <f t="shared" si="30"/>
        <v>1</v>
      </c>
      <c r="V842" s="333" t="str">
        <f>+VLOOKUP(A842,bd_lista!$A$3:$E$590,5,FALSE)</f>
        <v>Gobiernos Autonomos Municipales</v>
      </c>
      <c r="W842" s="391" t="str">
        <f>+V842</f>
        <v>Gobiernos Autonomos Municipales</v>
      </c>
      <c r="X842" s="242">
        <f>+VLOOKUP(A842,[4]Sheet1!$A$13:$D$744,4,FALSE)</f>
        <v>0</v>
      </c>
      <c r="Y842" s="242" t="e">
        <f>+VLOOKUP(X842,bd_lista!$A$3:$C$590,3,FALSE)</f>
        <v>#N/A</v>
      </c>
      <c r="Z842" s="294">
        <f>+X842</f>
        <v>0</v>
      </c>
      <c r="AA842" s="295" t="e">
        <f>+Y842</f>
        <v>#N/A</v>
      </c>
    </row>
    <row r="843" spans="1:27" customFormat="1" ht="15" hidden="1" customHeight="1">
      <c r="A843" s="32">
        <v>1505</v>
      </c>
      <c r="B843" s="388"/>
      <c r="C843" s="247" t="str">
        <f>+VLOOKUP(A843,bd_lista!$A$3:$C$590,3,FALSE)</f>
        <v>Gobierno Autónomo Municipal de Uncía</v>
      </c>
      <c r="D843" s="390"/>
      <c r="E843" s="244" t="s">
        <v>1305</v>
      </c>
      <c r="F843" s="245">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5">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5">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5">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5">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5">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5">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5">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5">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5">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5">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5">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5">
        <f t="shared" ca="1" si="29"/>
        <v>0</v>
      </c>
      <c r="S843" s="259">
        <f ca="1">+R842+R843</f>
        <v>0</v>
      </c>
      <c r="T843" s="245">
        <f ca="1">+S843</f>
        <v>0</v>
      </c>
      <c r="U843" s="244">
        <f t="shared" si="30"/>
        <v>2</v>
      </c>
      <c r="V843" s="333" t="str">
        <f>+VLOOKUP(A843,bd_lista!$A$3:$E$590,5,FALSE)</f>
        <v>Gobiernos Autonomos Municipales</v>
      </c>
      <c r="W843" s="392"/>
      <c r="X843" s="242">
        <f>+VLOOKUP(A843,[4]Sheet1!$A$13:$D$744,4,FALSE)</f>
        <v>0</v>
      </c>
      <c r="Y843" s="242" t="e">
        <f>+VLOOKUP(X843,bd_lista!$A$3:$C$590,3,FALSE)</f>
        <v>#N/A</v>
      </c>
      <c r="Z843" s="292"/>
      <c r="AA843" s="293"/>
    </row>
    <row r="844" spans="1:27" customFormat="1" ht="15" hidden="1" customHeight="1">
      <c r="A844" s="32">
        <v>1506</v>
      </c>
      <c r="B844" s="387">
        <f>+A844</f>
        <v>1506</v>
      </c>
      <c r="C844" s="247" t="str">
        <f>+VLOOKUP(A844,bd_lista!$A$3:$C$590,3,FALSE)</f>
        <v>Gobierno Autónomo Municipal de Chayanta</v>
      </c>
      <c r="D844" s="389" t="str">
        <f>+C844</f>
        <v>Gobierno Autónomo Municipal de Chayanta</v>
      </c>
      <c r="E844" s="242" t="s">
        <v>1304</v>
      </c>
      <c r="F844" s="243">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3">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3">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3">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3">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3">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3">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3">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3">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3">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3">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3">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3">
        <f t="shared" ca="1" si="29"/>
        <v>0</v>
      </c>
      <c r="S844" s="249"/>
      <c r="T844" s="243">
        <f ca="1">+T845</f>
        <v>0</v>
      </c>
      <c r="U844" s="242">
        <f t="shared" si="30"/>
        <v>1</v>
      </c>
      <c r="V844" s="333" t="str">
        <f>+VLOOKUP(A844,bd_lista!$A$3:$E$590,5,FALSE)</f>
        <v>Gobiernos Autonomos Municipales</v>
      </c>
      <c r="W844" s="391" t="str">
        <f>+V844</f>
        <v>Gobiernos Autonomos Municipales</v>
      </c>
      <c r="X844" s="242">
        <f>+VLOOKUP(A844,[4]Sheet1!$A$13:$D$744,4,FALSE)</f>
        <v>0</v>
      </c>
      <c r="Y844" s="242" t="e">
        <f>+VLOOKUP(X844,bd_lista!$A$3:$C$590,3,FALSE)</f>
        <v>#N/A</v>
      </c>
      <c r="Z844" s="294">
        <f>+X844</f>
        <v>0</v>
      </c>
      <c r="AA844" s="295" t="e">
        <f>+Y844</f>
        <v>#N/A</v>
      </c>
    </row>
    <row r="845" spans="1:27" customFormat="1" ht="15" hidden="1" customHeight="1">
      <c r="A845" s="32">
        <v>1506</v>
      </c>
      <c r="B845" s="388"/>
      <c r="C845" s="247" t="str">
        <f>+VLOOKUP(A845,bd_lista!$A$3:$C$590,3,FALSE)</f>
        <v>Gobierno Autónomo Municipal de Chayanta</v>
      </c>
      <c r="D845" s="390"/>
      <c r="E845" s="244" t="s">
        <v>1305</v>
      </c>
      <c r="F845" s="245">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5">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5">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5">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5">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5">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5">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5">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5">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5">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5">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5">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5">
        <f t="shared" ca="1" si="29"/>
        <v>0</v>
      </c>
      <c r="S845" s="259">
        <f ca="1">+R844+R845</f>
        <v>0</v>
      </c>
      <c r="T845" s="245">
        <f ca="1">+S845</f>
        <v>0</v>
      </c>
      <c r="U845" s="244">
        <f t="shared" si="30"/>
        <v>2</v>
      </c>
      <c r="V845" s="333" t="str">
        <f>+VLOOKUP(A845,bd_lista!$A$3:$E$590,5,FALSE)</f>
        <v>Gobiernos Autonomos Municipales</v>
      </c>
      <c r="W845" s="392"/>
      <c r="X845" s="242">
        <f>+VLOOKUP(A845,[4]Sheet1!$A$13:$D$744,4,FALSE)</f>
        <v>0</v>
      </c>
      <c r="Y845" s="242" t="e">
        <f>+VLOOKUP(X845,bd_lista!$A$3:$C$590,3,FALSE)</f>
        <v>#N/A</v>
      </c>
      <c r="Z845" s="292"/>
      <c r="AA845" s="293"/>
    </row>
    <row r="846" spans="1:27" customFormat="1" ht="15" hidden="1" customHeight="1">
      <c r="A846" s="32">
        <v>1507</v>
      </c>
      <c r="B846" s="387">
        <f>+A846</f>
        <v>1507</v>
      </c>
      <c r="C846" s="247" t="str">
        <f>+VLOOKUP(A846,bd_lista!$A$3:$C$590,3,FALSE)</f>
        <v>Gobierno Autónomo Municipal de Llallagua</v>
      </c>
      <c r="D846" s="389" t="str">
        <f>+C846</f>
        <v>Gobierno Autónomo Municipal de Llallagua</v>
      </c>
      <c r="E846" s="242" t="s">
        <v>1304</v>
      </c>
      <c r="F846" s="243">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3">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3">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3">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3">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3">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3">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3">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3">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3">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3">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3">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3">
        <f t="shared" ca="1" si="29"/>
        <v>0</v>
      </c>
      <c r="S846" s="249"/>
      <c r="T846" s="243">
        <f ca="1">+T847</f>
        <v>0</v>
      </c>
      <c r="U846" s="242">
        <f t="shared" si="30"/>
        <v>1</v>
      </c>
      <c r="V846" s="333" t="str">
        <f>+VLOOKUP(A846,bd_lista!$A$3:$E$590,5,FALSE)</f>
        <v>Gobiernos Autonomos Municipales</v>
      </c>
      <c r="W846" s="391" t="str">
        <f>+V846</f>
        <v>Gobiernos Autonomos Municipales</v>
      </c>
      <c r="X846" s="242">
        <f>+VLOOKUP(A846,[4]Sheet1!$A$13:$D$744,4,FALSE)</f>
        <v>0</v>
      </c>
      <c r="Y846" s="242" t="e">
        <f>+VLOOKUP(X846,bd_lista!$A$3:$C$590,3,FALSE)</f>
        <v>#N/A</v>
      </c>
      <c r="Z846" s="294">
        <f>+X846</f>
        <v>0</v>
      </c>
      <c r="AA846" s="295" t="e">
        <f>+Y846</f>
        <v>#N/A</v>
      </c>
    </row>
    <row r="847" spans="1:27" customFormat="1" ht="15" hidden="1" customHeight="1">
      <c r="A847" s="32">
        <v>1507</v>
      </c>
      <c r="B847" s="388"/>
      <c r="C847" s="247" t="str">
        <f>+VLOOKUP(A847,bd_lista!$A$3:$C$590,3,FALSE)</f>
        <v>Gobierno Autónomo Municipal de Llallagua</v>
      </c>
      <c r="D847" s="390"/>
      <c r="E847" s="244" t="s">
        <v>1305</v>
      </c>
      <c r="F847" s="245">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5">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5">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5">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5">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5">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5">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5">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5">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5">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5">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5">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5">
        <f t="shared" ca="1" si="29"/>
        <v>0</v>
      </c>
      <c r="S847" s="259">
        <f ca="1">+R846+R847</f>
        <v>0</v>
      </c>
      <c r="T847" s="245">
        <f ca="1">+S847</f>
        <v>0</v>
      </c>
      <c r="U847" s="244">
        <f t="shared" si="30"/>
        <v>2</v>
      </c>
      <c r="V847" s="333" t="str">
        <f>+VLOOKUP(A847,bd_lista!$A$3:$E$590,5,FALSE)</f>
        <v>Gobiernos Autonomos Municipales</v>
      </c>
      <c r="W847" s="392"/>
      <c r="X847" s="242">
        <f>+VLOOKUP(A847,[4]Sheet1!$A$13:$D$744,4,FALSE)</f>
        <v>0</v>
      </c>
      <c r="Y847" s="242" t="e">
        <f>+VLOOKUP(X847,bd_lista!$A$3:$C$590,3,FALSE)</f>
        <v>#N/A</v>
      </c>
      <c r="Z847" s="292"/>
      <c r="AA847" s="293"/>
    </row>
    <row r="848" spans="1:27" customFormat="1" ht="15" hidden="1" customHeight="1">
      <c r="A848" s="32">
        <v>1508</v>
      </c>
      <c r="B848" s="387">
        <f>+A848</f>
        <v>1508</v>
      </c>
      <c r="C848" s="247" t="str">
        <f>+VLOOKUP(A848,bd_lista!$A$3:$C$590,3,FALSE)</f>
        <v>Gobierno Autónomo Municipal de Betanzos</v>
      </c>
      <c r="D848" s="389" t="str">
        <f>+C848</f>
        <v>Gobierno Autónomo Municipal de Betanzos</v>
      </c>
      <c r="E848" s="242" t="s">
        <v>1304</v>
      </c>
      <c r="F848" s="243">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3">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3">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3">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3">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3">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3">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3">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3">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3">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3">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3">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3">
        <f t="shared" ca="1" si="29"/>
        <v>0</v>
      </c>
      <c r="S848" s="249"/>
      <c r="T848" s="243">
        <f ca="1">+T849</f>
        <v>0</v>
      </c>
      <c r="U848" s="242">
        <f t="shared" si="30"/>
        <v>1</v>
      </c>
      <c r="V848" s="333" t="str">
        <f>+VLOOKUP(A848,bd_lista!$A$3:$E$590,5,FALSE)</f>
        <v>Gobiernos Autonomos Municipales</v>
      </c>
      <c r="W848" s="391" t="str">
        <f>+V848</f>
        <v>Gobiernos Autonomos Municipales</v>
      </c>
      <c r="X848" s="242">
        <f>+VLOOKUP(A848,[4]Sheet1!$A$13:$D$744,4,FALSE)</f>
        <v>0</v>
      </c>
      <c r="Y848" s="242" t="e">
        <f>+VLOOKUP(X848,bd_lista!$A$3:$C$590,3,FALSE)</f>
        <v>#N/A</v>
      </c>
      <c r="Z848" s="294">
        <f>+X848</f>
        <v>0</v>
      </c>
      <c r="AA848" s="295" t="e">
        <f>+Y848</f>
        <v>#N/A</v>
      </c>
    </row>
    <row r="849" spans="1:27" customFormat="1" ht="15" hidden="1" customHeight="1">
      <c r="A849" s="32">
        <v>1508</v>
      </c>
      <c r="B849" s="388"/>
      <c r="C849" s="247" t="str">
        <f>+VLOOKUP(A849,bd_lista!$A$3:$C$590,3,FALSE)</f>
        <v>Gobierno Autónomo Municipal de Betanzos</v>
      </c>
      <c r="D849" s="390"/>
      <c r="E849" s="244" t="s">
        <v>1305</v>
      </c>
      <c r="F849" s="245">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5">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5">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5">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5">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5">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5">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5">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5">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5">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5">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5">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5">
        <f t="shared" ca="1" si="29"/>
        <v>0</v>
      </c>
      <c r="S849" s="259">
        <f ca="1">+R848+R849</f>
        <v>0</v>
      </c>
      <c r="T849" s="245">
        <f ca="1">+S849</f>
        <v>0</v>
      </c>
      <c r="U849" s="244">
        <f t="shared" si="30"/>
        <v>2</v>
      </c>
      <c r="V849" s="333" t="str">
        <f>+VLOOKUP(A849,bd_lista!$A$3:$E$590,5,FALSE)</f>
        <v>Gobiernos Autonomos Municipales</v>
      </c>
      <c r="W849" s="392"/>
      <c r="X849" s="242">
        <f>+VLOOKUP(A849,[4]Sheet1!$A$13:$D$744,4,FALSE)</f>
        <v>0</v>
      </c>
      <c r="Y849" s="242" t="e">
        <f>+VLOOKUP(X849,bd_lista!$A$3:$C$590,3,FALSE)</f>
        <v>#N/A</v>
      </c>
      <c r="Z849" s="292"/>
      <c r="AA849" s="293"/>
    </row>
    <row r="850" spans="1:27" customFormat="1" ht="15" hidden="1" customHeight="1">
      <c r="A850" s="32">
        <v>1509</v>
      </c>
      <c r="B850" s="387">
        <f>+A850</f>
        <v>1509</v>
      </c>
      <c r="C850" s="247" t="str">
        <f>+VLOOKUP(A850,bd_lista!$A$3:$C$590,3,FALSE)</f>
        <v>Gobierno Autónomo Municipal de Chaqui</v>
      </c>
      <c r="D850" s="389" t="str">
        <f>+C850</f>
        <v>Gobierno Autónomo Municipal de Chaqui</v>
      </c>
      <c r="E850" s="242" t="s">
        <v>1304</v>
      </c>
      <c r="F850" s="243">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3">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3">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3">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3">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3">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3">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3">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3">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3">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3">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3">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3">
        <f t="shared" ca="1" si="29"/>
        <v>0</v>
      </c>
      <c r="S850" s="249"/>
      <c r="T850" s="243">
        <f ca="1">+T851</f>
        <v>0</v>
      </c>
      <c r="U850" s="242">
        <f t="shared" si="30"/>
        <v>1</v>
      </c>
      <c r="V850" s="333" t="str">
        <f>+VLOOKUP(A850,bd_lista!$A$3:$E$590,5,FALSE)</f>
        <v>Gobiernos Autonomos Municipales</v>
      </c>
      <c r="W850" s="391" t="str">
        <f>+V850</f>
        <v>Gobiernos Autonomos Municipales</v>
      </c>
      <c r="X850" s="242">
        <f>+VLOOKUP(A850,[4]Sheet1!$A$13:$D$744,4,FALSE)</f>
        <v>0</v>
      </c>
      <c r="Y850" s="242" t="e">
        <f>+VLOOKUP(X850,bd_lista!$A$3:$C$590,3,FALSE)</f>
        <v>#N/A</v>
      </c>
      <c r="Z850" s="294">
        <f>+X850</f>
        <v>0</v>
      </c>
      <c r="AA850" s="295" t="e">
        <f>+Y850</f>
        <v>#N/A</v>
      </c>
    </row>
    <row r="851" spans="1:27" customFormat="1" ht="15" hidden="1" customHeight="1">
      <c r="A851" s="32">
        <v>1509</v>
      </c>
      <c r="B851" s="388"/>
      <c r="C851" s="247" t="str">
        <f>+VLOOKUP(A851,bd_lista!$A$3:$C$590,3,FALSE)</f>
        <v>Gobierno Autónomo Municipal de Chaqui</v>
      </c>
      <c r="D851" s="390"/>
      <c r="E851" s="244" t="s">
        <v>1305</v>
      </c>
      <c r="F851" s="245">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5">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5">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5">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5">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5">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5">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5">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5">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5">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5">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5">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5">
        <f t="shared" ca="1" si="29"/>
        <v>0</v>
      </c>
      <c r="S851" s="259">
        <f ca="1">+R850+R851</f>
        <v>0</v>
      </c>
      <c r="T851" s="245">
        <f ca="1">+S851</f>
        <v>0</v>
      </c>
      <c r="U851" s="244">
        <f t="shared" si="30"/>
        <v>2</v>
      </c>
      <c r="V851" s="333" t="str">
        <f>+VLOOKUP(A851,bd_lista!$A$3:$E$590,5,FALSE)</f>
        <v>Gobiernos Autonomos Municipales</v>
      </c>
      <c r="W851" s="392"/>
      <c r="X851" s="242">
        <f>+VLOOKUP(A851,[4]Sheet1!$A$13:$D$744,4,FALSE)</f>
        <v>0</v>
      </c>
      <c r="Y851" s="242" t="e">
        <f>+VLOOKUP(X851,bd_lista!$A$3:$C$590,3,FALSE)</f>
        <v>#N/A</v>
      </c>
      <c r="Z851" s="292"/>
      <c r="AA851" s="293"/>
    </row>
    <row r="852" spans="1:27" customFormat="1" ht="15" hidden="1" customHeight="1">
      <c r="A852" s="32">
        <v>1510</v>
      </c>
      <c r="B852" s="387">
        <f>+A852</f>
        <v>1510</v>
      </c>
      <c r="C852" s="247" t="str">
        <f>+VLOOKUP(A852,bd_lista!$A$3:$C$590,3,FALSE)</f>
        <v>Gobierno Autónomo Municipal de Tacobamba</v>
      </c>
      <c r="D852" s="389" t="str">
        <f>+C852</f>
        <v>Gobierno Autónomo Municipal de Tacobamba</v>
      </c>
      <c r="E852" s="242" t="s">
        <v>1304</v>
      </c>
      <c r="F852" s="243">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3">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3">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3">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3">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3">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3">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3">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3">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3">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3">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3">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3">
        <f t="shared" ca="1" si="29"/>
        <v>0</v>
      </c>
      <c r="S852" s="249"/>
      <c r="T852" s="243">
        <f ca="1">+T853</f>
        <v>0</v>
      </c>
      <c r="U852" s="242">
        <f t="shared" si="30"/>
        <v>1</v>
      </c>
      <c r="V852" s="333" t="str">
        <f>+VLOOKUP(A852,bd_lista!$A$3:$E$590,5,FALSE)</f>
        <v>Gobiernos Autonomos Municipales</v>
      </c>
      <c r="W852" s="391" t="str">
        <f>+V852</f>
        <v>Gobiernos Autonomos Municipales</v>
      </c>
      <c r="X852" s="242">
        <f>+VLOOKUP(A852,[4]Sheet1!$A$13:$D$744,4,FALSE)</f>
        <v>0</v>
      </c>
      <c r="Y852" s="242" t="e">
        <f>+VLOOKUP(X852,bd_lista!$A$3:$C$590,3,FALSE)</f>
        <v>#N/A</v>
      </c>
      <c r="Z852" s="294">
        <f>+X852</f>
        <v>0</v>
      </c>
      <c r="AA852" s="295" t="e">
        <f>+Y852</f>
        <v>#N/A</v>
      </c>
    </row>
    <row r="853" spans="1:27" customFormat="1" ht="15" hidden="1" customHeight="1">
      <c r="A853" s="32">
        <v>1510</v>
      </c>
      <c r="B853" s="388"/>
      <c r="C853" s="247" t="str">
        <f>+VLOOKUP(A853,bd_lista!$A$3:$C$590,3,FALSE)</f>
        <v>Gobierno Autónomo Municipal de Tacobamba</v>
      </c>
      <c r="D853" s="390"/>
      <c r="E853" s="244" t="s">
        <v>1305</v>
      </c>
      <c r="F853" s="245">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5">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5">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5">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5">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5">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5">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5">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5">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5">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5">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5">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5">
        <f t="shared" ca="1" si="29"/>
        <v>0</v>
      </c>
      <c r="S853" s="259">
        <f ca="1">+R852+R853</f>
        <v>0</v>
      </c>
      <c r="T853" s="245">
        <f ca="1">+S853</f>
        <v>0</v>
      </c>
      <c r="U853" s="244">
        <f t="shared" si="30"/>
        <v>2</v>
      </c>
      <c r="V853" s="333" t="str">
        <f>+VLOOKUP(A853,bd_lista!$A$3:$E$590,5,FALSE)</f>
        <v>Gobiernos Autonomos Municipales</v>
      </c>
      <c r="W853" s="392"/>
      <c r="X853" s="242">
        <f>+VLOOKUP(A853,[4]Sheet1!$A$13:$D$744,4,FALSE)</f>
        <v>0</v>
      </c>
      <c r="Y853" s="242" t="e">
        <f>+VLOOKUP(X853,bd_lista!$A$3:$C$590,3,FALSE)</f>
        <v>#N/A</v>
      </c>
      <c r="Z853" s="292"/>
      <c r="AA853" s="293"/>
    </row>
    <row r="854" spans="1:27" customFormat="1" ht="15" hidden="1" customHeight="1">
      <c r="A854" s="32">
        <v>1511</v>
      </c>
      <c r="B854" s="387">
        <f>+A854</f>
        <v>1511</v>
      </c>
      <c r="C854" s="247" t="str">
        <f>+VLOOKUP(A854,bd_lista!$A$3:$C$590,3,FALSE)</f>
        <v>Gobierno Autónomo Municipal de Colquechaca</v>
      </c>
      <c r="D854" s="389" t="str">
        <f>+C854</f>
        <v>Gobierno Autónomo Municipal de Colquechaca</v>
      </c>
      <c r="E854" s="242" t="s">
        <v>1304</v>
      </c>
      <c r="F854" s="243">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3">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3">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3">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3">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3">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3">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3">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3">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3">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3">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3">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3">
        <f t="shared" ca="1" si="29"/>
        <v>0</v>
      </c>
      <c r="S854" s="249"/>
      <c r="T854" s="243">
        <f ca="1">+T855</f>
        <v>0</v>
      </c>
      <c r="U854" s="242">
        <f t="shared" si="30"/>
        <v>1</v>
      </c>
      <c r="V854" s="333" t="str">
        <f>+VLOOKUP(A854,bd_lista!$A$3:$E$590,5,FALSE)</f>
        <v>Gobiernos Autonomos Municipales</v>
      </c>
      <c r="W854" s="391" t="str">
        <f>+V854</f>
        <v>Gobiernos Autonomos Municipales</v>
      </c>
      <c r="X854" s="242">
        <f>+VLOOKUP(A854,[4]Sheet1!$A$13:$D$744,4,FALSE)</f>
        <v>0</v>
      </c>
      <c r="Y854" s="242" t="e">
        <f>+VLOOKUP(X854,bd_lista!$A$3:$C$590,3,FALSE)</f>
        <v>#N/A</v>
      </c>
      <c r="Z854" s="294">
        <f>+X854</f>
        <v>0</v>
      </c>
      <c r="AA854" s="295" t="e">
        <f>+Y854</f>
        <v>#N/A</v>
      </c>
    </row>
    <row r="855" spans="1:27" customFormat="1" ht="15" hidden="1" customHeight="1">
      <c r="A855" s="32">
        <v>1511</v>
      </c>
      <c r="B855" s="388"/>
      <c r="C855" s="247" t="str">
        <f>+VLOOKUP(A855,bd_lista!$A$3:$C$590,3,FALSE)</f>
        <v>Gobierno Autónomo Municipal de Colquechaca</v>
      </c>
      <c r="D855" s="390"/>
      <c r="E855" s="244" t="s">
        <v>1305</v>
      </c>
      <c r="F855" s="245">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5">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5">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5">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5">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5">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5">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5">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5">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5">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5">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5">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5">
        <f t="shared" ca="1" si="29"/>
        <v>0</v>
      </c>
      <c r="S855" s="259">
        <f ca="1">+R854+R855</f>
        <v>0</v>
      </c>
      <c r="T855" s="245">
        <f ca="1">+S855</f>
        <v>0</v>
      </c>
      <c r="U855" s="244">
        <f t="shared" si="30"/>
        <v>2</v>
      </c>
      <c r="V855" s="333" t="str">
        <f>+VLOOKUP(A855,bd_lista!$A$3:$E$590,5,FALSE)</f>
        <v>Gobiernos Autonomos Municipales</v>
      </c>
      <c r="W855" s="392"/>
      <c r="X855" s="242">
        <f>+VLOOKUP(A855,[4]Sheet1!$A$13:$D$744,4,FALSE)</f>
        <v>0</v>
      </c>
      <c r="Y855" s="242" t="e">
        <f>+VLOOKUP(X855,bd_lista!$A$3:$C$590,3,FALSE)</f>
        <v>#N/A</v>
      </c>
      <c r="Z855" s="292"/>
      <c r="AA855" s="293"/>
    </row>
    <row r="856" spans="1:27" customFormat="1" ht="15" hidden="1" customHeight="1">
      <c r="A856" s="32">
        <v>1512</v>
      </c>
      <c r="B856" s="387">
        <f>+A856</f>
        <v>1512</v>
      </c>
      <c r="C856" s="247" t="str">
        <f>+VLOOKUP(A856,bd_lista!$A$3:$C$590,3,FALSE)</f>
        <v>Gobierno Autónomo Municipal de Ravelo</v>
      </c>
      <c r="D856" s="389" t="str">
        <f>+C856</f>
        <v>Gobierno Autónomo Municipal de Ravelo</v>
      </c>
      <c r="E856" s="242" t="s">
        <v>1304</v>
      </c>
      <c r="F856" s="243">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3">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3">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3">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3">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3">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3">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3">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3">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3">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3">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3">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3">
        <f t="shared" ca="1" si="29"/>
        <v>0</v>
      </c>
      <c r="S856" s="249"/>
      <c r="T856" s="243">
        <f ca="1">+T857</f>
        <v>0</v>
      </c>
      <c r="U856" s="242">
        <f t="shared" si="30"/>
        <v>1</v>
      </c>
      <c r="V856" s="333" t="str">
        <f>+VLOOKUP(A856,bd_lista!$A$3:$E$590,5,FALSE)</f>
        <v>Gobiernos Autonomos Municipales</v>
      </c>
      <c r="W856" s="391" t="str">
        <f>+V856</f>
        <v>Gobiernos Autonomos Municipales</v>
      </c>
      <c r="X856" s="242">
        <f>+VLOOKUP(A856,[4]Sheet1!$A$13:$D$744,4,FALSE)</f>
        <v>0</v>
      </c>
      <c r="Y856" s="242" t="e">
        <f>+VLOOKUP(X856,bd_lista!$A$3:$C$590,3,FALSE)</f>
        <v>#N/A</v>
      </c>
      <c r="Z856" s="294">
        <f>+X856</f>
        <v>0</v>
      </c>
      <c r="AA856" s="295" t="e">
        <f>+Y856</f>
        <v>#N/A</v>
      </c>
    </row>
    <row r="857" spans="1:27" customFormat="1" ht="15" hidden="1" customHeight="1">
      <c r="A857" s="32">
        <v>1512</v>
      </c>
      <c r="B857" s="388"/>
      <c r="C857" s="247" t="str">
        <f>+VLOOKUP(A857,bd_lista!$A$3:$C$590,3,FALSE)</f>
        <v>Gobierno Autónomo Municipal de Ravelo</v>
      </c>
      <c r="D857" s="390"/>
      <c r="E857" s="244" t="s">
        <v>1305</v>
      </c>
      <c r="F857" s="245">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5">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5">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5">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5">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5">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5">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5">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5">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5">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5">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5">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5">
        <f t="shared" ca="1" si="29"/>
        <v>0</v>
      </c>
      <c r="S857" s="259">
        <f ca="1">+R856+R857</f>
        <v>0</v>
      </c>
      <c r="T857" s="245">
        <f ca="1">+S857</f>
        <v>0</v>
      </c>
      <c r="U857" s="244">
        <f t="shared" si="30"/>
        <v>2</v>
      </c>
      <c r="V857" s="333" t="str">
        <f>+VLOOKUP(A857,bd_lista!$A$3:$E$590,5,FALSE)</f>
        <v>Gobiernos Autonomos Municipales</v>
      </c>
      <c r="W857" s="392"/>
      <c r="X857" s="242">
        <f>+VLOOKUP(A857,[4]Sheet1!$A$13:$D$744,4,FALSE)</f>
        <v>0</v>
      </c>
      <c r="Y857" s="242" t="e">
        <f>+VLOOKUP(X857,bd_lista!$A$3:$C$590,3,FALSE)</f>
        <v>#N/A</v>
      </c>
      <c r="Z857" s="292"/>
      <c r="AA857" s="293"/>
    </row>
    <row r="858" spans="1:27" customFormat="1" ht="15" hidden="1" customHeight="1">
      <c r="A858" s="32">
        <v>1513</v>
      </c>
      <c r="B858" s="387">
        <f>+A858</f>
        <v>1513</v>
      </c>
      <c r="C858" s="247" t="str">
        <f>+VLOOKUP(A858,bd_lista!$A$3:$C$590,3,FALSE)</f>
        <v>Gobierno Autónomo Municipal de Pocoata</v>
      </c>
      <c r="D858" s="389" t="str">
        <f>+C858</f>
        <v>Gobierno Autónomo Municipal de Pocoata</v>
      </c>
      <c r="E858" s="242" t="s">
        <v>1304</v>
      </c>
      <c r="F858" s="243">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3">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3">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3">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3">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3">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3">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3">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3">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3">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3">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3">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3">
        <f t="shared" ca="1" si="29"/>
        <v>0</v>
      </c>
      <c r="S858" s="249"/>
      <c r="T858" s="243">
        <f ca="1">+T859</f>
        <v>0</v>
      </c>
      <c r="U858" s="242">
        <f t="shared" si="30"/>
        <v>1</v>
      </c>
      <c r="V858" s="333" t="str">
        <f>+VLOOKUP(A858,bd_lista!$A$3:$E$590,5,FALSE)</f>
        <v>Gobiernos Autonomos Municipales</v>
      </c>
      <c r="W858" s="391" t="str">
        <f>+V858</f>
        <v>Gobiernos Autonomos Municipales</v>
      </c>
      <c r="X858" s="242">
        <f>+VLOOKUP(A858,[4]Sheet1!$A$13:$D$744,4,FALSE)</f>
        <v>0</v>
      </c>
      <c r="Y858" s="242" t="e">
        <f>+VLOOKUP(X858,bd_lista!$A$3:$C$590,3,FALSE)</f>
        <v>#N/A</v>
      </c>
      <c r="Z858" s="294">
        <f>+X858</f>
        <v>0</v>
      </c>
      <c r="AA858" s="295" t="e">
        <f>+Y858</f>
        <v>#N/A</v>
      </c>
    </row>
    <row r="859" spans="1:27" customFormat="1" ht="15" hidden="1" customHeight="1">
      <c r="A859" s="32">
        <v>1513</v>
      </c>
      <c r="B859" s="388"/>
      <c r="C859" s="247" t="str">
        <f>+VLOOKUP(A859,bd_lista!$A$3:$C$590,3,FALSE)</f>
        <v>Gobierno Autónomo Municipal de Pocoata</v>
      </c>
      <c r="D859" s="390"/>
      <c r="E859" s="244" t="s">
        <v>1305</v>
      </c>
      <c r="F859" s="245">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5">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5">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5">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5">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5">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5">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5">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5">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5">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5">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5">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5">
        <f t="shared" ca="1" si="29"/>
        <v>0</v>
      </c>
      <c r="S859" s="259">
        <f ca="1">+R858+R859</f>
        <v>0</v>
      </c>
      <c r="T859" s="245">
        <f ca="1">+S859</f>
        <v>0</v>
      </c>
      <c r="U859" s="244">
        <f t="shared" si="30"/>
        <v>2</v>
      </c>
      <c r="V859" s="333" t="str">
        <f>+VLOOKUP(A859,bd_lista!$A$3:$E$590,5,FALSE)</f>
        <v>Gobiernos Autonomos Municipales</v>
      </c>
      <c r="W859" s="392"/>
      <c r="X859" s="242">
        <f>+VLOOKUP(A859,[4]Sheet1!$A$13:$D$744,4,FALSE)</f>
        <v>0</v>
      </c>
      <c r="Y859" s="242" t="e">
        <f>+VLOOKUP(X859,bd_lista!$A$3:$C$590,3,FALSE)</f>
        <v>#N/A</v>
      </c>
      <c r="Z859" s="292"/>
      <c r="AA859" s="293"/>
    </row>
    <row r="860" spans="1:27" customFormat="1" ht="15" hidden="1" customHeight="1">
      <c r="A860" s="32">
        <v>1514</v>
      </c>
      <c r="B860" s="387">
        <f>+A860</f>
        <v>1514</v>
      </c>
      <c r="C860" s="247" t="str">
        <f>+VLOOKUP(A860,bd_lista!$A$3:$C$590,3,FALSE)</f>
        <v>Gobierno Autónomo Municipal de Ocurí</v>
      </c>
      <c r="D860" s="389" t="str">
        <f>+C860</f>
        <v>Gobierno Autónomo Municipal de Ocurí</v>
      </c>
      <c r="E860" s="242" t="s">
        <v>1304</v>
      </c>
      <c r="F860" s="243">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3">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3">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3">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3">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3">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3">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3">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3">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3">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3">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3">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3">
        <f t="shared" ca="1" si="29"/>
        <v>0</v>
      </c>
      <c r="S860" s="249"/>
      <c r="T860" s="243">
        <f ca="1">+T861</f>
        <v>0</v>
      </c>
      <c r="U860" s="242">
        <f t="shared" si="30"/>
        <v>1</v>
      </c>
      <c r="V860" s="333" t="str">
        <f>+VLOOKUP(A860,bd_lista!$A$3:$E$590,5,FALSE)</f>
        <v>Gobiernos Autonomos Municipales</v>
      </c>
      <c r="W860" s="391" t="str">
        <f>+V860</f>
        <v>Gobiernos Autonomos Municipales</v>
      </c>
      <c r="X860" s="242">
        <f>+VLOOKUP(A860,[4]Sheet1!$A$13:$D$744,4,FALSE)</f>
        <v>0</v>
      </c>
      <c r="Y860" s="242" t="e">
        <f>+VLOOKUP(X860,bd_lista!$A$3:$C$590,3,FALSE)</f>
        <v>#N/A</v>
      </c>
      <c r="Z860" s="294">
        <f>+X860</f>
        <v>0</v>
      </c>
      <c r="AA860" s="295" t="e">
        <f>+Y860</f>
        <v>#N/A</v>
      </c>
    </row>
    <row r="861" spans="1:27" customFormat="1" ht="15" hidden="1" customHeight="1">
      <c r="A861" s="32">
        <v>1514</v>
      </c>
      <c r="B861" s="388"/>
      <c r="C861" s="247" t="str">
        <f>+VLOOKUP(A861,bd_lista!$A$3:$C$590,3,FALSE)</f>
        <v>Gobierno Autónomo Municipal de Ocurí</v>
      </c>
      <c r="D861" s="390"/>
      <c r="E861" s="244" t="s">
        <v>1305</v>
      </c>
      <c r="F861" s="245">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5">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5">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5">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5">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5">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5">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5">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5">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5">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5">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5">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5">
        <f t="shared" ca="1" si="29"/>
        <v>0</v>
      </c>
      <c r="S861" s="259">
        <f ca="1">+R860+R861</f>
        <v>0</v>
      </c>
      <c r="T861" s="245">
        <f ca="1">+S861</f>
        <v>0</v>
      </c>
      <c r="U861" s="244">
        <f t="shared" si="30"/>
        <v>2</v>
      </c>
      <c r="V861" s="333" t="str">
        <f>+VLOOKUP(A861,bd_lista!$A$3:$E$590,5,FALSE)</f>
        <v>Gobiernos Autonomos Municipales</v>
      </c>
      <c r="W861" s="392"/>
      <c r="X861" s="242">
        <f>+VLOOKUP(A861,[4]Sheet1!$A$13:$D$744,4,FALSE)</f>
        <v>0</v>
      </c>
      <c r="Y861" s="242" t="e">
        <f>+VLOOKUP(X861,bd_lista!$A$3:$C$590,3,FALSE)</f>
        <v>#N/A</v>
      </c>
      <c r="Z861" s="292"/>
      <c r="AA861" s="293"/>
    </row>
    <row r="862" spans="1:27" customFormat="1" ht="15" hidden="1" customHeight="1">
      <c r="A862" s="32">
        <v>1515</v>
      </c>
      <c r="B862" s="387">
        <f>+A862</f>
        <v>1515</v>
      </c>
      <c r="C862" s="247" t="str">
        <f>+VLOOKUP(A862,bd_lista!$A$3:$C$590,3,FALSE)</f>
        <v>Gobierno Autónomo Municipal de San Pedro de Buena Vista</v>
      </c>
      <c r="D862" s="389" t="str">
        <f>+C862</f>
        <v>Gobierno Autónomo Municipal de San Pedro de Buena Vista</v>
      </c>
      <c r="E862" s="242" t="s">
        <v>1304</v>
      </c>
      <c r="F862" s="243">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3">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3">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3">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3">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3">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3">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3">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3">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3">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3">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3">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3">
        <f t="shared" ca="1" si="29"/>
        <v>0</v>
      </c>
      <c r="S862" s="249"/>
      <c r="T862" s="243">
        <f ca="1">+T863</f>
        <v>0</v>
      </c>
      <c r="U862" s="242">
        <f t="shared" si="30"/>
        <v>1</v>
      </c>
      <c r="V862" s="333" t="str">
        <f>+VLOOKUP(A862,bd_lista!$A$3:$E$590,5,FALSE)</f>
        <v>Gobiernos Autonomos Municipales</v>
      </c>
      <c r="W862" s="391" t="str">
        <f>+V862</f>
        <v>Gobiernos Autonomos Municipales</v>
      </c>
      <c r="X862" s="242">
        <f>+VLOOKUP(A862,[4]Sheet1!$A$13:$D$744,4,FALSE)</f>
        <v>0</v>
      </c>
      <c r="Y862" s="242" t="e">
        <f>+VLOOKUP(X862,bd_lista!$A$3:$C$590,3,FALSE)</f>
        <v>#N/A</v>
      </c>
      <c r="Z862" s="294">
        <f>+X862</f>
        <v>0</v>
      </c>
      <c r="AA862" s="295" t="e">
        <f>+Y862</f>
        <v>#N/A</v>
      </c>
    </row>
    <row r="863" spans="1:27" customFormat="1" ht="15" hidden="1" customHeight="1">
      <c r="A863" s="32">
        <v>1515</v>
      </c>
      <c r="B863" s="388"/>
      <c r="C863" s="247" t="str">
        <f>+VLOOKUP(A863,bd_lista!$A$3:$C$590,3,FALSE)</f>
        <v>Gobierno Autónomo Municipal de San Pedro de Buena Vista</v>
      </c>
      <c r="D863" s="390"/>
      <c r="E863" s="244" t="s">
        <v>1305</v>
      </c>
      <c r="F863" s="245">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5">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5">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5">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5">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5">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5">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5">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5">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5">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5">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5">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5">
        <f t="shared" ca="1" si="29"/>
        <v>0</v>
      </c>
      <c r="S863" s="259">
        <f ca="1">+R862+R863</f>
        <v>0</v>
      </c>
      <c r="T863" s="245">
        <f ca="1">+S863</f>
        <v>0</v>
      </c>
      <c r="U863" s="244">
        <f t="shared" si="30"/>
        <v>2</v>
      </c>
      <c r="V863" s="333" t="str">
        <f>+VLOOKUP(A863,bd_lista!$A$3:$E$590,5,FALSE)</f>
        <v>Gobiernos Autonomos Municipales</v>
      </c>
      <c r="W863" s="392"/>
      <c r="X863" s="242">
        <f>+VLOOKUP(A863,[4]Sheet1!$A$13:$D$744,4,FALSE)</f>
        <v>0</v>
      </c>
      <c r="Y863" s="242" t="e">
        <f>+VLOOKUP(X863,bd_lista!$A$3:$C$590,3,FALSE)</f>
        <v>#N/A</v>
      </c>
      <c r="Z863" s="292"/>
      <c r="AA863" s="293"/>
    </row>
    <row r="864" spans="1:27" customFormat="1" ht="15" hidden="1" customHeight="1">
      <c r="A864" s="32">
        <v>1516</v>
      </c>
      <c r="B864" s="387">
        <f>+A864</f>
        <v>1516</v>
      </c>
      <c r="C864" s="247" t="str">
        <f>+VLOOKUP(A864,bd_lista!$A$3:$C$590,3,FALSE)</f>
        <v>Gobierno Autónomo Municipal de Toro Toro</v>
      </c>
      <c r="D864" s="389" t="str">
        <f>+C864</f>
        <v>Gobierno Autónomo Municipal de Toro Toro</v>
      </c>
      <c r="E864" s="242" t="s">
        <v>1304</v>
      </c>
      <c r="F864" s="243">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3">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3">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3">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3">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3">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3">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3">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3">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3">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3">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3">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3">
        <f t="shared" ca="1" si="29"/>
        <v>0</v>
      </c>
      <c r="S864" s="249"/>
      <c r="T864" s="243">
        <f ca="1">+T865</f>
        <v>0</v>
      </c>
      <c r="U864" s="242">
        <f t="shared" si="30"/>
        <v>1</v>
      </c>
      <c r="V864" s="333" t="str">
        <f>+VLOOKUP(A864,bd_lista!$A$3:$E$590,5,FALSE)</f>
        <v>Gobiernos Autonomos Municipales</v>
      </c>
      <c r="W864" s="391" t="str">
        <f>+V864</f>
        <v>Gobiernos Autonomos Municipales</v>
      </c>
      <c r="X864" s="242">
        <f>+VLOOKUP(A864,[4]Sheet1!$A$13:$D$744,4,FALSE)</f>
        <v>0</v>
      </c>
      <c r="Y864" s="242" t="e">
        <f>+VLOOKUP(X864,bd_lista!$A$3:$C$590,3,FALSE)</f>
        <v>#N/A</v>
      </c>
      <c r="Z864" s="294">
        <f>+X864</f>
        <v>0</v>
      </c>
      <c r="AA864" s="295" t="e">
        <f>+Y864</f>
        <v>#N/A</v>
      </c>
    </row>
    <row r="865" spans="1:27" customFormat="1" ht="15" hidden="1" customHeight="1">
      <c r="A865" s="32">
        <v>1516</v>
      </c>
      <c r="B865" s="388"/>
      <c r="C865" s="247" t="str">
        <f>+VLOOKUP(A865,bd_lista!$A$3:$C$590,3,FALSE)</f>
        <v>Gobierno Autónomo Municipal de Toro Toro</v>
      </c>
      <c r="D865" s="390"/>
      <c r="E865" s="244" t="s">
        <v>1305</v>
      </c>
      <c r="F865" s="245">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5">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5">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5">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5">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5">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5">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5">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5">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5">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5">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5">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5">
        <f t="shared" ca="1" si="29"/>
        <v>0</v>
      </c>
      <c r="S865" s="259">
        <f ca="1">+R864+R865</f>
        <v>0</v>
      </c>
      <c r="T865" s="245">
        <f ca="1">+S865</f>
        <v>0</v>
      </c>
      <c r="U865" s="244">
        <f t="shared" si="30"/>
        <v>2</v>
      </c>
      <c r="V865" s="333" t="str">
        <f>+VLOOKUP(A865,bd_lista!$A$3:$E$590,5,FALSE)</f>
        <v>Gobiernos Autonomos Municipales</v>
      </c>
      <c r="W865" s="392"/>
      <c r="X865" s="242">
        <f>+VLOOKUP(A865,[4]Sheet1!$A$13:$D$744,4,FALSE)</f>
        <v>0</v>
      </c>
      <c r="Y865" s="242" t="e">
        <f>+VLOOKUP(X865,bd_lista!$A$3:$C$590,3,FALSE)</f>
        <v>#N/A</v>
      </c>
      <c r="Z865" s="292"/>
      <c r="AA865" s="293"/>
    </row>
    <row r="866" spans="1:27" customFormat="1" ht="15" hidden="1" customHeight="1">
      <c r="A866" s="32">
        <v>1517</v>
      </c>
      <c r="B866" s="387">
        <f>+A866</f>
        <v>1517</v>
      </c>
      <c r="C866" s="247" t="str">
        <f>+VLOOKUP(A866,bd_lista!$A$3:$C$590,3,FALSE)</f>
        <v>Gobierno Autónomo Municipal de Cotagaita</v>
      </c>
      <c r="D866" s="389" t="str">
        <f>+C866</f>
        <v>Gobierno Autónomo Municipal de Cotagaita</v>
      </c>
      <c r="E866" s="242" t="s">
        <v>1304</v>
      </c>
      <c r="F866" s="243">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3">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3">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3">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3">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3">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3">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3">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3">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3">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3">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3">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3">
        <f t="shared" ca="1" si="29"/>
        <v>0</v>
      </c>
      <c r="S866" s="249"/>
      <c r="T866" s="243">
        <f ca="1">+T867</f>
        <v>0</v>
      </c>
      <c r="U866" s="242">
        <f t="shared" si="30"/>
        <v>1</v>
      </c>
      <c r="V866" s="333" t="str">
        <f>+VLOOKUP(A866,bd_lista!$A$3:$E$590,5,FALSE)</f>
        <v>Gobiernos Autonomos Municipales</v>
      </c>
      <c r="W866" s="391" t="str">
        <f>+V866</f>
        <v>Gobiernos Autonomos Municipales</v>
      </c>
      <c r="X866" s="242">
        <f>+VLOOKUP(A866,[4]Sheet1!$A$13:$D$744,4,FALSE)</f>
        <v>0</v>
      </c>
      <c r="Y866" s="242" t="e">
        <f>+VLOOKUP(X866,bd_lista!$A$3:$C$590,3,FALSE)</f>
        <v>#N/A</v>
      </c>
      <c r="Z866" s="294">
        <f>+X866</f>
        <v>0</v>
      </c>
      <c r="AA866" s="295" t="e">
        <f>+Y866</f>
        <v>#N/A</v>
      </c>
    </row>
    <row r="867" spans="1:27" customFormat="1" ht="15" hidden="1" customHeight="1">
      <c r="A867" s="32">
        <v>1517</v>
      </c>
      <c r="B867" s="388"/>
      <c r="C867" s="247" t="str">
        <f>+VLOOKUP(A867,bd_lista!$A$3:$C$590,3,FALSE)</f>
        <v>Gobierno Autónomo Municipal de Cotagaita</v>
      </c>
      <c r="D867" s="390"/>
      <c r="E867" s="244" t="s">
        <v>1305</v>
      </c>
      <c r="F867" s="245">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5">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5">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5">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5">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5">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5">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5">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5">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5">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5">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5">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5">
        <f t="shared" ca="1" si="29"/>
        <v>0</v>
      </c>
      <c r="S867" s="259">
        <f ca="1">+R866+R867</f>
        <v>0</v>
      </c>
      <c r="T867" s="245">
        <f ca="1">+S867</f>
        <v>0</v>
      </c>
      <c r="U867" s="244">
        <f t="shared" si="30"/>
        <v>2</v>
      </c>
      <c r="V867" s="333" t="str">
        <f>+VLOOKUP(A867,bd_lista!$A$3:$E$590,5,FALSE)</f>
        <v>Gobiernos Autonomos Municipales</v>
      </c>
      <c r="W867" s="392"/>
      <c r="X867" s="242">
        <f>+VLOOKUP(A867,[4]Sheet1!$A$13:$D$744,4,FALSE)</f>
        <v>0</v>
      </c>
      <c r="Y867" s="242" t="e">
        <f>+VLOOKUP(X867,bd_lista!$A$3:$C$590,3,FALSE)</f>
        <v>#N/A</v>
      </c>
      <c r="Z867" s="292"/>
      <c r="AA867" s="293"/>
    </row>
    <row r="868" spans="1:27" customFormat="1" ht="15" hidden="1" customHeight="1">
      <c r="A868" s="32">
        <v>1518</v>
      </c>
      <c r="B868" s="387">
        <f>+A868</f>
        <v>1518</v>
      </c>
      <c r="C868" s="247" t="str">
        <f>+VLOOKUP(A868,bd_lista!$A$3:$C$590,3,FALSE)</f>
        <v>Gobierno Autónomo Municipal de Vitichi</v>
      </c>
      <c r="D868" s="389" t="str">
        <f>+C868</f>
        <v>Gobierno Autónomo Municipal de Vitichi</v>
      </c>
      <c r="E868" s="242" t="s">
        <v>1304</v>
      </c>
      <c r="F868" s="243">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3">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3">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3">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3">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3">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3">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3">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3">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3">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3">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3">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3">
        <f t="shared" ca="1" si="29"/>
        <v>0</v>
      </c>
      <c r="S868" s="249"/>
      <c r="T868" s="243">
        <f ca="1">+T869</f>
        <v>0</v>
      </c>
      <c r="U868" s="242">
        <f t="shared" si="30"/>
        <v>1</v>
      </c>
      <c r="V868" s="333" t="str">
        <f>+VLOOKUP(A868,bd_lista!$A$3:$E$590,5,FALSE)</f>
        <v>Gobiernos Autonomos Municipales</v>
      </c>
      <c r="W868" s="391" t="str">
        <f>+V868</f>
        <v>Gobiernos Autonomos Municipales</v>
      </c>
      <c r="X868" s="242">
        <f>+VLOOKUP(A868,[4]Sheet1!$A$13:$D$744,4,FALSE)</f>
        <v>0</v>
      </c>
      <c r="Y868" s="242" t="e">
        <f>+VLOOKUP(X868,bd_lista!$A$3:$C$590,3,FALSE)</f>
        <v>#N/A</v>
      </c>
      <c r="Z868" s="294">
        <f>+X868</f>
        <v>0</v>
      </c>
      <c r="AA868" s="295" t="e">
        <f>+Y868</f>
        <v>#N/A</v>
      </c>
    </row>
    <row r="869" spans="1:27" customFormat="1" ht="15" hidden="1" customHeight="1">
      <c r="A869" s="32">
        <v>1518</v>
      </c>
      <c r="B869" s="388"/>
      <c r="C869" s="247" t="str">
        <f>+VLOOKUP(A869,bd_lista!$A$3:$C$590,3,FALSE)</f>
        <v>Gobierno Autónomo Municipal de Vitichi</v>
      </c>
      <c r="D869" s="390"/>
      <c r="E869" s="244" t="s">
        <v>1305</v>
      </c>
      <c r="F869" s="245">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5">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5">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5">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5">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5">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5">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5">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5">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5">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5">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5">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5">
        <f t="shared" ca="1" si="29"/>
        <v>0</v>
      </c>
      <c r="S869" s="259">
        <f ca="1">+R868+R869</f>
        <v>0</v>
      </c>
      <c r="T869" s="245">
        <f ca="1">+S869</f>
        <v>0</v>
      </c>
      <c r="U869" s="244">
        <f t="shared" si="30"/>
        <v>2</v>
      </c>
      <c r="V869" s="333" t="str">
        <f>+VLOOKUP(A869,bd_lista!$A$3:$E$590,5,FALSE)</f>
        <v>Gobiernos Autonomos Municipales</v>
      </c>
      <c r="W869" s="392"/>
      <c r="X869" s="242">
        <f>+VLOOKUP(A869,[4]Sheet1!$A$13:$D$744,4,FALSE)</f>
        <v>0</v>
      </c>
      <c r="Y869" s="242" t="e">
        <f>+VLOOKUP(X869,bd_lista!$A$3:$C$590,3,FALSE)</f>
        <v>#N/A</v>
      </c>
      <c r="Z869" s="292"/>
      <c r="AA869" s="293"/>
    </row>
    <row r="870" spans="1:27" customFormat="1" ht="15" hidden="1" customHeight="1">
      <c r="A870" s="32">
        <v>1519</v>
      </c>
      <c r="B870" s="387">
        <f>+A870</f>
        <v>1519</v>
      </c>
      <c r="C870" s="247" t="str">
        <f>+VLOOKUP(A870,bd_lista!$A$3:$C$590,3,FALSE)</f>
        <v>Gobierno Autónomo Municipal de Tupiza</v>
      </c>
      <c r="D870" s="389" t="str">
        <f>+C870</f>
        <v>Gobierno Autónomo Municipal de Tupiza</v>
      </c>
      <c r="E870" s="242" t="s">
        <v>1304</v>
      </c>
      <c r="F870" s="243">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3">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3">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3">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3">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3">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3">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3">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3">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3">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3">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3">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3">
        <f t="shared" ca="1" si="29"/>
        <v>0</v>
      </c>
      <c r="S870" s="249"/>
      <c r="T870" s="243">
        <f ca="1">+T871</f>
        <v>0</v>
      </c>
      <c r="U870" s="242">
        <f t="shared" si="30"/>
        <v>1</v>
      </c>
      <c r="V870" s="333" t="str">
        <f>+VLOOKUP(A870,bd_lista!$A$3:$E$590,5,FALSE)</f>
        <v>Gobiernos Autonomos Municipales</v>
      </c>
      <c r="W870" s="391" t="str">
        <f>+V870</f>
        <v>Gobiernos Autonomos Municipales</v>
      </c>
      <c r="X870" s="242">
        <f>+VLOOKUP(A870,[4]Sheet1!$A$13:$D$744,4,FALSE)</f>
        <v>0</v>
      </c>
      <c r="Y870" s="242" t="e">
        <f>+VLOOKUP(X870,bd_lista!$A$3:$C$590,3,FALSE)</f>
        <v>#N/A</v>
      </c>
      <c r="Z870" s="294">
        <f>+X870</f>
        <v>0</v>
      </c>
      <c r="AA870" s="295" t="e">
        <f>+Y870</f>
        <v>#N/A</v>
      </c>
    </row>
    <row r="871" spans="1:27" customFormat="1" ht="15" hidden="1" customHeight="1">
      <c r="A871" s="32">
        <v>1519</v>
      </c>
      <c r="B871" s="388"/>
      <c r="C871" s="247" t="str">
        <f>+VLOOKUP(A871,bd_lista!$A$3:$C$590,3,FALSE)</f>
        <v>Gobierno Autónomo Municipal de Tupiza</v>
      </c>
      <c r="D871" s="390"/>
      <c r="E871" s="244" t="s">
        <v>1305</v>
      </c>
      <c r="F871" s="245">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5">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5">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5">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5">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5">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5">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5">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5">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5">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5">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5">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5">
        <f t="shared" ca="1" si="29"/>
        <v>0</v>
      </c>
      <c r="S871" s="259">
        <f ca="1">+R870+R871</f>
        <v>0</v>
      </c>
      <c r="T871" s="245">
        <f ca="1">+S871</f>
        <v>0</v>
      </c>
      <c r="U871" s="244">
        <f t="shared" si="30"/>
        <v>2</v>
      </c>
      <c r="V871" s="333" t="str">
        <f>+VLOOKUP(A871,bd_lista!$A$3:$E$590,5,FALSE)</f>
        <v>Gobiernos Autonomos Municipales</v>
      </c>
      <c r="W871" s="392"/>
      <c r="X871" s="242">
        <f>+VLOOKUP(A871,[4]Sheet1!$A$13:$D$744,4,FALSE)</f>
        <v>0</v>
      </c>
      <c r="Y871" s="242" t="e">
        <f>+VLOOKUP(X871,bd_lista!$A$3:$C$590,3,FALSE)</f>
        <v>#N/A</v>
      </c>
      <c r="Z871" s="292"/>
      <c r="AA871" s="293"/>
    </row>
    <row r="872" spans="1:27" customFormat="1" ht="15" hidden="1" customHeight="1">
      <c r="A872" s="32">
        <v>1520</v>
      </c>
      <c r="B872" s="387">
        <f>+A872</f>
        <v>1520</v>
      </c>
      <c r="C872" s="247" t="str">
        <f>+VLOOKUP(A872,bd_lista!$A$3:$C$590,3,FALSE)</f>
        <v>Gobierno Autónomo Municipal de Atocha</v>
      </c>
      <c r="D872" s="389" t="str">
        <f>+C872</f>
        <v>Gobierno Autónomo Municipal de Atocha</v>
      </c>
      <c r="E872" s="242" t="s">
        <v>1304</v>
      </c>
      <c r="F872" s="243">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3">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3">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3">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3">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3">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3">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3">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3">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3">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3">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3">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3">
        <f t="shared" ca="1" si="29"/>
        <v>0</v>
      </c>
      <c r="S872" s="249"/>
      <c r="T872" s="243">
        <f ca="1">+T873</f>
        <v>0</v>
      </c>
      <c r="U872" s="242">
        <f t="shared" si="30"/>
        <v>1</v>
      </c>
      <c r="V872" s="333" t="str">
        <f>+VLOOKUP(A872,bd_lista!$A$3:$E$590,5,FALSE)</f>
        <v>Gobiernos Autonomos Municipales</v>
      </c>
      <c r="W872" s="391" t="str">
        <f>+V872</f>
        <v>Gobiernos Autonomos Municipales</v>
      </c>
      <c r="X872" s="242">
        <f>+VLOOKUP(A872,[4]Sheet1!$A$13:$D$744,4,FALSE)</f>
        <v>0</v>
      </c>
      <c r="Y872" s="242" t="e">
        <f>+VLOOKUP(X872,bd_lista!$A$3:$C$590,3,FALSE)</f>
        <v>#N/A</v>
      </c>
      <c r="Z872" s="294">
        <f>+X872</f>
        <v>0</v>
      </c>
      <c r="AA872" s="295" t="e">
        <f>+Y872</f>
        <v>#N/A</v>
      </c>
    </row>
    <row r="873" spans="1:27" customFormat="1" ht="15" hidden="1" customHeight="1">
      <c r="A873" s="32">
        <v>1520</v>
      </c>
      <c r="B873" s="388"/>
      <c r="C873" s="247" t="str">
        <f>+VLOOKUP(A873,bd_lista!$A$3:$C$590,3,FALSE)</f>
        <v>Gobierno Autónomo Municipal de Atocha</v>
      </c>
      <c r="D873" s="390"/>
      <c r="E873" s="244" t="s">
        <v>1305</v>
      </c>
      <c r="F873" s="245">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5">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5">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5">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5">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5">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5">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5">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5">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5">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5">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5">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5">
        <f t="shared" ca="1" si="29"/>
        <v>0</v>
      </c>
      <c r="S873" s="259">
        <f ca="1">+R872+R873</f>
        <v>0</v>
      </c>
      <c r="T873" s="245">
        <f ca="1">+S873</f>
        <v>0</v>
      </c>
      <c r="U873" s="244">
        <f t="shared" si="30"/>
        <v>2</v>
      </c>
      <c r="V873" s="333" t="str">
        <f>+VLOOKUP(A873,bd_lista!$A$3:$E$590,5,FALSE)</f>
        <v>Gobiernos Autonomos Municipales</v>
      </c>
      <c r="W873" s="392"/>
      <c r="X873" s="242">
        <f>+VLOOKUP(A873,[4]Sheet1!$A$13:$D$744,4,FALSE)</f>
        <v>0</v>
      </c>
      <c r="Y873" s="242" t="e">
        <f>+VLOOKUP(X873,bd_lista!$A$3:$C$590,3,FALSE)</f>
        <v>#N/A</v>
      </c>
      <c r="Z873" s="292"/>
      <c r="AA873" s="293"/>
    </row>
    <row r="874" spans="1:27" customFormat="1" ht="15" hidden="1" customHeight="1">
      <c r="A874" s="32">
        <v>1521</v>
      </c>
      <c r="B874" s="387">
        <f>+A874</f>
        <v>1521</v>
      </c>
      <c r="C874" s="247" t="str">
        <f>+VLOOKUP(A874,bd_lista!$A$3:$C$590,3,FALSE)</f>
        <v>Gobierno Autónomo Municipal de Colcha"K" (Villa Martín)</v>
      </c>
      <c r="D874" s="389" t="str">
        <f>+C874</f>
        <v>Gobierno Autónomo Municipal de Colcha"K" (Villa Martín)</v>
      </c>
      <c r="E874" s="242" t="s">
        <v>1304</v>
      </c>
      <c r="F874" s="243">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3">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3">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3">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3">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3">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3">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3">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3">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3">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3">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3">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3">
        <f t="shared" ca="1" si="29"/>
        <v>0</v>
      </c>
      <c r="S874" s="249"/>
      <c r="T874" s="243">
        <f ca="1">+T875</f>
        <v>0</v>
      </c>
      <c r="U874" s="242">
        <f t="shared" si="30"/>
        <v>1</v>
      </c>
      <c r="V874" s="333" t="str">
        <f>+VLOOKUP(A874,bd_lista!$A$3:$E$590,5,FALSE)</f>
        <v>Gobiernos Autonomos Municipales</v>
      </c>
      <c r="W874" s="391" t="str">
        <f>+V874</f>
        <v>Gobiernos Autonomos Municipales</v>
      </c>
      <c r="X874" s="242">
        <f>+VLOOKUP(A874,[4]Sheet1!$A$13:$D$744,4,FALSE)</f>
        <v>0</v>
      </c>
      <c r="Y874" s="242" t="e">
        <f>+VLOOKUP(X874,bd_lista!$A$3:$C$590,3,FALSE)</f>
        <v>#N/A</v>
      </c>
      <c r="Z874" s="294">
        <f>+X874</f>
        <v>0</v>
      </c>
      <c r="AA874" s="295" t="e">
        <f>+Y874</f>
        <v>#N/A</v>
      </c>
    </row>
    <row r="875" spans="1:27" customFormat="1" ht="15" hidden="1" customHeight="1">
      <c r="A875" s="32">
        <v>1521</v>
      </c>
      <c r="B875" s="388"/>
      <c r="C875" s="247" t="str">
        <f>+VLOOKUP(A875,bd_lista!$A$3:$C$590,3,FALSE)</f>
        <v>Gobierno Autónomo Municipal de Colcha"K" (Villa Martín)</v>
      </c>
      <c r="D875" s="390"/>
      <c r="E875" s="244" t="s">
        <v>1305</v>
      </c>
      <c r="F875" s="245">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5">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5">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5">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5">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5">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5">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5">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5">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5">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5">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5">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5">
        <f t="shared" ca="1" si="29"/>
        <v>0</v>
      </c>
      <c r="S875" s="259">
        <f ca="1">+R874+R875</f>
        <v>0</v>
      </c>
      <c r="T875" s="245">
        <f ca="1">+S875</f>
        <v>0</v>
      </c>
      <c r="U875" s="244">
        <f t="shared" si="30"/>
        <v>2</v>
      </c>
      <c r="V875" s="333" t="str">
        <f>+VLOOKUP(A875,bd_lista!$A$3:$E$590,5,FALSE)</f>
        <v>Gobiernos Autonomos Municipales</v>
      </c>
      <c r="W875" s="392"/>
      <c r="X875" s="242">
        <f>+VLOOKUP(A875,[4]Sheet1!$A$13:$D$744,4,FALSE)</f>
        <v>0</v>
      </c>
      <c r="Y875" s="242" t="e">
        <f>+VLOOKUP(X875,bd_lista!$A$3:$C$590,3,FALSE)</f>
        <v>#N/A</v>
      </c>
      <c r="Z875" s="292"/>
      <c r="AA875" s="293"/>
    </row>
    <row r="876" spans="1:27" customFormat="1" ht="15" hidden="1" customHeight="1">
      <c r="A876" s="32">
        <v>1522</v>
      </c>
      <c r="B876" s="387">
        <f>+A876</f>
        <v>1522</v>
      </c>
      <c r="C876" s="247" t="str">
        <f>+VLOOKUP(A876,bd_lista!$A$3:$C$590,3,FALSE)</f>
        <v>Gobierno Autónomo Municipal de San Pedro de Quemes</v>
      </c>
      <c r="D876" s="389" t="str">
        <f>+C876</f>
        <v>Gobierno Autónomo Municipal de San Pedro de Quemes</v>
      </c>
      <c r="E876" s="242" t="s">
        <v>1304</v>
      </c>
      <c r="F876" s="243">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3">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3">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3">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3">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3">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3">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3">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3">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3">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3">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3">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3">
        <f t="shared" ca="1" si="29"/>
        <v>0</v>
      </c>
      <c r="S876" s="249"/>
      <c r="T876" s="243">
        <f ca="1">+T877</f>
        <v>0</v>
      </c>
      <c r="U876" s="242">
        <f t="shared" si="30"/>
        <v>1</v>
      </c>
      <c r="V876" s="333" t="str">
        <f>+VLOOKUP(A876,bd_lista!$A$3:$E$590,5,FALSE)</f>
        <v>Gobiernos Autonomos Municipales</v>
      </c>
      <c r="W876" s="391" t="str">
        <f>+V876</f>
        <v>Gobiernos Autonomos Municipales</v>
      </c>
      <c r="X876" s="242">
        <f>+VLOOKUP(A876,[4]Sheet1!$A$13:$D$744,4,FALSE)</f>
        <v>0</v>
      </c>
      <c r="Y876" s="242" t="e">
        <f>+VLOOKUP(X876,bd_lista!$A$3:$C$590,3,FALSE)</f>
        <v>#N/A</v>
      </c>
      <c r="Z876" s="294">
        <f>+X876</f>
        <v>0</v>
      </c>
      <c r="AA876" s="295" t="e">
        <f>+Y876</f>
        <v>#N/A</v>
      </c>
    </row>
    <row r="877" spans="1:27" customFormat="1" ht="15" hidden="1" customHeight="1">
      <c r="A877" s="32">
        <v>1522</v>
      </c>
      <c r="B877" s="388"/>
      <c r="C877" s="247" t="str">
        <f>+VLOOKUP(A877,bd_lista!$A$3:$C$590,3,FALSE)</f>
        <v>Gobierno Autónomo Municipal de San Pedro de Quemes</v>
      </c>
      <c r="D877" s="390"/>
      <c r="E877" s="244" t="s">
        <v>1305</v>
      </c>
      <c r="F877" s="245">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5">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5">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5">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5">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5">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5">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5">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5">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5">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5">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5">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5">
        <f t="shared" ca="1" si="29"/>
        <v>0</v>
      </c>
      <c r="S877" s="259">
        <f ca="1">+R876+R877</f>
        <v>0</v>
      </c>
      <c r="T877" s="245">
        <f ca="1">+S877</f>
        <v>0</v>
      </c>
      <c r="U877" s="244">
        <f t="shared" si="30"/>
        <v>2</v>
      </c>
      <c r="V877" s="333" t="str">
        <f>+VLOOKUP(A877,bd_lista!$A$3:$E$590,5,FALSE)</f>
        <v>Gobiernos Autonomos Municipales</v>
      </c>
      <c r="W877" s="392"/>
      <c r="X877" s="242">
        <f>+VLOOKUP(A877,[4]Sheet1!$A$13:$D$744,4,FALSE)</f>
        <v>0</v>
      </c>
      <c r="Y877" s="242" t="e">
        <f>+VLOOKUP(X877,bd_lista!$A$3:$C$590,3,FALSE)</f>
        <v>#N/A</v>
      </c>
      <c r="Z877" s="292"/>
      <c r="AA877" s="293"/>
    </row>
    <row r="878" spans="1:27" customFormat="1" ht="15" hidden="1" customHeight="1">
      <c r="A878" s="32">
        <v>1523</v>
      </c>
      <c r="B878" s="387">
        <f>+A878</f>
        <v>1523</v>
      </c>
      <c r="C878" s="247" t="str">
        <f>+VLOOKUP(A878,bd_lista!$A$3:$C$590,3,FALSE)</f>
        <v>Gobierno Autónomo Municipal de San Pablo de Lípez</v>
      </c>
      <c r="D878" s="389" t="str">
        <f>+C878</f>
        <v>Gobierno Autónomo Municipal de San Pablo de Lípez</v>
      </c>
      <c r="E878" s="242" t="s">
        <v>1304</v>
      </c>
      <c r="F878" s="243">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3">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3">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3">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3">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3">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3">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3">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3">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3">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3">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3">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3">
        <f t="shared" ca="1" si="29"/>
        <v>0</v>
      </c>
      <c r="S878" s="249"/>
      <c r="T878" s="243">
        <f ca="1">+T879</f>
        <v>0</v>
      </c>
      <c r="U878" s="242">
        <f t="shared" si="30"/>
        <v>1</v>
      </c>
      <c r="V878" s="333" t="str">
        <f>+VLOOKUP(A878,bd_lista!$A$3:$E$590,5,FALSE)</f>
        <v>Gobiernos Autonomos Municipales</v>
      </c>
      <c r="W878" s="391" t="str">
        <f>+V878</f>
        <v>Gobiernos Autonomos Municipales</v>
      </c>
      <c r="X878" s="242">
        <f>+VLOOKUP(A878,[4]Sheet1!$A$13:$D$744,4,FALSE)</f>
        <v>0</v>
      </c>
      <c r="Y878" s="242" t="e">
        <f>+VLOOKUP(X878,bd_lista!$A$3:$C$590,3,FALSE)</f>
        <v>#N/A</v>
      </c>
      <c r="Z878" s="294">
        <f>+X878</f>
        <v>0</v>
      </c>
      <c r="AA878" s="295" t="e">
        <f>+Y878</f>
        <v>#N/A</v>
      </c>
    </row>
    <row r="879" spans="1:27" customFormat="1" ht="15" hidden="1" customHeight="1">
      <c r="A879" s="32">
        <v>1523</v>
      </c>
      <c r="B879" s="388"/>
      <c r="C879" s="247" t="str">
        <f>+VLOOKUP(A879,bd_lista!$A$3:$C$590,3,FALSE)</f>
        <v>Gobierno Autónomo Municipal de San Pablo de Lípez</v>
      </c>
      <c r="D879" s="390"/>
      <c r="E879" s="244" t="s">
        <v>1305</v>
      </c>
      <c r="F879" s="245">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5">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5">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5">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5">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5">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5">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5">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5">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5">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5">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5">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5">
        <f t="shared" ca="1" si="29"/>
        <v>0</v>
      </c>
      <c r="S879" s="259">
        <f ca="1">+R878+R879</f>
        <v>0</v>
      </c>
      <c r="T879" s="245">
        <f ca="1">+S879</f>
        <v>0</v>
      </c>
      <c r="U879" s="244">
        <f t="shared" si="30"/>
        <v>2</v>
      </c>
      <c r="V879" s="333" t="str">
        <f>+VLOOKUP(A879,bd_lista!$A$3:$E$590,5,FALSE)</f>
        <v>Gobiernos Autonomos Municipales</v>
      </c>
      <c r="W879" s="392"/>
      <c r="X879" s="242">
        <f>+VLOOKUP(A879,[4]Sheet1!$A$13:$D$744,4,FALSE)</f>
        <v>0</v>
      </c>
      <c r="Y879" s="242" t="e">
        <f>+VLOOKUP(X879,bd_lista!$A$3:$C$590,3,FALSE)</f>
        <v>#N/A</v>
      </c>
      <c r="Z879" s="292"/>
      <c r="AA879" s="293"/>
    </row>
    <row r="880" spans="1:27" customFormat="1" ht="15" hidden="1" customHeight="1">
      <c r="A880" s="32">
        <v>1524</v>
      </c>
      <c r="B880" s="387">
        <f>+A880</f>
        <v>1524</v>
      </c>
      <c r="C880" s="247" t="str">
        <f>+VLOOKUP(A880,bd_lista!$A$3:$C$590,3,FALSE)</f>
        <v>Gobierno Autónomo Municipal de Mojinete</v>
      </c>
      <c r="D880" s="389" t="str">
        <f>+C880</f>
        <v>Gobierno Autónomo Municipal de Mojinete</v>
      </c>
      <c r="E880" s="242" t="s">
        <v>1304</v>
      </c>
      <c r="F880" s="243">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3">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3">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3">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3">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3">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3">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3">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3">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3">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3">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3">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3">
        <f t="shared" ca="1" si="29"/>
        <v>0</v>
      </c>
      <c r="S880" s="249"/>
      <c r="T880" s="243">
        <f ca="1">+T881</f>
        <v>0</v>
      </c>
      <c r="U880" s="242">
        <f t="shared" si="30"/>
        <v>1</v>
      </c>
      <c r="V880" s="333" t="str">
        <f>+VLOOKUP(A880,bd_lista!$A$3:$E$590,5,FALSE)</f>
        <v>Gobiernos Autonomos Municipales</v>
      </c>
      <c r="W880" s="391" t="str">
        <f>+V880</f>
        <v>Gobiernos Autonomos Municipales</v>
      </c>
      <c r="X880" s="242">
        <f>+VLOOKUP(A880,[4]Sheet1!$A$13:$D$744,4,FALSE)</f>
        <v>0</v>
      </c>
      <c r="Y880" s="242" t="e">
        <f>+VLOOKUP(X880,bd_lista!$A$3:$C$590,3,FALSE)</f>
        <v>#N/A</v>
      </c>
      <c r="Z880" s="294">
        <f>+X880</f>
        <v>0</v>
      </c>
      <c r="AA880" s="295" t="e">
        <f>+Y880</f>
        <v>#N/A</v>
      </c>
    </row>
    <row r="881" spans="1:27" customFormat="1" ht="15" hidden="1" customHeight="1">
      <c r="A881" s="32">
        <v>1524</v>
      </c>
      <c r="B881" s="388"/>
      <c r="C881" s="247" t="str">
        <f>+VLOOKUP(A881,bd_lista!$A$3:$C$590,3,FALSE)</f>
        <v>Gobierno Autónomo Municipal de Mojinete</v>
      </c>
      <c r="D881" s="390"/>
      <c r="E881" s="244" t="s">
        <v>1305</v>
      </c>
      <c r="F881" s="245">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5">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5">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5">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5">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5">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5">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5">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5">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5">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5">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5">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5">
        <f t="shared" ca="1" si="29"/>
        <v>0</v>
      </c>
      <c r="S881" s="259">
        <f ca="1">+R880+R881</f>
        <v>0</v>
      </c>
      <c r="T881" s="245">
        <f ca="1">+S881</f>
        <v>0</v>
      </c>
      <c r="U881" s="244">
        <f t="shared" si="30"/>
        <v>2</v>
      </c>
      <c r="V881" s="333" t="str">
        <f>+VLOOKUP(A881,bd_lista!$A$3:$E$590,5,FALSE)</f>
        <v>Gobiernos Autonomos Municipales</v>
      </c>
      <c r="W881" s="392"/>
      <c r="X881" s="242">
        <f>+VLOOKUP(A881,[4]Sheet1!$A$13:$D$744,4,FALSE)</f>
        <v>0</v>
      </c>
      <c r="Y881" s="242" t="e">
        <f>+VLOOKUP(X881,bd_lista!$A$3:$C$590,3,FALSE)</f>
        <v>#N/A</v>
      </c>
      <c r="Z881" s="292"/>
      <c r="AA881" s="293"/>
    </row>
    <row r="882" spans="1:27" customFormat="1" ht="15" hidden="1" customHeight="1">
      <c r="A882" s="32">
        <v>1525</v>
      </c>
      <c r="B882" s="387">
        <f>+A882</f>
        <v>1525</v>
      </c>
      <c r="C882" s="247" t="str">
        <f>+VLOOKUP(A882,bd_lista!$A$3:$C$590,3,FALSE)</f>
        <v>Gobierno Autónomo Municipal de San Antonio de Esmoruco</v>
      </c>
      <c r="D882" s="389" t="str">
        <f>+C882</f>
        <v>Gobierno Autónomo Municipal de San Antonio de Esmoruco</v>
      </c>
      <c r="E882" s="242" t="s">
        <v>1304</v>
      </c>
      <c r="F882" s="243">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3">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3">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3">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3">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3">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3">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3">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3">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3">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3">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3">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3">
        <f t="shared" ca="1" si="29"/>
        <v>0</v>
      </c>
      <c r="S882" s="249"/>
      <c r="T882" s="243">
        <f ca="1">+T883</f>
        <v>0</v>
      </c>
      <c r="U882" s="242">
        <f t="shared" si="30"/>
        <v>1</v>
      </c>
      <c r="V882" s="333" t="str">
        <f>+VLOOKUP(A882,bd_lista!$A$3:$E$590,5,FALSE)</f>
        <v>Gobiernos Autonomos Municipales</v>
      </c>
      <c r="W882" s="391" t="str">
        <f>+V882</f>
        <v>Gobiernos Autonomos Municipales</v>
      </c>
      <c r="X882" s="242">
        <f>+VLOOKUP(A882,[4]Sheet1!$A$13:$D$744,4,FALSE)</f>
        <v>0</v>
      </c>
      <c r="Y882" s="242" t="e">
        <f>+VLOOKUP(X882,bd_lista!$A$3:$C$590,3,FALSE)</f>
        <v>#N/A</v>
      </c>
      <c r="Z882" s="294">
        <f>+X882</f>
        <v>0</v>
      </c>
      <c r="AA882" s="295" t="e">
        <f>+Y882</f>
        <v>#N/A</v>
      </c>
    </row>
    <row r="883" spans="1:27" customFormat="1" ht="15" hidden="1" customHeight="1">
      <c r="A883" s="32">
        <v>1525</v>
      </c>
      <c r="B883" s="388"/>
      <c r="C883" s="247" t="str">
        <f>+VLOOKUP(A883,bd_lista!$A$3:$C$590,3,FALSE)</f>
        <v>Gobierno Autónomo Municipal de San Antonio de Esmoruco</v>
      </c>
      <c r="D883" s="390"/>
      <c r="E883" s="244" t="s">
        <v>1305</v>
      </c>
      <c r="F883" s="245">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5">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5">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5">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5">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5">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5">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5">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5">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5">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5">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5">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5">
        <f t="shared" ca="1" si="29"/>
        <v>0</v>
      </c>
      <c r="S883" s="259">
        <f ca="1">+R882+R883</f>
        <v>0</v>
      </c>
      <c r="T883" s="245">
        <f ca="1">+S883</f>
        <v>0</v>
      </c>
      <c r="U883" s="244">
        <f t="shared" si="30"/>
        <v>2</v>
      </c>
      <c r="V883" s="333" t="str">
        <f>+VLOOKUP(A883,bd_lista!$A$3:$E$590,5,FALSE)</f>
        <v>Gobiernos Autonomos Municipales</v>
      </c>
      <c r="W883" s="392"/>
      <c r="X883" s="242">
        <f>+VLOOKUP(A883,[4]Sheet1!$A$13:$D$744,4,FALSE)</f>
        <v>0</v>
      </c>
      <c r="Y883" s="242" t="e">
        <f>+VLOOKUP(X883,bd_lista!$A$3:$C$590,3,FALSE)</f>
        <v>#N/A</v>
      </c>
      <c r="Z883" s="292"/>
      <c r="AA883" s="293"/>
    </row>
    <row r="884" spans="1:27" customFormat="1" ht="15" hidden="1" customHeight="1">
      <c r="A884" s="32">
        <v>1526</v>
      </c>
      <c r="B884" s="387">
        <f>+A884</f>
        <v>1526</v>
      </c>
      <c r="C884" s="247" t="str">
        <f>+VLOOKUP(A884,bd_lista!$A$3:$C$590,3,FALSE)</f>
        <v>Gobierno Autónomo Municipal de Sacaca (Villa de Sacaca)</v>
      </c>
      <c r="D884" s="389" t="str">
        <f>+C884</f>
        <v>Gobierno Autónomo Municipal de Sacaca (Villa de Sacaca)</v>
      </c>
      <c r="E884" s="242" t="s">
        <v>1304</v>
      </c>
      <c r="F884" s="243">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3">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3">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3">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3">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3">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3">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3">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3">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3">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3">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3">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3">
        <f t="shared" ca="1" si="29"/>
        <v>0</v>
      </c>
      <c r="S884" s="249"/>
      <c r="T884" s="243">
        <f ca="1">+T885</f>
        <v>0</v>
      </c>
      <c r="U884" s="242">
        <f t="shared" si="30"/>
        <v>1</v>
      </c>
      <c r="V884" s="333" t="str">
        <f>+VLOOKUP(A884,bd_lista!$A$3:$E$590,5,FALSE)</f>
        <v>Gobiernos Autonomos Municipales</v>
      </c>
      <c r="W884" s="391" t="str">
        <f>+V884</f>
        <v>Gobiernos Autonomos Municipales</v>
      </c>
      <c r="X884" s="242">
        <f>+VLOOKUP(A884,[4]Sheet1!$A$13:$D$744,4,FALSE)</f>
        <v>0</v>
      </c>
      <c r="Y884" s="242" t="e">
        <f>+VLOOKUP(X884,bd_lista!$A$3:$C$590,3,FALSE)</f>
        <v>#N/A</v>
      </c>
      <c r="Z884" s="294">
        <f>+X884</f>
        <v>0</v>
      </c>
      <c r="AA884" s="295" t="e">
        <f>+Y884</f>
        <v>#N/A</v>
      </c>
    </row>
    <row r="885" spans="1:27" customFormat="1" ht="27" hidden="1" customHeight="1">
      <c r="A885" s="32">
        <v>1526</v>
      </c>
      <c r="B885" s="388"/>
      <c r="C885" s="247" t="str">
        <f>+VLOOKUP(A885,bd_lista!$A$3:$C$590,3,FALSE)</f>
        <v>Gobierno Autónomo Municipal de Sacaca (Villa de Sacaca)</v>
      </c>
      <c r="D885" s="390"/>
      <c r="E885" s="244" t="s">
        <v>1305</v>
      </c>
      <c r="F885" s="245">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5">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5">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5">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5">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5">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5">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5">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5">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5">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5">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5">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5">
        <f t="shared" ca="1" si="29"/>
        <v>0</v>
      </c>
      <c r="S885" s="259">
        <f ca="1">+R884+R885</f>
        <v>0</v>
      </c>
      <c r="T885" s="245">
        <f ca="1">+S885</f>
        <v>0</v>
      </c>
      <c r="U885" s="244">
        <f t="shared" si="30"/>
        <v>2</v>
      </c>
      <c r="V885" s="333" t="str">
        <f>+VLOOKUP(A885,bd_lista!$A$3:$E$590,5,FALSE)</f>
        <v>Gobiernos Autonomos Municipales</v>
      </c>
      <c r="W885" s="392"/>
      <c r="X885" s="242">
        <f>+VLOOKUP(A885,[4]Sheet1!$A$13:$D$744,4,FALSE)</f>
        <v>0</v>
      </c>
      <c r="Y885" s="242" t="e">
        <f>+VLOOKUP(X885,bd_lista!$A$3:$C$590,3,FALSE)</f>
        <v>#N/A</v>
      </c>
      <c r="Z885" s="292"/>
      <c r="AA885" s="293"/>
    </row>
    <row r="886" spans="1:27" customFormat="1" ht="15" hidden="1" customHeight="1">
      <c r="A886" s="32">
        <v>1527</v>
      </c>
      <c r="B886" s="387">
        <f>+A886</f>
        <v>1527</v>
      </c>
      <c r="C886" s="247" t="str">
        <f>+VLOOKUP(A886,bd_lista!$A$3:$C$590,3,FALSE)</f>
        <v>Gobierno Autónomo Municipal de Caripuyo</v>
      </c>
      <c r="D886" s="389" t="str">
        <f>+C886</f>
        <v>Gobierno Autónomo Municipal de Caripuyo</v>
      </c>
      <c r="E886" s="242" t="s">
        <v>1304</v>
      </c>
      <c r="F886" s="243">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3">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3">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3">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3">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3">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3">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3">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3">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3">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3">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3">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3">
        <f t="shared" ca="1" si="29"/>
        <v>0</v>
      </c>
      <c r="S886" s="249"/>
      <c r="T886" s="243">
        <f ca="1">+T887</f>
        <v>0</v>
      </c>
      <c r="U886" s="242">
        <f t="shared" si="30"/>
        <v>1</v>
      </c>
      <c r="V886" s="333" t="str">
        <f>+VLOOKUP(A886,bd_lista!$A$3:$E$590,5,FALSE)</f>
        <v>Gobiernos Autonomos Municipales</v>
      </c>
      <c r="W886" s="391" t="str">
        <f>+V886</f>
        <v>Gobiernos Autonomos Municipales</v>
      </c>
      <c r="X886" s="242">
        <f>+VLOOKUP(A886,[4]Sheet1!$A$13:$D$744,4,FALSE)</f>
        <v>0</v>
      </c>
      <c r="Y886" s="242" t="e">
        <f>+VLOOKUP(X886,bd_lista!$A$3:$C$590,3,FALSE)</f>
        <v>#N/A</v>
      </c>
      <c r="Z886" s="294">
        <f>+X886</f>
        <v>0</v>
      </c>
      <c r="AA886" s="295" t="e">
        <f>+Y886</f>
        <v>#N/A</v>
      </c>
    </row>
    <row r="887" spans="1:27" customFormat="1" ht="15" hidden="1" customHeight="1">
      <c r="A887" s="32">
        <v>1527</v>
      </c>
      <c r="B887" s="388"/>
      <c r="C887" s="247" t="str">
        <f>+VLOOKUP(A887,bd_lista!$A$3:$C$590,3,FALSE)</f>
        <v>Gobierno Autónomo Municipal de Caripuyo</v>
      </c>
      <c r="D887" s="390"/>
      <c r="E887" s="244" t="s">
        <v>1305</v>
      </c>
      <c r="F887" s="245">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5">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5">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5">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5">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5">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5">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5">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5">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5">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5">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5">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5">
        <f t="shared" ca="1" si="29"/>
        <v>0</v>
      </c>
      <c r="S887" s="259">
        <f ca="1">+R886+R887</f>
        <v>0</v>
      </c>
      <c r="T887" s="245">
        <f ca="1">+S887</f>
        <v>0</v>
      </c>
      <c r="U887" s="244">
        <f t="shared" si="30"/>
        <v>2</v>
      </c>
      <c r="V887" s="333" t="str">
        <f>+VLOOKUP(A887,bd_lista!$A$3:$E$590,5,FALSE)</f>
        <v>Gobiernos Autonomos Municipales</v>
      </c>
      <c r="W887" s="392"/>
      <c r="X887" s="242">
        <f>+VLOOKUP(A887,[4]Sheet1!$A$13:$D$744,4,FALSE)</f>
        <v>0</v>
      </c>
      <c r="Y887" s="242" t="e">
        <f>+VLOOKUP(X887,bd_lista!$A$3:$C$590,3,FALSE)</f>
        <v>#N/A</v>
      </c>
      <c r="Z887" s="292"/>
      <c r="AA887" s="293"/>
    </row>
    <row r="888" spans="1:27" customFormat="1" ht="15" hidden="1" customHeight="1">
      <c r="A888" s="32">
        <v>1528</v>
      </c>
      <c r="B888" s="387">
        <f>+A888</f>
        <v>1528</v>
      </c>
      <c r="C888" s="247" t="str">
        <f>+VLOOKUP(A888,bd_lista!$A$3:$C$590,3,FALSE)</f>
        <v>Gobierno Autónomo Municipal de Puna (Villa Talavera)</v>
      </c>
      <c r="D888" s="389" t="str">
        <f>+C888</f>
        <v>Gobierno Autónomo Municipal de Puna (Villa Talavera)</v>
      </c>
      <c r="E888" s="242" t="s">
        <v>1304</v>
      </c>
      <c r="F888" s="243">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3">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3">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3">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3">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3">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3">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3">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3">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3">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3">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3">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3">
        <f t="shared" ca="1" si="29"/>
        <v>0</v>
      </c>
      <c r="S888" s="249"/>
      <c r="T888" s="243">
        <f ca="1">+T889</f>
        <v>0</v>
      </c>
      <c r="U888" s="242">
        <f t="shared" si="30"/>
        <v>1</v>
      </c>
      <c r="V888" s="333" t="str">
        <f>+VLOOKUP(A888,bd_lista!$A$3:$E$590,5,FALSE)</f>
        <v>Gobiernos Autonomos Municipales</v>
      </c>
      <c r="W888" s="391" t="str">
        <f>+V888</f>
        <v>Gobiernos Autonomos Municipales</v>
      </c>
      <c r="X888" s="242">
        <f>+VLOOKUP(A888,[4]Sheet1!$A$13:$D$744,4,FALSE)</f>
        <v>0</v>
      </c>
      <c r="Y888" s="242" t="e">
        <f>+VLOOKUP(X888,bd_lista!$A$3:$C$590,3,FALSE)</f>
        <v>#N/A</v>
      </c>
      <c r="Z888" s="294">
        <f>+X888</f>
        <v>0</v>
      </c>
      <c r="AA888" s="295" t="e">
        <f>+Y888</f>
        <v>#N/A</v>
      </c>
    </row>
    <row r="889" spans="1:27" customFormat="1" ht="15" hidden="1" customHeight="1">
      <c r="A889" s="32">
        <v>1528</v>
      </c>
      <c r="B889" s="388"/>
      <c r="C889" s="247" t="str">
        <f>+VLOOKUP(A889,bd_lista!$A$3:$C$590,3,FALSE)</f>
        <v>Gobierno Autónomo Municipal de Puna (Villa Talavera)</v>
      </c>
      <c r="D889" s="390"/>
      <c r="E889" s="244" t="s">
        <v>1305</v>
      </c>
      <c r="F889" s="245">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5">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5">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5">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5">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5">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5">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5">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5">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5">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5">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5">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5">
        <f t="shared" ca="1" si="29"/>
        <v>0</v>
      </c>
      <c r="S889" s="259">
        <f ca="1">+R888+R889</f>
        <v>0</v>
      </c>
      <c r="T889" s="245">
        <f ca="1">+S889</f>
        <v>0</v>
      </c>
      <c r="U889" s="244">
        <f t="shared" si="30"/>
        <v>2</v>
      </c>
      <c r="V889" s="333" t="str">
        <f>+VLOOKUP(A889,bd_lista!$A$3:$E$590,5,FALSE)</f>
        <v>Gobiernos Autonomos Municipales</v>
      </c>
      <c r="W889" s="392"/>
      <c r="X889" s="242">
        <f>+VLOOKUP(A889,[4]Sheet1!$A$13:$D$744,4,FALSE)</f>
        <v>0</v>
      </c>
      <c r="Y889" s="242" t="e">
        <f>+VLOOKUP(X889,bd_lista!$A$3:$C$590,3,FALSE)</f>
        <v>#N/A</v>
      </c>
      <c r="Z889" s="292"/>
      <c r="AA889" s="293"/>
    </row>
    <row r="890" spans="1:27" customFormat="1" ht="15" hidden="1" customHeight="1">
      <c r="A890" s="32">
        <v>1529</v>
      </c>
      <c r="B890" s="387">
        <f>+A890</f>
        <v>1529</v>
      </c>
      <c r="C890" s="247" t="str">
        <f>+VLOOKUP(A890,bd_lista!$A$3:$C$590,3,FALSE)</f>
        <v>Gobierno Autónomo Municipal de Caiza "D"</v>
      </c>
      <c r="D890" s="389" t="str">
        <f>+C890</f>
        <v>Gobierno Autónomo Municipal de Caiza "D"</v>
      </c>
      <c r="E890" s="242" t="s">
        <v>1304</v>
      </c>
      <c r="F890" s="243">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3">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3">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3">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3">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3">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3">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3">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3">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3">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3">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3">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3">
        <f t="shared" ca="1" si="29"/>
        <v>0</v>
      </c>
      <c r="S890" s="249"/>
      <c r="T890" s="243">
        <f ca="1">+T891</f>
        <v>0</v>
      </c>
      <c r="U890" s="242">
        <f t="shared" si="30"/>
        <v>1</v>
      </c>
      <c r="V890" s="333" t="str">
        <f>+VLOOKUP(A890,bd_lista!$A$3:$E$590,5,FALSE)</f>
        <v>Gobiernos Autonomos Municipales</v>
      </c>
      <c r="W890" s="391" t="str">
        <f>+V890</f>
        <v>Gobiernos Autonomos Municipales</v>
      </c>
      <c r="X890" s="242">
        <f>+VLOOKUP(A890,[4]Sheet1!$A$13:$D$744,4,FALSE)</f>
        <v>0</v>
      </c>
      <c r="Y890" s="242" t="e">
        <f>+VLOOKUP(X890,bd_lista!$A$3:$C$590,3,FALSE)</f>
        <v>#N/A</v>
      </c>
      <c r="Z890" s="294">
        <f>+X890</f>
        <v>0</v>
      </c>
      <c r="AA890" s="295" t="e">
        <f>+Y890</f>
        <v>#N/A</v>
      </c>
    </row>
    <row r="891" spans="1:27" customFormat="1" ht="15" hidden="1" customHeight="1">
      <c r="A891" s="32">
        <v>1529</v>
      </c>
      <c r="B891" s="388"/>
      <c r="C891" s="247" t="str">
        <f>+VLOOKUP(A891,bd_lista!$A$3:$C$590,3,FALSE)</f>
        <v>Gobierno Autónomo Municipal de Caiza "D"</v>
      </c>
      <c r="D891" s="390"/>
      <c r="E891" s="244" t="s">
        <v>1305</v>
      </c>
      <c r="F891" s="245">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5">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5">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5">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5">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5">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5">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5">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5">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5">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5">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5">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5">
        <f t="shared" ca="1" si="29"/>
        <v>0</v>
      </c>
      <c r="S891" s="259">
        <f ca="1">+R890+R891</f>
        <v>0</v>
      </c>
      <c r="T891" s="245">
        <f ca="1">+S891</f>
        <v>0</v>
      </c>
      <c r="U891" s="244">
        <f t="shared" si="30"/>
        <v>2</v>
      </c>
      <c r="V891" s="333" t="str">
        <f>+VLOOKUP(A891,bd_lista!$A$3:$E$590,5,FALSE)</f>
        <v>Gobiernos Autonomos Municipales</v>
      </c>
      <c r="W891" s="392"/>
      <c r="X891" s="242">
        <f>+VLOOKUP(A891,[4]Sheet1!$A$13:$D$744,4,FALSE)</f>
        <v>0</v>
      </c>
      <c r="Y891" s="242" t="e">
        <f>+VLOOKUP(X891,bd_lista!$A$3:$C$590,3,FALSE)</f>
        <v>#N/A</v>
      </c>
      <c r="Z891" s="292"/>
      <c r="AA891" s="293"/>
    </row>
    <row r="892" spans="1:27" customFormat="1" ht="15" hidden="1" customHeight="1">
      <c r="A892" s="32">
        <v>1530</v>
      </c>
      <c r="B892" s="387">
        <f>+A892</f>
        <v>1530</v>
      </c>
      <c r="C892" s="247" t="str">
        <f>+VLOOKUP(A892,bd_lista!$A$3:$C$590,3,FALSE)</f>
        <v>Gobierno Autónomo Municipal de Uyuni</v>
      </c>
      <c r="D892" s="389" t="str">
        <f>+C892</f>
        <v>Gobierno Autónomo Municipal de Uyuni</v>
      </c>
      <c r="E892" s="242" t="s">
        <v>1304</v>
      </c>
      <c r="F892" s="243">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3">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3">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3">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3">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3">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3">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3">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3">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3">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3">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3">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3">
        <f t="shared" ca="1" si="29"/>
        <v>0</v>
      </c>
      <c r="S892" s="249"/>
      <c r="T892" s="243">
        <f ca="1">+T893</f>
        <v>0</v>
      </c>
      <c r="U892" s="242">
        <f t="shared" si="30"/>
        <v>1</v>
      </c>
      <c r="V892" s="333" t="str">
        <f>+VLOOKUP(A892,bd_lista!$A$3:$E$590,5,FALSE)</f>
        <v>Gobiernos Autonomos Municipales</v>
      </c>
      <c r="W892" s="391" t="str">
        <f>+V892</f>
        <v>Gobiernos Autonomos Municipales</v>
      </c>
      <c r="X892" s="242">
        <f>+VLOOKUP(A892,[4]Sheet1!$A$13:$D$744,4,FALSE)</f>
        <v>0</v>
      </c>
      <c r="Y892" s="242" t="e">
        <f>+VLOOKUP(X892,bd_lista!$A$3:$C$590,3,FALSE)</f>
        <v>#N/A</v>
      </c>
      <c r="Z892" s="294">
        <f>+X892</f>
        <v>0</v>
      </c>
      <c r="AA892" s="295" t="e">
        <f>+Y892</f>
        <v>#N/A</v>
      </c>
    </row>
    <row r="893" spans="1:27" customFormat="1" ht="15" hidden="1" customHeight="1">
      <c r="A893" s="32">
        <v>1530</v>
      </c>
      <c r="B893" s="388"/>
      <c r="C893" s="247" t="str">
        <f>+VLOOKUP(A893,bd_lista!$A$3:$C$590,3,FALSE)</f>
        <v>Gobierno Autónomo Municipal de Uyuni</v>
      </c>
      <c r="D893" s="390"/>
      <c r="E893" s="244" t="s">
        <v>1305</v>
      </c>
      <c r="F893" s="245">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5">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5">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5">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5">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5">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5">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5">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5">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5">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5">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5">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5">
        <f t="shared" ca="1" si="29"/>
        <v>0</v>
      </c>
      <c r="S893" s="259">
        <f ca="1">+R892+R893</f>
        <v>0</v>
      </c>
      <c r="T893" s="245">
        <f ca="1">+S893</f>
        <v>0</v>
      </c>
      <c r="U893" s="244">
        <f t="shared" si="30"/>
        <v>2</v>
      </c>
      <c r="V893" s="333" t="str">
        <f>+VLOOKUP(A893,bd_lista!$A$3:$E$590,5,FALSE)</f>
        <v>Gobiernos Autonomos Municipales</v>
      </c>
      <c r="W893" s="392"/>
      <c r="X893" s="242">
        <f>+VLOOKUP(A893,[4]Sheet1!$A$13:$D$744,4,FALSE)</f>
        <v>0</v>
      </c>
      <c r="Y893" s="242" t="e">
        <f>+VLOOKUP(X893,bd_lista!$A$3:$C$590,3,FALSE)</f>
        <v>#N/A</v>
      </c>
      <c r="Z893" s="292"/>
      <c r="AA893" s="293"/>
    </row>
    <row r="894" spans="1:27" customFormat="1" ht="15" hidden="1" customHeight="1">
      <c r="A894" s="32">
        <v>1531</v>
      </c>
      <c r="B894" s="387">
        <f>+A894</f>
        <v>1531</v>
      </c>
      <c r="C894" s="247" t="str">
        <f>+VLOOKUP(A894,bd_lista!$A$3:$C$590,3,FALSE)</f>
        <v>Gobierno Autónomo Municipal de Tomave</v>
      </c>
      <c r="D894" s="389" t="str">
        <f>+C894</f>
        <v>Gobierno Autónomo Municipal de Tomave</v>
      </c>
      <c r="E894" s="242" t="s">
        <v>1304</v>
      </c>
      <c r="F894" s="243">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3">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3">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3">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3">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3">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3">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3">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3">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3">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3">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3">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3">
        <f t="shared" ca="1" si="29"/>
        <v>0</v>
      </c>
      <c r="S894" s="249"/>
      <c r="T894" s="243">
        <f ca="1">+T895</f>
        <v>0</v>
      </c>
      <c r="U894" s="242">
        <f t="shared" si="30"/>
        <v>1</v>
      </c>
      <c r="V894" s="333" t="str">
        <f>+VLOOKUP(A894,bd_lista!$A$3:$E$590,5,FALSE)</f>
        <v>Gobiernos Autonomos Municipales</v>
      </c>
      <c r="W894" s="391" t="str">
        <f>+V894</f>
        <v>Gobiernos Autonomos Municipales</v>
      </c>
      <c r="X894" s="242">
        <f>+VLOOKUP(A894,[4]Sheet1!$A$13:$D$744,4,FALSE)</f>
        <v>0</v>
      </c>
      <c r="Y894" s="242" t="e">
        <f>+VLOOKUP(X894,bd_lista!$A$3:$C$590,3,FALSE)</f>
        <v>#N/A</v>
      </c>
      <c r="Z894" s="294">
        <f>+X894</f>
        <v>0</v>
      </c>
      <c r="AA894" s="295" t="e">
        <f>+Y894</f>
        <v>#N/A</v>
      </c>
    </row>
    <row r="895" spans="1:27" customFormat="1" ht="15" hidden="1" customHeight="1">
      <c r="A895" s="32">
        <v>1531</v>
      </c>
      <c r="B895" s="388"/>
      <c r="C895" s="247" t="str">
        <f>+VLOOKUP(A895,bd_lista!$A$3:$C$590,3,FALSE)</f>
        <v>Gobierno Autónomo Municipal de Tomave</v>
      </c>
      <c r="D895" s="390"/>
      <c r="E895" s="244" t="s">
        <v>1305</v>
      </c>
      <c r="F895" s="245">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5">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5">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5">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5">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5">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5">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5">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5">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5">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5">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5">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5">
        <f t="shared" ca="1" si="29"/>
        <v>0</v>
      </c>
      <c r="S895" s="259">
        <f ca="1">+R894+R895</f>
        <v>0</v>
      </c>
      <c r="T895" s="245">
        <f ca="1">+S895</f>
        <v>0</v>
      </c>
      <c r="U895" s="244">
        <f t="shared" si="30"/>
        <v>2</v>
      </c>
      <c r="V895" s="333" t="str">
        <f>+VLOOKUP(A895,bd_lista!$A$3:$E$590,5,FALSE)</f>
        <v>Gobiernos Autonomos Municipales</v>
      </c>
      <c r="W895" s="392"/>
      <c r="X895" s="242">
        <f>+VLOOKUP(A895,[4]Sheet1!$A$13:$D$744,4,FALSE)</f>
        <v>0</v>
      </c>
      <c r="Y895" s="242" t="e">
        <f>+VLOOKUP(X895,bd_lista!$A$3:$C$590,3,FALSE)</f>
        <v>#N/A</v>
      </c>
      <c r="Z895" s="292"/>
      <c r="AA895" s="293"/>
    </row>
    <row r="896" spans="1:27" customFormat="1" ht="15" hidden="1" customHeight="1">
      <c r="A896" s="32">
        <v>1532</v>
      </c>
      <c r="B896" s="387">
        <f>+A896</f>
        <v>1532</v>
      </c>
      <c r="C896" s="247" t="str">
        <f>+VLOOKUP(A896,bd_lista!$A$3:$C$590,3,FALSE)</f>
        <v>Gobierno Autónomo Municipal de Porco</v>
      </c>
      <c r="D896" s="389" t="str">
        <f>+C896</f>
        <v>Gobierno Autónomo Municipal de Porco</v>
      </c>
      <c r="E896" s="242" t="s">
        <v>1304</v>
      </c>
      <c r="F896" s="243">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3">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3">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3">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3">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3">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3">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3">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3">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3">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3">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3">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3">
        <f t="shared" ca="1" si="29"/>
        <v>0</v>
      </c>
      <c r="S896" s="249"/>
      <c r="T896" s="243">
        <f ca="1">+T897</f>
        <v>0</v>
      </c>
      <c r="U896" s="242">
        <f t="shared" si="30"/>
        <v>1</v>
      </c>
      <c r="V896" s="333" t="str">
        <f>+VLOOKUP(A896,bd_lista!$A$3:$E$590,5,FALSE)</f>
        <v>Gobiernos Autonomos Municipales</v>
      </c>
      <c r="W896" s="391" t="str">
        <f>+V896</f>
        <v>Gobiernos Autonomos Municipales</v>
      </c>
      <c r="X896" s="242">
        <f>+VLOOKUP(A896,[4]Sheet1!$A$13:$D$744,4,FALSE)</f>
        <v>0</v>
      </c>
      <c r="Y896" s="242" t="e">
        <f>+VLOOKUP(X896,bd_lista!$A$3:$C$590,3,FALSE)</f>
        <v>#N/A</v>
      </c>
      <c r="Z896" s="294">
        <f>+X896</f>
        <v>0</v>
      </c>
      <c r="AA896" s="295" t="e">
        <f>+Y896</f>
        <v>#N/A</v>
      </c>
    </row>
    <row r="897" spans="1:27" customFormat="1" ht="15" hidden="1" customHeight="1">
      <c r="A897" s="32">
        <v>1532</v>
      </c>
      <c r="B897" s="388"/>
      <c r="C897" s="247" t="str">
        <f>+VLOOKUP(A897,bd_lista!$A$3:$C$590,3,FALSE)</f>
        <v>Gobierno Autónomo Municipal de Porco</v>
      </c>
      <c r="D897" s="390"/>
      <c r="E897" s="244" t="s">
        <v>1305</v>
      </c>
      <c r="F897" s="245">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5">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5">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5">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5">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5">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5">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5">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5">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5">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5">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5">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5">
        <f t="shared" ca="1" si="29"/>
        <v>0</v>
      </c>
      <c r="S897" s="259">
        <f ca="1">+R896+R897</f>
        <v>0</v>
      </c>
      <c r="T897" s="245">
        <f ca="1">+S897</f>
        <v>0</v>
      </c>
      <c r="U897" s="244">
        <f t="shared" si="30"/>
        <v>2</v>
      </c>
      <c r="V897" s="333" t="str">
        <f>+VLOOKUP(A897,bd_lista!$A$3:$E$590,5,FALSE)</f>
        <v>Gobiernos Autonomos Municipales</v>
      </c>
      <c r="W897" s="392"/>
      <c r="X897" s="242">
        <f>+VLOOKUP(A897,[4]Sheet1!$A$13:$D$744,4,FALSE)</f>
        <v>0</v>
      </c>
      <c r="Y897" s="242" t="e">
        <f>+VLOOKUP(X897,bd_lista!$A$3:$C$590,3,FALSE)</f>
        <v>#N/A</v>
      </c>
      <c r="Z897" s="292"/>
      <c r="AA897" s="293"/>
    </row>
    <row r="898" spans="1:27" customFormat="1" ht="15" hidden="1" customHeight="1">
      <c r="A898" s="32">
        <v>1533</v>
      </c>
      <c r="B898" s="387">
        <f>+A898</f>
        <v>1533</v>
      </c>
      <c r="C898" s="247" t="str">
        <f>+VLOOKUP(A898,bd_lista!$A$3:$C$590,3,FALSE)</f>
        <v>Gobierno Autónomo Municipal de Arampampa</v>
      </c>
      <c r="D898" s="389" t="str">
        <f>+C898</f>
        <v>Gobierno Autónomo Municipal de Arampampa</v>
      </c>
      <c r="E898" s="242" t="s">
        <v>1304</v>
      </c>
      <c r="F898" s="243">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3">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3">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3">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3">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3">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3">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3">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3">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3">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3">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3">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3">
        <f t="shared" ca="1" si="29"/>
        <v>0</v>
      </c>
      <c r="S898" s="249"/>
      <c r="T898" s="243">
        <f ca="1">+T899</f>
        <v>0</v>
      </c>
      <c r="U898" s="242">
        <f t="shared" si="30"/>
        <v>1</v>
      </c>
      <c r="V898" s="333" t="str">
        <f>+VLOOKUP(A898,bd_lista!$A$3:$E$590,5,FALSE)</f>
        <v>Gobiernos Autonomos Municipales</v>
      </c>
      <c r="W898" s="391" t="str">
        <f>+V898</f>
        <v>Gobiernos Autonomos Municipales</v>
      </c>
      <c r="X898" s="242">
        <f>+VLOOKUP(A898,[4]Sheet1!$A$13:$D$744,4,FALSE)</f>
        <v>0</v>
      </c>
      <c r="Y898" s="242" t="e">
        <f>+VLOOKUP(X898,bd_lista!$A$3:$C$590,3,FALSE)</f>
        <v>#N/A</v>
      </c>
      <c r="Z898" s="294">
        <f>+X898</f>
        <v>0</v>
      </c>
      <c r="AA898" s="295" t="e">
        <f>+Y898</f>
        <v>#N/A</v>
      </c>
    </row>
    <row r="899" spans="1:27" customFormat="1" ht="15" hidden="1" customHeight="1">
      <c r="A899" s="32">
        <v>1533</v>
      </c>
      <c r="B899" s="388"/>
      <c r="C899" s="247" t="str">
        <f>+VLOOKUP(A899,bd_lista!$A$3:$C$590,3,FALSE)</f>
        <v>Gobierno Autónomo Municipal de Arampampa</v>
      </c>
      <c r="D899" s="390"/>
      <c r="E899" s="244" t="s">
        <v>1305</v>
      </c>
      <c r="F899" s="245">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5">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5">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5">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5">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5">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5">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5">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5">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5">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5">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5">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5">
        <f t="shared" ca="1" si="29"/>
        <v>0</v>
      </c>
      <c r="S899" s="259">
        <f ca="1">+R898+R899</f>
        <v>0</v>
      </c>
      <c r="T899" s="245">
        <f ca="1">+S899</f>
        <v>0</v>
      </c>
      <c r="U899" s="244">
        <f t="shared" si="30"/>
        <v>2</v>
      </c>
      <c r="V899" s="333" t="str">
        <f>+VLOOKUP(A899,bd_lista!$A$3:$E$590,5,FALSE)</f>
        <v>Gobiernos Autonomos Municipales</v>
      </c>
      <c r="W899" s="392"/>
      <c r="X899" s="242">
        <f>+VLOOKUP(A899,[4]Sheet1!$A$13:$D$744,4,FALSE)</f>
        <v>0</v>
      </c>
      <c r="Y899" s="242" t="e">
        <f>+VLOOKUP(X899,bd_lista!$A$3:$C$590,3,FALSE)</f>
        <v>#N/A</v>
      </c>
      <c r="Z899" s="292"/>
      <c r="AA899" s="293"/>
    </row>
    <row r="900" spans="1:27" customFormat="1" ht="15" hidden="1" customHeight="1">
      <c r="A900" s="32">
        <v>1534</v>
      </c>
      <c r="B900" s="387">
        <f>+A900</f>
        <v>1534</v>
      </c>
      <c r="C900" s="247" t="str">
        <f>+VLOOKUP(A900,bd_lista!$A$3:$C$590,3,FALSE)</f>
        <v>Gobierno Autónomo Municipal de Acasio</v>
      </c>
      <c r="D900" s="389" t="str">
        <f>+C900</f>
        <v>Gobierno Autónomo Municipal de Acasio</v>
      </c>
      <c r="E900" s="242" t="s">
        <v>1304</v>
      </c>
      <c r="F900" s="243">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3">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3">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3">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3">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3">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3">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3">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3">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3">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3">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3">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3">
        <f t="shared" ca="1" si="29"/>
        <v>0</v>
      </c>
      <c r="S900" s="249"/>
      <c r="T900" s="243">
        <f ca="1">+T901</f>
        <v>0</v>
      </c>
      <c r="U900" s="242">
        <f t="shared" si="30"/>
        <v>1</v>
      </c>
      <c r="V900" s="333" t="str">
        <f>+VLOOKUP(A900,bd_lista!$A$3:$E$590,5,FALSE)</f>
        <v>Gobiernos Autonomos Municipales</v>
      </c>
      <c r="W900" s="391" t="str">
        <f>+V900</f>
        <v>Gobiernos Autonomos Municipales</v>
      </c>
      <c r="X900" s="242">
        <f>+VLOOKUP(A900,[4]Sheet1!$A$13:$D$744,4,FALSE)</f>
        <v>0</v>
      </c>
      <c r="Y900" s="242" t="e">
        <f>+VLOOKUP(X900,bd_lista!$A$3:$C$590,3,FALSE)</f>
        <v>#N/A</v>
      </c>
      <c r="Z900" s="294">
        <f>+X900</f>
        <v>0</v>
      </c>
      <c r="AA900" s="295" t="e">
        <f>+Y900</f>
        <v>#N/A</v>
      </c>
    </row>
    <row r="901" spans="1:27" customFormat="1" ht="15" hidden="1" customHeight="1">
      <c r="A901" s="32">
        <v>1534</v>
      </c>
      <c r="B901" s="388"/>
      <c r="C901" s="247" t="str">
        <f>+VLOOKUP(A901,bd_lista!$A$3:$C$590,3,FALSE)</f>
        <v>Gobierno Autónomo Municipal de Acasio</v>
      </c>
      <c r="D901" s="390"/>
      <c r="E901" s="244" t="s">
        <v>1305</v>
      </c>
      <c r="F901" s="245">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5">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5">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5">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5">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5">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5">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5">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5">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5">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5">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5">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5">
        <f t="shared" ca="1" si="29"/>
        <v>0</v>
      </c>
      <c r="S901" s="259">
        <f ca="1">+R900+R901</f>
        <v>0</v>
      </c>
      <c r="T901" s="245">
        <f ca="1">+S901</f>
        <v>0</v>
      </c>
      <c r="U901" s="244">
        <f t="shared" si="30"/>
        <v>2</v>
      </c>
      <c r="V901" s="333" t="str">
        <f>+VLOOKUP(A901,bd_lista!$A$3:$E$590,5,FALSE)</f>
        <v>Gobiernos Autonomos Municipales</v>
      </c>
      <c r="W901" s="392"/>
      <c r="X901" s="242">
        <f>+VLOOKUP(A901,[4]Sheet1!$A$13:$D$744,4,FALSE)</f>
        <v>0</v>
      </c>
      <c r="Y901" s="242" t="e">
        <f>+VLOOKUP(X901,bd_lista!$A$3:$C$590,3,FALSE)</f>
        <v>#N/A</v>
      </c>
      <c r="Z901" s="292"/>
      <c r="AA901" s="293"/>
    </row>
    <row r="902" spans="1:27" customFormat="1" ht="15" hidden="1" customHeight="1">
      <c r="A902" s="32">
        <v>1535</v>
      </c>
      <c r="B902" s="387">
        <f>+A902</f>
        <v>1535</v>
      </c>
      <c r="C902" s="247" t="str">
        <f>+VLOOKUP(A902,bd_lista!$A$3:$C$590,3,FALSE)</f>
        <v>Gobierno Autónomo Municipal de Llica</v>
      </c>
      <c r="D902" s="389" t="str">
        <f>+C902</f>
        <v>Gobierno Autónomo Municipal de Llica</v>
      </c>
      <c r="E902" s="242" t="s">
        <v>1304</v>
      </c>
      <c r="F902" s="243">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3">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3">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3">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3">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3">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3">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3">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3">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3">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3">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3">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3">
        <f t="shared" ref="R902:R965" ca="1" si="31">+SUM(F902:Q902)</f>
        <v>0</v>
      </c>
      <c r="S902" s="249"/>
      <c r="T902" s="243">
        <f ca="1">+T903</f>
        <v>0</v>
      </c>
      <c r="U902" s="242">
        <f t="shared" ref="U902:U965" si="32">+IF(E902="Débitos",1,2)</f>
        <v>1</v>
      </c>
      <c r="V902" s="333" t="str">
        <f>+VLOOKUP(A902,bd_lista!$A$3:$E$590,5,FALSE)</f>
        <v>Gobiernos Autonomos Municipales</v>
      </c>
      <c r="W902" s="391" t="str">
        <f>+V902</f>
        <v>Gobiernos Autonomos Municipales</v>
      </c>
      <c r="X902" s="242">
        <f>+VLOOKUP(A902,[4]Sheet1!$A$13:$D$744,4,FALSE)</f>
        <v>0</v>
      </c>
      <c r="Y902" s="242" t="e">
        <f>+VLOOKUP(X902,bd_lista!$A$3:$C$590,3,FALSE)</f>
        <v>#N/A</v>
      </c>
      <c r="Z902" s="294">
        <f>+X902</f>
        <v>0</v>
      </c>
      <c r="AA902" s="295" t="e">
        <f>+Y902</f>
        <v>#N/A</v>
      </c>
    </row>
    <row r="903" spans="1:27" customFormat="1" ht="15" hidden="1" customHeight="1">
      <c r="A903" s="32">
        <v>1535</v>
      </c>
      <c r="B903" s="388"/>
      <c r="C903" s="247" t="str">
        <f>+VLOOKUP(A903,bd_lista!$A$3:$C$590,3,FALSE)</f>
        <v>Gobierno Autónomo Municipal de Llica</v>
      </c>
      <c r="D903" s="390"/>
      <c r="E903" s="244" t="s">
        <v>1305</v>
      </c>
      <c r="F903" s="245">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5">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5">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5">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5">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5">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5">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5">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5">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5">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5">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5">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5">
        <f t="shared" ca="1" si="31"/>
        <v>0</v>
      </c>
      <c r="S903" s="259">
        <f ca="1">+R902+R903</f>
        <v>0</v>
      </c>
      <c r="T903" s="245">
        <f ca="1">+S903</f>
        <v>0</v>
      </c>
      <c r="U903" s="244">
        <f t="shared" si="32"/>
        <v>2</v>
      </c>
      <c r="V903" s="333" t="str">
        <f>+VLOOKUP(A903,bd_lista!$A$3:$E$590,5,FALSE)</f>
        <v>Gobiernos Autonomos Municipales</v>
      </c>
      <c r="W903" s="392"/>
      <c r="X903" s="242">
        <f>+VLOOKUP(A903,[4]Sheet1!$A$13:$D$744,4,FALSE)</f>
        <v>0</v>
      </c>
      <c r="Y903" s="242" t="e">
        <f>+VLOOKUP(X903,bd_lista!$A$3:$C$590,3,FALSE)</f>
        <v>#N/A</v>
      </c>
      <c r="Z903" s="292"/>
      <c r="AA903" s="293"/>
    </row>
    <row r="904" spans="1:27" customFormat="1" ht="15" hidden="1" customHeight="1">
      <c r="A904" s="32">
        <v>1536</v>
      </c>
      <c r="B904" s="387">
        <f>+A904</f>
        <v>1536</v>
      </c>
      <c r="C904" s="247" t="str">
        <f>+VLOOKUP(A904,bd_lista!$A$3:$C$590,3,FALSE)</f>
        <v>Gobierno Autónomo Municipal de Tahua</v>
      </c>
      <c r="D904" s="389" t="str">
        <f>+C904</f>
        <v>Gobierno Autónomo Municipal de Tahua</v>
      </c>
      <c r="E904" s="242" t="s">
        <v>1304</v>
      </c>
      <c r="F904" s="243">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3">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3">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3">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3">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3">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3">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3">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3">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3">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3">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3">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3">
        <f t="shared" ca="1" si="31"/>
        <v>0</v>
      </c>
      <c r="S904" s="249"/>
      <c r="T904" s="243">
        <f ca="1">+T905</f>
        <v>0</v>
      </c>
      <c r="U904" s="242">
        <f t="shared" si="32"/>
        <v>1</v>
      </c>
      <c r="V904" s="333" t="str">
        <f>+VLOOKUP(A904,bd_lista!$A$3:$E$590,5,FALSE)</f>
        <v>Gobiernos Autonomos Municipales</v>
      </c>
      <c r="W904" s="391" t="str">
        <f>+V904</f>
        <v>Gobiernos Autonomos Municipales</v>
      </c>
      <c r="X904" s="242">
        <f>+VLOOKUP(A904,[4]Sheet1!$A$13:$D$744,4,FALSE)</f>
        <v>0</v>
      </c>
      <c r="Y904" s="242" t="e">
        <f>+VLOOKUP(X904,bd_lista!$A$3:$C$590,3,FALSE)</f>
        <v>#N/A</v>
      </c>
      <c r="Z904" s="294">
        <f>+X904</f>
        <v>0</v>
      </c>
      <c r="AA904" s="295" t="e">
        <f>+Y904</f>
        <v>#N/A</v>
      </c>
    </row>
    <row r="905" spans="1:27" customFormat="1" ht="15" hidden="1" customHeight="1">
      <c r="A905" s="32">
        <v>1536</v>
      </c>
      <c r="B905" s="388"/>
      <c r="C905" s="247" t="str">
        <f>+VLOOKUP(A905,bd_lista!$A$3:$C$590,3,FALSE)</f>
        <v>Gobierno Autónomo Municipal de Tahua</v>
      </c>
      <c r="D905" s="390"/>
      <c r="E905" s="244" t="s">
        <v>1305</v>
      </c>
      <c r="F905" s="245">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5">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5">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5">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5">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5">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5">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5">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5">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5">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5">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5">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5">
        <f t="shared" ca="1" si="31"/>
        <v>0</v>
      </c>
      <c r="S905" s="259">
        <f ca="1">+R904+R905</f>
        <v>0</v>
      </c>
      <c r="T905" s="245">
        <f ca="1">+S905</f>
        <v>0</v>
      </c>
      <c r="U905" s="244">
        <f t="shared" si="32"/>
        <v>2</v>
      </c>
      <c r="V905" s="333" t="str">
        <f>+VLOOKUP(A905,bd_lista!$A$3:$E$590,5,FALSE)</f>
        <v>Gobiernos Autonomos Municipales</v>
      </c>
      <c r="W905" s="392"/>
      <c r="X905" s="242">
        <f>+VLOOKUP(A905,[4]Sheet1!$A$13:$D$744,4,FALSE)</f>
        <v>0</v>
      </c>
      <c r="Y905" s="242" t="e">
        <f>+VLOOKUP(X905,bd_lista!$A$3:$C$590,3,FALSE)</f>
        <v>#N/A</v>
      </c>
      <c r="Z905" s="292"/>
      <c r="AA905" s="293"/>
    </row>
    <row r="906" spans="1:27" customFormat="1" ht="15" hidden="1" customHeight="1">
      <c r="A906" s="32">
        <v>1537</v>
      </c>
      <c r="B906" s="387">
        <f>+A906</f>
        <v>1537</v>
      </c>
      <c r="C906" s="247" t="str">
        <f>+VLOOKUP(A906,bd_lista!$A$3:$C$590,3,FALSE)</f>
        <v>Gobierno Autónomo Municipal de Villazón</v>
      </c>
      <c r="D906" s="389" t="str">
        <f>+C906</f>
        <v>Gobierno Autónomo Municipal de Villazón</v>
      </c>
      <c r="E906" s="242" t="s">
        <v>1304</v>
      </c>
      <c r="F906" s="243">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3">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3">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3">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3">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3">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3">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3">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3">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3">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3">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3">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3">
        <f t="shared" ca="1" si="31"/>
        <v>0</v>
      </c>
      <c r="S906" s="249"/>
      <c r="T906" s="243">
        <f ca="1">+T907</f>
        <v>0</v>
      </c>
      <c r="U906" s="242">
        <f t="shared" si="32"/>
        <v>1</v>
      </c>
      <c r="V906" s="333" t="str">
        <f>+VLOOKUP(A906,bd_lista!$A$3:$E$590,5,FALSE)</f>
        <v>Gobiernos Autonomos Municipales</v>
      </c>
      <c r="W906" s="391" t="str">
        <f>+V906</f>
        <v>Gobiernos Autonomos Municipales</v>
      </c>
      <c r="X906" s="242">
        <f>+VLOOKUP(A906,[4]Sheet1!$A$13:$D$744,4,FALSE)</f>
        <v>0</v>
      </c>
      <c r="Y906" s="242" t="e">
        <f>+VLOOKUP(X906,bd_lista!$A$3:$C$590,3,FALSE)</f>
        <v>#N/A</v>
      </c>
      <c r="Z906" s="294">
        <f>+X906</f>
        <v>0</v>
      </c>
      <c r="AA906" s="295" t="e">
        <f>+Y906</f>
        <v>#N/A</v>
      </c>
    </row>
    <row r="907" spans="1:27" customFormat="1" ht="15" hidden="1" customHeight="1">
      <c r="A907" s="32">
        <v>1537</v>
      </c>
      <c r="B907" s="388"/>
      <c r="C907" s="247" t="str">
        <f>+VLOOKUP(A907,bd_lista!$A$3:$C$590,3,FALSE)</f>
        <v>Gobierno Autónomo Municipal de Villazón</v>
      </c>
      <c r="D907" s="390"/>
      <c r="E907" s="244" t="s">
        <v>1305</v>
      </c>
      <c r="F907" s="245">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5">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5">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5">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5">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5">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5">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5">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5">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5">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5">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5">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5">
        <f t="shared" ca="1" si="31"/>
        <v>0</v>
      </c>
      <c r="S907" s="259">
        <f ca="1">+R906+R907</f>
        <v>0</v>
      </c>
      <c r="T907" s="245">
        <f ca="1">+S907</f>
        <v>0</v>
      </c>
      <c r="U907" s="244">
        <f t="shared" si="32"/>
        <v>2</v>
      </c>
      <c r="V907" s="333" t="str">
        <f>+VLOOKUP(A907,bd_lista!$A$3:$E$590,5,FALSE)</f>
        <v>Gobiernos Autonomos Municipales</v>
      </c>
      <c r="W907" s="392"/>
      <c r="X907" s="242">
        <f>+VLOOKUP(A907,[4]Sheet1!$A$13:$D$744,4,FALSE)</f>
        <v>0</v>
      </c>
      <c r="Y907" s="242" t="e">
        <f>+VLOOKUP(X907,bd_lista!$A$3:$C$590,3,FALSE)</f>
        <v>#N/A</v>
      </c>
      <c r="Z907" s="292"/>
      <c r="AA907" s="293"/>
    </row>
    <row r="908" spans="1:27" customFormat="1" ht="15" hidden="1" customHeight="1">
      <c r="A908" s="32">
        <v>1538</v>
      </c>
      <c r="B908" s="387">
        <f>+A908</f>
        <v>1538</v>
      </c>
      <c r="C908" s="247" t="str">
        <f>+VLOOKUP(A908,bd_lista!$A$3:$C$590,3,FALSE)</f>
        <v>Gobierno Autónomo Municipal de San Agustín</v>
      </c>
      <c r="D908" s="389" t="str">
        <f>+C908</f>
        <v>Gobierno Autónomo Municipal de San Agustín</v>
      </c>
      <c r="E908" s="242" t="s">
        <v>1304</v>
      </c>
      <c r="F908" s="243">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3">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3">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3">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3">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3">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3">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3">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3">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3">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3">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3">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3">
        <f t="shared" ca="1" si="31"/>
        <v>0</v>
      </c>
      <c r="S908" s="249"/>
      <c r="T908" s="243">
        <f ca="1">+T909</f>
        <v>0</v>
      </c>
      <c r="U908" s="242">
        <f t="shared" si="32"/>
        <v>1</v>
      </c>
      <c r="V908" s="333" t="str">
        <f>+VLOOKUP(A908,bd_lista!$A$3:$E$590,5,FALSE)</f>
        <v>Gobiernos Autonomos Municipales</v>
      </c>
      <c r="W908" s="391" t="str">
        <f>+V908</f>
        <v>Gobiernos Autonomos Municipales</v>
      </c>
      <c r="X908" s="242">
        <f>+VLOOKUP(A908,[4]Sheet1!$A$13:$D$744,4,FALSE)</f>
        <v>0</v>
      </c>
      <c r="Y908" s="242" t="e">
        <f>+VLOOKUP(X908,bd_lista!$A$3:$C$590,3,FALSE)</f>
        <v>#N/A</v>
      </c>
      <c r="Z908" s="294">
        <f>+X908</f>
        <v>0</v>
      </c>
      <c r="AA908" s="295" t="e">
        <f>+Y908</f>
        <v>#N/A</v>
      </c>
    </row>
    <row r="909" spans="1:27" customFormat="1" ht="15" hidden="1" customHeight="1">
      <c r="A909" s="32">
        <v>1538</v>
      </c>
      <c r="B909" s="388"/>
      <c r="C909" s="247" t="str">
        <f>+VLOOKUP(A909,bd_lista!$A$3:$C$590,3,FALSE)</f>
        <v>Gobierno Autónomo Municipal de San Agustín</v>
      </c>
      <c r="D909" s="390"/>
      <c r="E909" s="244" t="s">
        <v>1305</v>
      </c>
      <c r="F909" s="245">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5">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5">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5">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5">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5">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5">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5">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5">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5">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5">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5">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5">
        <f t="shared" ca="1" si="31"/>
        <v>0</v>
      </c>
      <c r="S909" s="259">
        <f ca="1">+R908+R909</f>
        <v>0</v>
      </c>
      <c r="T909" s="245">
        <f ca="1">+S909</f>
        <v>0</v>
      </c>
      <c r="U909" s="244">
        <f t="shared" si="32"/>
        <v>2</v>
      </c>
      <c r="V909" s="333" t="str">
        <f>+VLOOKUP(A909,bd_lista!$A$3:$E$590,5,FALSE)</f>
        <v>Gobiernos Autonomos Municipales</v>
      </c>
      <c r="W909" s="392"/>
      <c r="X909" s="242">
        <f>+VLOOKUP(A909,[4]Sheet1!$A$13:$D$744,4,FALSE)</f>
        <v>0</v>
      </c>
      <c r="Y909" s="242" t="e">
        <f>+VLOOKUP(X909,bd_lista!$A$3:$C$590,3,FALSE)</f>
        <v>#N/A</v>
      </c>
      <c r="Z909" s="292"/>
      <c r="AA909" s="293"/>
    </row>
    <row r="910" spans="1:27" customFormat="1" ht="15" hidden="1" customHeight="1">
      <c r="A910" s="32">
        <v>1539</v>
      </c>
      <c r="B910" s="387">
        <f>+A910</f>
        <v>1539</v>
      </c>
      <c r="C910" s="247" t="str">
        <f>+VLOOKUP(A910,bd_lista!$A$3:$C$590,3,FALSE)</f>
        <v>Gobierno Autónomo Municipal de Ckochas</v>
      </c>
      <c r="D910" s="389" t="str">
        <f>+C910</f>
        <v>Gobierno Autónomo Municipal de Ckochas</v>
      </c>
      <c r="E910" s="242" t="s">
        <v>1304</v>
      </c>
      <c r="F910" s="243">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3">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3">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3">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3">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3">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3">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3">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3">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3">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3">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3">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3">
        <f t="shared" ca="1" si="31"/>
        <v>0</v>
      </c>
      <c r="S910" s="249"/>
      <c r="T910" s="243">
        <f ca="1">+T911</f>
        <v>0</v>
      </c>
      <c r="U910" s="242">
        <f t="shared" si="32"/>
        <v>1</v>
      </c>
      <c r="V910" s="333" t="str">
        <f>+VLOOKUP(A910,bd_lista!$A$3:$E$590,5,FALSE)</f>
        <v>Gobiernos Autonomos Municipales</v>
      </c>
      <c r="W910" s="391" t="str">
        <f>+V910</f>
        <v>Gobiernos Autonomos Municipales</v>
      </c>
      <c r="X910" s="242">
        <f>+VLOOKUP(A910,[4]Sheet1!$A$13:$D$744,4,FALSE)</f>
        <v>0</v>
      </c>
      <c r="Y910" s="242" t="e">
        <f>+VLOOKUP(X910,bd_lista!$A$3:$C$590,3,FALSE)</f>
        <v>#N/A</v>
      </c>
      <c r="Z910" s="294">
        <f>+X910</f>
        <v>0</v>
      </c>
      <c r="AA910" s="295" t="e">
        <f>+Y910</f>
        <v>#N/A</v>
      </c>
    </row>
    <row r="911" spans="1:27" customFormat="1" ht="15" hidden="1" customHeight="1">
      <c r="A911" s="32">
        <v>1539</v>
      </c>
      <c r="B911" s="388"/>
      <c r="C911" s="247" t="str">
        <f>+VLOOKUP(A911,bd_lista!$A$3:$C$590,3,FALSE)</f>
        <v>Gobierno Autónomo Municipal de Ckochas</v>
      </c>
      <c r="D911" s="390"/>
      <c r="E911" s="244" t="s">
        <v>1305</v>
      </c>
      <c r="F911" s="245">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5">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5">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5">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5">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5">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5">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5">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5">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5">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5">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5">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5">
        <f t="shared" ca="1" si="31"/>
        <v>0</v>
      </c>
      <c r="S911" s="259">
        <f ca="1">+R910+R911</f>
        <v>0</v>
      </c>
      <c r="T911" s="245">
        <f ca="1">+S911</f>
        <v>0</v>
      </c>
      <c r="U911" s="244">
        <f t="shared" si="32"/>
        <v>2</v>
      </c>
      <c r="V911" s="333" t="str">
        <f>+VLOOKUP(A911,bd_lista!$A$3:$E$590,5,FALSE)</f>
        <v>Gobiernos Autonomos Municipales</v>
      </c>
      <c r="W911" s="392"/>
      <c r="X911" s="242">
        <f>+VLOOKUP(A911,[4]Sheet1!$A$13:$D$744,4,FALSE)</f>
        <v>0</v>
      </c>
      <c r="Y911" s="242" t="e">
        <f>+VLOOKUP(X911,bd_lista!$A$3:$C$590,3,FALSE)</f>
        <v>#N/A</v>
      </c>
      <c r="Z911" s="292"/>
      <c r="AA911" s="293"/>
    </row>
    <row r="912" spans="1:27" customFormat="1" ht="15" hidden="1" customHeight="1">
      <c r="A912" s="32">
        <v>1540</v>
      </c>
      <c r="B912" s="387">
        <f>+A912</f>
        <v>1540</v>
      </c>
      <c r="C912" s="247" t="str">
        <f>+VLOOKUP(A912,bd_lista!$A$3:$C$590,3,FALSE)</f>
        <v>Gobierno Autónomo Municipal de Chuquihuta Ayllu Jucumani</v>
      </c>
      <c r="D912" s="389" t="str">
        <f>+C912</f>
        <v>Gobierno Autónomo Municipal de Chuquihuta Ayllu Jucumani</v>
      </c>
      <c r="E912" s="242" t="s">
        <v>1304</v>
      </c>
      <c r="F912" s="243">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3">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3">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3">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3">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3">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3">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3">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3">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3">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3">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3">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3">
        <f t="shared" ca="1" si="31"/>
        <v>0</v>
      </c>
      <c r="S912" s="249"/>
      <c r="T912" s="243">
        <f ca="1">+T913</f>
        <v>0</v>
      </c>
      <c r="U912" s="242">
        <f t="shared" si="32"/>
        <v>1</v>
      </c>
      <c r="V912" s="333" t="str">
        <f>+VLOOKUP(A912,bd_lista!$A$3:$E$590,5,FALSE)</f>
        <v>Gobiernos Autonomos Municipales</v>
      </c>
      <c r="W912" s="391" t="str">
        <f>+V912</f>
        <v>Gobiernos Autonomos Municipales</v>
      </c>
      <c r="X912" s="242">
        <f>+VLOOKUP(A912,[4]Sheet1!$A$13:$D$744,4,FALSE)</f>
        <v>0</v>
      </c>
      <c r="Y912" s="242" t="e">
        <f>+VLOOKUP(X912,bd_lista!$A$3:$C$590,3,FALSE)</f>
        <v>#N/A</v>
      </c>
      <c r="Z912" s="294">
        <f>+X912</f>
        <v>0</v>
      </c>
      <c r="AA912" s="295" t="e">
        <f>+Y912</f>
        <v>#N/A</v>
      </c>
    </row>
    <row r="913" spans="1:27" customFormat="1" ht="15" hidden="1" customHeight="1">
      <c r="A913" s="32">
        <v>1540</v>
      </c>
      <c r="B913" s="388"/>
      <c r="C913" s="247" t="str">
        <f>+VLOOKUP(A913,bd_lista!$A$3:$C$590,3,FALSE)</f>
        <v>Gobierno Autónomo Municipal de Chuquihuta Ayllu Jucumani</v>
      </c>
      <c r="D913" s="390"/>
      <c r="E913" s="244" t="s">
        <v>1305</v>
      </c>
      <c r="F913" s="245">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5">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5">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5">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5">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5">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5">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5">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5">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5">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5">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5">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5">
        <f t="shared" ca="1" si="31"/>
        <v>0</v>
      </c>
      <c r="S913" s="259">
        <f ca="1">+R912+R913</f>
        <v>0</v>
      </c>
      <c r="T913" s="245">
        <f ca="1">+S913</f>
        <v>0</v>
      </c>
      <c r="U913" s="244">
        <f t="shared" si="32"/>
        <v>2</v>
      </c>
      <c r="V913" s="333" t="str">
        <f>+VLOOKUP(A913,bd_lista!$A$3:$E$590,5,FALSE)</f>
        <v>Gobiernos Autonomos Municipales</v>
      </c>
      <c r="W913" s="392"/>
      <c r="X913" s="242">
        <f>+VLOOKUP(A913,[4]Sheet1!$A$13:$D$744,4,FALSE)</f>
        <v>0</v>
      </c>
      <c r="Y913" s="242" t="e">
        <f>+VLOOKUP(X913,bd_lista!$A$3:$C$590,3,FALSE)</f>
        <v>#N/A</v>
      </c>
      <c r="Z913" s="292"/>
      <c r="AA913" s="293"/>
    </row>
    <row r="914" spans="1:27" customFormat="1" ht="15" hidden="1" customHeight="1">
      <c r="A914" s="32">
        <v>1601</v>
      </c>
      <c r="B914" s="387">
        <f>+A914</f>
        <v>1601</v>
      </c>
      <c r="C914" s="247" t="str">
        <f>+VLOOKUP(A914,bd_lista!$A$3:$C$590,3,FALSE)</f>
        <v>Gobierno Autónomo Municipal de Tarija</v>
      </c>
      <c r="D914" s="389" t="str">
        <f>+C914</f>
        <v>Gobierno Autónomo Municipal de Tarija</v>
      </c>
      <c r="E914" s="242" t="s">
        <v>1304</v>
      </c>
      <c r="F914" s="243">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3">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3">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3">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3">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3">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3">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3">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3">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3">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3">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3">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3">
        <f t="shared" ca="1" si="31"/>
        <v>0</v>
      </c>
      <c r="S914" s="249"/>
      <c r="T914" s="243">
        <f ca="1">+T915</f>
        <v>0</v>
      </c>
      <c r="U914" s="242">
        <f t="shared" si="32"/>
        <v>1</v>
      </c>
      <c r="V914" s="333" t="str">
        <f>+VLOOKUP(A914,bd_lista!$A$3:$E$590,5,FALSE)</f>
        <v>Gobiernos Autonomos Municipales</v>
      </c>
      <c r="W914" s="391" t="str">
        <f>+V914</f>
        <v>Gobiernos Autonomos Municipales</v>
      </c>
      <c r="X914" s="242">
        <f>+VLOOKUP(A914,[4]Sheet1!$A$13:$D$744,4,FALSE)</f>
        <v>0</v>
      </c>
      <c r="Y914" s="242" t="e">
        <f>+VLOOKUP(X914,bd_lista!$A$3:$C$590,3,FALSE)</f>
        <v>#N/A</v>
      </c>
      <c r="Z914" s="294">
        <f>+X914</f>
        <v>0</v>
      </c>
      <c r="AA914" s="295" t="e">
        <f>+Y914</f>
        <v>#N/A</v>
      </c>
    </row>
    <row r="915" spans="1:27" customFormat="1" ht="15" hidden="1" customHeight="1">
      <c r="A915" s="32">
        <v>1601</v>
      </c>
      <c r="B915" s="388"/>
      <c r="C915" s="247" t="str">
        <f>+VLOOKUP(A915,bd_lista!$A$3:$C$590,3,FALSE)</f>
        <v>Gobierno Autónomo Municipal de Tarija</v>
      </c>
      <c r="D915" s="390"/>
      <c r="E915" s="244" t="s">
        <v>1305</v>
      </c>
      <c r="F915" s="245">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5">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5">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5">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5">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5">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5">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5">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5">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5">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5">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5">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5">
        <f t="shared" ca="1" si="31"/>
        <v>0</v>
      </c>
      <c r="S915" s="259">
        <f ca="1">+R914+R915</f>
        <v>0</v>
      </c>
      <c r="T915" s="245">
        <f ca="1">+S915</f>
        <v>0</v>
      </c>
      <c r="U915" s="244">
        <f t="shared" si="32"/>
        <v>2</v>
      </c>
      <c r="V915" s="333" t="str">
        <f>+VLOOKUP(A915,bd_lista!$A$3:$E$590,5,FALSE)</f>
        <v>Gobiernos Autonomos Municipales</v>
      </c>
      <c r="W915" s="392"/>
      <c r="X915" s="242">
        <f>+VLOOKUP(A915,[4]Sheet1!$A$13:$D$744,4,FALSE)</f>
        <v>0</v>
      </c>
      <c r="Y915" s="242" t="e">
        <f>+VLOOKUP(X915,bd_lista!$A$3:$C$590,3,FALSE)</f>
        <v>#N/A</v>
      </c>
      <c r="Z915" s="292"/>
      <c r="AA915" s="293"/>
    </row>
    <row r="916" spans="1:27" customFormat="1" ht="15" hidden="1" customHeight="1">
      <c r="A916" s="32">
        <v>1602</v>
      </c>
      <c r="B916" s="387">
        <f>+A916</f>
        <v>1602</v>
      </c>
      <c r="C916" s="247" t="str">
        <f>+VLOOKUP(A916,bd_lista!$A$3:$C$590,3,FALSE)</f>
        <v>Gobierno Autónomo Municipal de Padcaya</v>
      </c>
      <c r="D916" s="389" t="str">
        <f>+C916</f>
        <v>Gobierno Autónomo Municipal de Padcaya</v>
      </c>
      <c r="E916" s="242" t="s">
        <v>1304</v>
      </c>
      <c r="F916" s="243">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3">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3">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3">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3">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3">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3">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3">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3">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3">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3">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3">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3">
        <f t="shared" ca="1" si="31"/>
        <v>0</v>
      </c>
      <c r="S916" s="249"/>
      <c r="T916" s="243">
        <f ca="1">+T917</f>
        <v>0</v>
      </c>
      <c r="U916" s="242">
        <f t="shared" si="32"/>
        <v>1</v>
      </c>
      <c r="V916" s="333" t="str">
        <f>+VLOOKUP(A916,bd_lista!$A$3:$E$590,5,FALSE)</f>
        <v>Gobiernos Autonomos Municipales</v>
      </c>
      <c r="W916" s="391" t="str">
        <f>+V916</f>
        <v>Gobiernos Autonomos Municipales</v>
      </c>
      <c r="X916" s="242">
        <f>+VLOOKUP(A916,[4]Sheet1!$A$13:$D$744,4,FALSE)</f>
        <v>0</v>
      </c>
      <c r="Y916" s="242" t="e">
        <f>+VLOOKUP(X916,bd_lista!$A$3:$C$590,3,FALSE)</f>
        <v>#N/A</v>
      </c>
      <c r="Z916" s="294">
        <f>+X916</f>
        <v>0</v>
      </c>
      <c r="AA916" s="295" t="e">
        <f>+Y916</f>
        <v>#N/A</v>
      </c>
    </row>
    <row r="917" spans="1:27" customFormat="1" ht="15" hidden="1" customHeight="1">
      <c r="A917" s="32">
        <v>1602</v>
      </c>
      <c r="B917" s="388"/>
      <c r="C917" s="247" t="str">
        <f>+VLOOKUP(A917,bd_lista!$A$3:$C$590,3,FALSE)</f>
        <v>Gobierno Autónomo Municipal de Padcaya</v>
      </c>
      <c r="D917" s="390"/>
      <c r="E917" s="244" t="s">
        <v>1305</v>
      </c>
      <c r="F917" s="245">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5">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5">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5">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5">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5">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5">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5">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5">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5">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5">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5">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5">
        <f t="shared" ca="1" si="31"/>
        <v>0</v>
      </c>
      <c r="S917" s="259">
        <f ca="1">+R916+R917</f>
        <v>0</v>
      </c>
      <c r="T917" s="245">
        <f ca="1">+S917</f>
        <v>0</v>
      </c>
      <c r="U917" s="244">
        <f t="shared" si="32"/>
        <v>2</v>
      </c>
      <c r="V917" s="333" t="str">
        <f>+VLOOKUP(A917,bd_lista!$A$3:$E$590,5,FALSE)</f>
        <v>Gobiernos Autonomos Municipales</v>
      </c>
      <c r="W917" s="392"/>
      <c r="X917" s="242">
        <f>+VLOOKUP(A917,[4]Sheet1!$A$13:$D$744,4,FALSE)</f>
        <v>0</v>
      </c>
      <c r="Y917" s="242" t="e">
        <f>+VLOOKUP(X917,bd_lista!$A$3:$C$590,3,FALSE)</f>
        <v>#N/A</v>
      </c>
      <c r="Z917" s="292"/>
      <c r="AA917" s="293"/>
    </row>
    <row r="918" spans="1:27" customFormat="1" ht="15" hidden="1" customHeight="1">
      <c r="A918" s="32">
        <v>1603</v>
      </c>
      <c r="B918" s="387">
        <f>+A918</f>
        <v>1603</v>
      </c>
      <c r="C918" s="247" t="str">
        <f>+VLOOKUP(A918,bd_lista!$A$3:$C$590,3,FALSE)</f>
        <v>Gobierno Autónomo Municipal de Bermejo</v>
      </c>
      <c r="D918" s="389" t="str">
        <f>+C918</f>
        <v>Gobierno Autónomo Municipal de Bermejo</v>
      </c>
      <c r="E918" s="242" t="s">
        <v>1304</v>
      </c>
      <c r="F918" s="243">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3">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3">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3">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3">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3">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3">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3">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3">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3">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3">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3">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3">
        <f t="shared" ca="1" si="31"/>
        <v>0</v>
      </c>
      <c r="S918" s="249"/>
      <c r="T918" s="243">
        <f ca="1">+T919</f>
        <v>0</v>
      </c>
      <c r="U918" s="242">
        <f t="shared" si="32"/>
        <v>1</v>
      </c>
      <c r="V918" s="333" t="str">
        <f>+VLOOKUP(A918,bd_lista!$A$3:$E$590,5,FALSE)</f>
        <v>Gobiernos Autonomos Municipales</v>
      </c>
      <c r="W918" s="391" t="str">
        <f>+V918</f>
        <v>Gobiernos Autonomos Municipales</v>
      </c>
      <c r="X918" s="242">
        <f>+VLOOKUP(A918,[4]Sheet1!$A$13:$D$744,4,FALSE)</f>
        <v>0</v>
      </c>
      <c r="Y918" s="242" t="e">
        <f>+VLOOKUP(X918,bd_lista!$A$3:$C$590,3,FALSE)</f>
        <v>#N/A</v>
      </c>
      <c r="Z918" s="294">
        <f>+X918</f>
        <v>0</v>
      </c>
      <c r="AA918" s="295" t="e">
        <f>+Y918</f>
        <v>#N/A</v>
      </c>
    </row>
    <row r="919" spans="1:27" customFormat="1" ht="15" hidden="1" customHeight="1">
      <c r="A919" s="32">
        <v>1603</v>
      </c>
      <c r="B919" s="388"/>
      <c r="C919" s="247" t="str">
        <f>+VLOOKUP(A919,bd_lista!$A$3:$C$590,3,FALSE)</f>
        <v>Gobierno Autónomo Municipal de Bermejo</v>
      </c>
      <c r="D919" s="390"/>
      <c r="E919" s="244" t="s">
        <v>1305</v>
      </c>
      <c r="F919" s="245">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5">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5">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5">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5">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5">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5">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5">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5">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5">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5">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5">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5">
        <f t="shared" ca="1" si="31"/>
        <v>0</v>
      </c>
      <c r="S919" s="259">
        <f ca="1">+R918+R919</f>
        <v>0</v>
      </c>
      <c r="T919" s="245">
        <f ca="1">+S919</f>
        <v>0</v>
      </c>
      <c r="U919" s="244">
        <f t="shared" si="32"/>
        <v>2</v>
      </c>
      <c r="V919" s="333" t="str">
        <f>+VLOOKUP(A919,bd_lista!$A$3:$E$590,5,FALSE)</f>
        <v>Gobiernos Autonomos Municipales</v>
      </c>
      <c r="W919" s="392"/>
      <c r="X919" s="242">
        <f>+VLOOKUP(A919,[4]Sheet1!$A$13:$D$744,4,FALSE)</f>
        <v>0</v>
      </c>
      <c r="Y919" s="242" t="e">
        <f>+VLOOKUP(X919,bd_lista!$A$3:$C$590,3,FALSE)</f>
        <v>#N/A</v>
      </c>
      <c r="Z919" s="292"/>
      <c r="AA919" s="293"/>
    </row>
    <row r="920" spans="1:27" customFormat="1" ht="15" hidden="1" customHeight="1">
      <c r="A920" s="32">
        <v>1604</v>
      </c>
      <c r="B920" s="387">
        <f>+A920</f>
        <v>1604</v>
      </c>
      <c r="C920" s="247" t="str">
        <f>+VLOOKUP(A920,bd_lista!$A$3:$C$590,3,FALSE)</f>
        <v>Gobierno Autónomo Municipal de Yacuiba</v>
      </c>
      <c r="D920" s="389" t="str">
        <f>+C920</f>
        <v>Gobierno Autónomo Municipal de Yacuiba</v>
      </c>
      <c r="E920" s="242" t="s">
        <v>1304</v>
      </c>
      <c r="F920" s="243">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3">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3">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3">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3">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3">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3">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3">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3">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3">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3">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3">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3">
        <f t="shared" ca="1" si="31"/>
        <v>0</v>
      </c>
      <c r="S920" s="249"/>
      <c r="T920" s="243">
        <f ca="1">+T921</f>
        <v>0</v>
      </c>
      <c r="U920" s="242">
        <f t="shared" si="32"/>
        <v>1</v>
      </c>
      <c r="V920" s="333" t="str">
        <f>+VLOOKUP(A920,bd_lista!$A$3:$E$590,5,FALSE)</f>
        <v>Gobiernos Autonomos Municipales</v>
      </c>
      <c r="W920" s="391" t="str">
        <f>+V920</f>
        <v>Gobiernos Autonomos Municipales</v>
      </c>
      <c r="X920" s="242">
        <f>+VLOOKUP(A920,[4]Sheet1!$A$13:$D$744,4,FALSE)</f>
        <v>0</v>
      </c>
      <c r="Y920" s="242" t="e">
        <f>+VLOOKUP(X920,bd_lista!$A$3:$C$590,3,FALSE)</f>
        <v>#N/A</v>
      </c>
      <c r="Z920" s="294">
        <f>+X920</f>
        <v>0</v>
      </c>
      <c r="AA920" s="295" t="e">
        <f>+Y920</f>
        <v>#N/A</v>
      </c>
    </row>
    <row r="921" spans="1:27" customFormat="1" ht="15" hidden="1" customHeight="1">
      <c r="A921" s="32">
        <v>1604</v>
      </c>
      <c r="B921" s="388"/>
      <c r="C921" s="247" t="str">
        <f>+VLOOKUP(A921,bd_lista!$A$3:$C$590,3,FALSE)</f>
        <v>Gobierno Autónomo Municipal de Yacuiba</v>
      </c>
      <c r="D921" s="390"/>
      <c r="E921" s="244" t="s">
        <v>1305</v>
      </c>
      <c r="F921" s="245">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5">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5">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5">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5">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5">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5">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5">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5">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5">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5">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5">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5">
        <f t="shared" ca="1" si="31"/>
        <v>0</v>
      </c>
      <c r="S921" s="259">
        <f ca="1">+R920+R921</f>
        <v>0</v>
      </c>
      <c r="T921" s="245">
        <f ca="1">+S921</f>
        <v>0</v>
      </c>
      <c r="U921" s="244">
        <f t="shared" si="32"/>
        <v>2</v>
      </c>
      <c r="V921" s="333" t="str">
        <f>+VLOOKUP(A921,bd_lista!$A$3:$E$590,5,FALSE)</f>
        <v>Gobiernos Autonomos Municipales</v>
      </c>
      <c r="W921" s="392"/>
      <c r="X921" s="242">
        <f>+VLOOKUP(A921,[4]Sheet1!$A$13:$D$744,4,FALSE)</f>
        <v>0</v>
      </c>
      <c r="Y921" s="242" t="e">
        <f>+VLOOKUP(X921,bd_lista!$A$3:$C$590,3,FALSE)</f>
        <v>#N/A</v>
      </c>
      <c r="Z921" s="292"/>
      <c r="AA921" s="293"/>
    </row>
    <row r="922" spans="1:27" customFormat="1" ht="15" hidden="1" customHeight="1">
      <c r="A922" s="32">
        <v>1605</v>
      </c>
      <c r="B922" s="387">
        <f>+A922</f>
        <v>1605</v>
      </c>
      <c r="C922" s="247" t="str">
        <f>+VLOOKUP(A922,bd_lista!$A$3:$C$590,3,FALSE)</f>
        <v>Gobierno Autónomo Municipal de Caraparí</v>
      </c>
      <c r="D922" s="389" t="str">
        <f>+C922</f>
        <v>Gobierno Autónomo Municipal de Caraparí</v>
      </c>
      <c r="E922" s="242" t="s">
        <v>1304</v>
      </c>
      <c r="F922" s="243">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3">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3">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3">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3">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3">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3">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3">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3">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3">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3">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3">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3">
        <f t="shared" ca="1" si="31"/>
        <v>0</v>
      </c>
      <c r="S922" s="249"/>
      <c r="T922" s="243">
        <f ca="1">+T923</f>
        <v>0</v>
      </c>
      <c r="U922" s="242">
        <f t="shared" si="32"/>
        <v>1</v>
      </c>
      <c r="V922" s="333" t="str">
        <f>+VLOOKUP(A922,bd_lista!$A$3:$E$590,5,FALSE)</f>
        <v>Gobiernos Autonomos Municipales</v>
      </c>
      <c r="W922" s="391" t="str">
        <f>+V922</f>
        <v>Gobiernos Autonomos Municipales</v>
      </c>
      <c r="X922" s="242">
        <f>+VLOOKUP(A922,[4]Sheet1!$A$13:$D$744,4,FALSE)</f>
        <v>0</v>
      </c>
      <c r="Y922" s="242" t="e">
        <f>+VLOOKUP(X922,bd_lista!$A$3:$C$590,3,FALSE)</f>
        <v>#N/A</v>
      </c>
      <c r="Z922" s="294">
        <f>+X922</f>
        <v>0</v>
      </c>
      <c r="AA922" s="295" t="e">
        <f>+Y922</f>
        <v>#N/A</v>
      </c>
    </row>
    <row r="923" spans="1:27" customFormat="1" ht="15" hidden="1" customHeight="1">
      <c r="A923" s="32">
        <v>1605</v>
      </c>
      <c r="B923" s="388"/>
      <c r="C923" s="247" t="str">
        <f>+VLOOKUP(A923,bd_lista!$A$3:$C$590,3,FALSE)</f>
        <v>Gobierno Autónomo Municipal de Caraparí</v>
      </c>
      <c r="D923" s="390"/>
      <c r="E923" s="244" t="s">
        <v>1305</v>
      </c>
      <c r="F923" s="245">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5">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5">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5">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5">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5">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5">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5">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5">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5">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5">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5">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5">
        <f t="shared" ca="1" si="31"/>
        <v>0</v>
      </c>
      <c r="S923" s="259">
        <f ca="1">+R922+R923</f>
        <v>0</v>
      </c>
      <c r="T923" s="245">
        <f ca="1">+S923</f>
        <v>0</v>
      </c>
      <c r="U923" s="244">
        <f t="shared" si="32"/>
        <v>2</v>
      </c>
      <c r="V923" s="333" t="str">
        <f>+VLOOKUP(A923,bd_lista!$A$3:$E$590,5,FALSE)</f>
        <v>Gobiernos Autonomos Municipales</v>
      </c>
      <c r="W923" s="392"/>
      <c r="X923" s="242">
        <f>+VLOOKUP(A923,[4]Sheet1!$A$13:$D$744,4,FALSE)</f>
        <v>0</v>
      </c>
      <c r="Y923" s="242" t="e">
        <f>+VLOOKUP(X923,bd_lista!$A$3:$C$590,3,FALSE)</f>
        <v>#N/A</v>
      </c>
      <c r="Z923" s="292"/>
      <c r="AA923" s="293"/>
    </row>
    <row r="924" spans="1:27" customFormat="1" ht="15" hidden="1" customHeight="1">
      <c r="A924" s="32">
        <v>1606</v>
      </c>
      <c r="B924" s="387">
        <f>+A924</f>
        <v>1606</v>
      </c>
      <c r="C924" s="247" t="str">
        <f>+VLOOKUP(A924,bd_lista!$A$3:$C$590,3,FALSE)</f>
        <v>Gobierno Autónomo Municipal de Villamontes</v>
      </c>
      <c r="D924" s="389" t="str">
        <f>+C924</f>
        <v>Gobierno Autónomo Municipal de Villamontes</v>
      </c>
      <c r="E924" s="242" t="s">
        <v>1304</v>
      </c>
      <c r="F924" s="243">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3">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3">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3">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3">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3">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3">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3">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3">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3">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3">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3">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3">
        <f t="shared" ca="1" si="31"/>
        <v>0</v>
      </c>
      <c r="S924" s="249"/>
      <c r="T924" s="243">
        <f ca="1">+T925</f>
        <v>0</v>
      </c>
      <c r="U924" s="242">
        <f t="shared" si="32"/>
        <v>1</v>
      </c>
      <c r="V924" s="333" t="str">
        <f>+VLOOKUP(A924,bd_lista!$A$3:$E$590,5,FALSE)</f>
        <v>Gobiernos Autonomos Municipales</v>
      </c>
      <c r="W924" s="391" t="str">
        <f>+V924</f>
        <v>Gobiernos Autonomos Municipales</v>
      </c>
      <c r="X924" s="242">
        <f>+VLOOKUP(A924,[4]Sheet1!$A$13:$D$744,4,FALSE)</f>
        <v>0</v>
      </c>
      <c r="Y924" s="242" t="e">
        <f>+VLOOKUP(X924,bd_lista!$A$3:$C$590,3,FALSE)</f>
        <v>#N/A</v>
      </c>
      <c r="Z924" s="294">
        <f>+X924</f>
        <v>0</v>
      </c>
      <c r="AA924" s="295" t="e">
        <f>+Y924</f>
        <v>#N/A</v>
      </c>
    </row>
    <row r="925" spans="1:27" customFormat="1" ht="15" hidden="1" customHeight="1">
      <c r="A925" s="32">
        <v>1606</v>
      </c>
      <c r="B925" s="388"/>
      <c r="C925" s="247" t="str">
        <f>+VLOOKUP(A925,bd_lista!$A$3:$C$590,3,FALSE)</f>
        <v>Gobierno Autónomo Municipal de Villamontes</v>
      </c>
      <c r="D925" s="390"/>
      <c r="E925" s="244" t="s">
        <v>1305</v>
      </c>
      <c r="F925" s="245">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5">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5">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5">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5">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5">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5">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5">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5">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5">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5">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5">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5">
        <f t="shared" ca="1" si="31"/>
        <v>0</v>
      </c>
      <c r="S925" s="259">
        <f ca="1">+R924+R925</f>
        <v>0</v>
      </c>
      <c r="T925" s="245">
        <f ca="1">+S925</f>
        <v>0</v>
      </c>
      <c r="U925" s="244">
        <f t="shared" si="32"/>
        <v>2</v>
      </c>
      <c r="V925" s="333" t="str">
        <f>+VLOOKUP(A925,bd_lista!$A$3:$E$590,5,FALSE)</f>
        <v>Gobiernos Autonomos Municipales</v>
      </c>
      <c r="W925" s="392"/>
      <c r="X925" s="242">
        <f>+VLOOKUP(A925,[4]Sheet1!$A$13:$D$744,4,FALSE)</f>
        <v>0</v>
      </c>
      <c r="Y925" s="242" t="e">
        <f>+VLOOKUP(X925,bd_lista!$A$3:$C$590,3,FALSE)</f>
        <v>#N/A</v>
      </c>
      <c r="Z925" s="292"/>
      <c r="AA925" s="293"/>
    </row>
    <row r="926" spans="1:27" customFormat="1" ht="15" hidden="1" customHeight="1">
      <c r="A926" s="32">
        <v>1607</v>
      </c>
      <c r="B926" s="387">
        <f>+A926</f>
        <v>1607</v>
      </c>
      <c r="C926" s="247" t="str">
        <f>+VLOOKUP(A926,bd_lista!$A$3:$C$590,3,FALSE)</f>
        <v>Gobierno Autónomo Municipal de Uriondo (Concepción)</v>
      </c>
      <c r="D926" s="389" t="str">
        <f>+C926</f>
        <v>Gobierno Autónomo Municipal de Uriondo (Concepción)</v>
      </c>
      <c r="E926" s="242" t="s">
        <v>1304</v>
      </c>
      <c r="F926" s="243">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3">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3">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3">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3">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3">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3">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3">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3">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3">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3">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3">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3">
        <f t="shared" ca="1" si="31"/>
        <v>0</v>
      </c>
      <c r="S926" s="249"/>
      <c r="T926" s="243">
        <f ca="1">+T927</f>
        <v>0</v>
      </c>
      <c r="U926" s="242">
        <f t="shared" si="32"/>
        <v>1</v>
      </c>
      <c r="V926" s="333" t="str">
        <f>+VLOOKUP(A926,bd_lista!$A$3:$E$590,5,FALSE)</f>
        <v>Gobiernos Autonomos Municipales</v>
      </c>
      <c r="W926" s="391" t="str">
        <f>+V926</f>
        <v>Gobiernos Autonomos Municipales</v>
      </c>
      <c r="X926" s="242">
        <f>+VLOOKUP(A926,[4]Sheet1!$A$13:$D$744,4,FALSE)</f>
        <v>0</v>
      </c>
      <c r="Y926" s="242" t="e">
        <f>+VLOOKUP(X926,bd_lista!$A$3:$C$590,3,FALSE)</f>
        <v>#N/A</v>
      </c>
      <c r="Z926" s="294">
        <f>+X926</f>
        <v>0</v>
      </c>
      <c r="AA926" s="295" t="e">
        <f>+Y926</f>
        <v>#N/A</v>
      </c>
    </row>
    <row r="927" spans="1:27" customFormat="1" ht="15" hidden="1" customHeight="1">
      <c r="A927" s="32">
        <v>1607</v>
      </c>
      <c r="B927" s="388"/>
      <c r="C927" s="247" t="str">
        <f>+VLOOKUP(A927,bd_lista!$A$3:$C$590,3,FALSE)</f>
        <v>Gobierno Autónomo Municipal de Uriondo (Concepción)</v>
      </c>
      <c r="D927" s="390"/>
      <c r="E927" s="244" t="s">
        <v>1305</v>
      </c>
      <c r="F927" s="245">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5">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5">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5">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5">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5">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5">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5">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5">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5">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5">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5">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5">
        <f t="shared" ca="1" si="31"/>
        <v>0</v>
      </c>
      <c r="S927" s="259">
        <f ca="1">+R926+R927</f>
        <v>0</v>
      </c>
      <c r="T927" s="245">
        <f ca="1">+S927</f>
        <v>0</v>
      </c>
      <c r="U927" s="244">
        <f t="shared" si="32"/>
        <v>2</v>
      </c>
      <c r="V927" s="333" t="str">
        <f>+VLOOKUP(A927,bd_lista!$A$3:$E$590,5,FALSE)</f>
        <v>Gobiernos Autonomos Municipales</v>
      </c>
      <c r="W927" s="392"/>
      <c r="X927" s="242">
        <f>+VLOOKUP(A927,[4]Sheet1!$A$13:$D$744,4,FALSE)</f>
        <v>0</v>
      </c>
      <c r="Y927" s="242" t="e">
        <f>+VLOOKUP(X927,bd_lista!$A$3:$C$590,3,FALSE)</f>
        <v>#N/A</v>
      </c>
      <c r="Z927" s="292"/>
      <c r="AA927" s="293"/>
    </row>
    <row r="928" spans="1:27" customFormat="1" ht="15" hidden="1" customHeight="1">
      <c r="A928" s="32">
        <v>1608</v>
      </c>
      <c r="B928" s="387">
        <f>+A928</f>
        <v>1608</v>
      </c>
      <c r="C928" s="247" t="str">
        <f>+VLOOKUP(A928,bd_lista!$A$3:$C$590,3,FALSE)</f>
        <v>Gobierno Autónomo Municipal de Yunchara</v>
      </c>
      <c r="D928" s="389" t="str">
        <f>+C928</f>
        <v>Gobierno Autónomo Municipal de Yunchara</v>
      </c>
      <c r="E928" s="242" t="s">
        <v>1304</v>
      </c>
      <c r="F928" s="243">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3">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3">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3">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3">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3">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3">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3">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3">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3">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3">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3">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3">
        <f t="shared" ca="1" si="31"/>
        <v>0</v>
      </c>
      <c r="S928" s="249"/>
      <c r="T928" s="243">
        <f ca="1">+T929</f>
        <v>0</v>
      </c>
      <c r="U928" s="242">
        <f t="shared" si="32"/>
        <v>1</v>
      </c>
      <c r="V928" s="333" t="str">
        <f>+VLOOKUP(A928,bd_lista!$A$3:$E$590,5,FALSE)</f>
        <v>Gobiernos Autonomos Municipales</v>
      </c>
      <c r="W928" s="391" t="str">
        <f>+V928</f>
        <v>Gobiernos Autonomos Municipales</v>
      </c>
      <c r="X928" s="242">
        <f>+VLOOKUP(A928,[4]Sheet1!$A$13:$D$744,4,FALSE)</f>
        <v>0</v>
      </c>
      <c r="Y928" s="242" t="e">
        <f>+VLOOKUP(X928,bd_lista!$A$3:$C$590,3,FALSE)</f>
        <v>#N/A</v>
      </c>
      <c r="Z928" s="294">
        <f>+X928</f>
        <v>0</v>
      </c>
      <c r="AA928" s="295" t="e">
        <f>+Y928</f>
        <v>#N/A</v>
      </c>
    </row>
    <row r="929" spans="1:27" customFormat="1" ht="15" hidden="1" customHeight="1">
      <c r="A929" s="32">
        <v>1608</v>
      </c>
      <c r="B929" s="388"/>
      <c r="C929" s="247" t="str">
        <f>+VLOOKUP(A929,bd_lista!$A$3:$C$590,3,FALSE)</f>
        <v>Gobierno Autónomo Municipal de Yunchara</v>
      </c>
      <c r="D929" s="390"/>
      <c r="E929" s="244" t="s">
        <v>1305</v>
      </c>
      <c r="F929" s="245">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5">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5">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5">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5">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5">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5">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5">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5">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5">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5">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5">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5">
        <f t="shared" ca="1" si="31"/>
        <v>0</v>
      </c>
      <c r="S929" s="259">
        <f ca="1">+R928+R929</f>
        <v>0</v>
      </c>
      <c r="T929" s="245">
        <f ca="1">+S929</f>
        <v>0</v>
      </c>
      <c r="U929" s="244">
        <f t="shared" si="32"/>
        <v>2</v>
      </c>
      <c r="V929" s="333" t="str">
        <f>+VLOOKUP(A929,bd_lista!$A$3:$E$590,5,FALSE)</f>
        <v>Gobiernos Autonomos Municipales</v>
      </c>
      <c r="W929" s="392"/>
      <c r="X929" s="242">
        <f>+VLOOKUP(A929,[4]Sheet1!$A$13:$D$744,4,FALSE)</f>
        <v>0</v>
      </c>
      <c r="Y929" s="242" t="e">
        <f>+VLOOKUP(X929,bd_lista!$A$3:$C$590,3,FALSE)</f>
        <v>#N/A</v>
      </c>
      <c r="Z929" s="292"/>
      <c r="AA929" s="293"/>
    </row>
    <row r="930" spans="1:27" customFormat="1" ht="15" hidden="1" customHeight="1">
      <c r="A930" s="32">
        <v>1609</v>
      </c>
      <c r="B930" s="387">
        <f>+A930</f>
        <v>1609</v>
      </c>
      <c r="C930" s="247" t="str">
        <f>+VLOOKUP(A930,bd_lista!$A$3:$C$590,3,FALSE)</f>
        <v>Gobierno Autónomo Municipal de San Lorenzo</v>
      </c>
      <c r="D930" s="389" t="str">
        <f>+C930</f>
        <v>Gobierno Autónomo Municipal de San Lorenzo</v>
      </c>
      <c r="E930" s="242" t="s">
        <v>1304</v>
      </c>
      <c r="F930" s="243">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3">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3">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3">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3">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3">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3">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3">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3">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3">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3">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3">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3">
        <f t="shared" ca="1" si="31"/>
        <v>0</v>
      </c>
      <c r="S930" s="249"/>
      <c r="T930" s="243">
        <f ca="1">+T931</f>
        <v>0</v>
      </c>
      <c r="U930" s="242">
        <f t="shared" si="32"/>
        <v>1</v>
      </c>
      <c r="V930" s="333" t="str">
        <f>+VLOOKUP(A930,bd_lista!$A$3:$E$590,5,FALSE)</f>
        <v>Gobiernos Autonomos Municipales</v>
      </c>
      <c r="W930" s="391" t="str">
        <f>+V930</f>
        <v>Gobiernos Autonomos Municipales</v>
      </c>
      <c r="X930" s="242">
        <f>+VLOOKUP(A930,[4]Sheet1!$A$13:$D$744,4,FALSE)</f>
        <v>0</v>
      </c>
      <c r="Y930" s="242" t="e">
        <f>+VLOOKUP(X930,bd_lista!$A$3:$C$590,3,FALSE)</f>
        <v>#N/A</v>
      </c>
      <c r="Z930" s="294">
        <f>+X930</f>
        <v>0</v>
      </c>
      <c r="AA930" s="295" t="e">
        <f>+Y930</f>
        <v>#N/A</v>
      </c>
    </row>
    <row r="931" spans="1:27" customFormat="1" ht="15" hidden="1" customHeight="1">
      <c r="A931" s="32">
        <v>1609</v>
      </c>
      <c r="B931" s="388"/>
      <c r="C931" s="247" t="str">
        <f>+VLOOKUP(A931,bd_lista!$A$3:$C$590,3,FALSE)</f>
        <v>Gobierno Autónomo Municipal de San Lorenzo</v>
      </c>
      <c r="D931" s="390"/>
      <c r="E931" s="244" t="s">
        <v>1305</v>
      </c>
      <c r="F931" s="245">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5">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5">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5">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5">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5">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5">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5">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5">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5">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5">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5">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5">
        <f t="shared" ca="1" si="31"/>
        <v>0</v>
      </c>
      <c r="S931" s="259">
        <f ca="1">+R930+R931</f>
        <v>0</v>
      </c>
      <c r="T931" s="245">
        <f ca="1">+S931</f>
        <v>0</v>
      </c>
      <c r="U931" s="244">
        <f t="shared" si="32"/>
        <v>2</v>
      </c>
      <c r="V931" s="333" t="str">
        <f>+VLOOKUP(A931,bd_lista!$A$3:$E$590,5,FALSE)</f>
        <v>Gobiernos Autonomos Municipales</v>
      </c>
      <c r="W931" s="392"/>
      <c r="X931" s="242">
        <f>+VLOOKUP(A931,[4]Sheet1!$A$13:$D$744,4,FALSE)</f>
        <v>0</v>
      </c>
      <c r="Y931" s="242" t="e">
        <f>+VLOOKUP(X931,bd_lista!$A$3:$C$590,3,FALSE)</f>
        <v>#N/A</v>
      </c>
      <c r="Z931" s="292"/>
      <c r="AA931" s="293"/>
    </row>
    <row r="932" spans="1:27" customFormat="1" ht="15" hidden="1" customHeight="1">
      <c r="A932" s="32">
        <v>1610</v>
      </c>
      <c r="B932" s="387">
        <f>+A932</f>
        <v>1610</v>
      </c>
      <c r="C932" s="247" t="str">
        <f>+VLOOKUP(A932,bd_lista!$A$3:$C$590,3,FALSE)</f>
        <v>Gobierno Autónomo Municipal de El Puente</v>
      </c>
      <c r="D932" s="389" t="str">
        <f>+C932</f>
        <v>Gobierno Autónomo Municipal de El Puente</v>
      </c>
      <c r="E932" s="242" t="s">
        <v>1304</v>
      </c>
      <c r="F932" s="243">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3">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3">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3">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3">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3">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3">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3">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3">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3">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3">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3">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3">
        <f t="shared" ca="1" si="31"/>
        <v>0</v>
      </c>
      <c r="S932" s="249"/>
      <c r="T932" s="243">
        <f ca="1">+T933</f>
        <v>0</v>
      </c>
      <c r="U932" s="242">
        <f t="shared" si="32"/>
        <v>1</v>
      </c>
      <c r="V932" s="333" t="str">
        <f>+VLOOKUP(A932,bd_lista!$A$3:$E$590,5,FALSE)</f>
        <v>Gobiernos Autonomos Municipales</v>
      </c>
      <c r="W932" s="391" t="str">
        <f>+V932</f>
        <v>Gobiernos Autonomos Municipales</v>
      </c>
      <c r="X932" s="242">
        <f>+VLOOKUP(A932,[4]Sheet1!$A$13:$D$744,4,FALSE)</f>
        <v>0</v>
      </c>
      <c r="Y932" s="242" t="e">
        <f>+VLOOKUP(X932,bd_lista!$A$3:$C$590,3,FALSE)</f>
        <v>#N/A</v>
      </c>
      <c r="Z932" s="294">
        <f>+X932</f>
        <v>0</v>
      </c>
      <c r="AA932" s="295" t="e">
        <f>+Y932</f>
        <v>#N/A</v>
      </c>
    </row>
    <row r="933" spans="1:27" customFormat="1" ht="15" hidden="1" customHeight="1">
      <c r="A933" s="32">
        <v>1610</v>
      </c>
      <c r="B933" s="388"/>
      <c r="C933" s="247" t="str">
        <f>+VLOOKUP(A933,bd_lista!$A$3:$C$590,3,FALSE)</f>
        <v>Gobierno Autónomo Municipal de El Puente</v>
      </c>
      <c r="D933" s="390"/>
      <c r="E933" s="244" t="s">
        <v>1305</v>
      </c>
      <c r="F933" s="245">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5">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5">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5">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5">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5">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5">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5">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5">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5">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5">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5">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5">
        <f t="shared" ca="1" si="31"/>
        <v>0</v>
      </c>
      <c r="S933" s="259">
        <f ca="1">+R932+R933</f>
        <v>0</v>
      </c>
      <c r="T933" s="245">
        <f ca="1">+S933</f>
        <v>0</v>
      </c>
      <c r="U933" s="244">
        <f t="shared" si="32"/>
        <v>2</v>
      </c>
      <c r="V933" s="333" t="str">
        <f>+VLOOKUP(A933,bd_lista!$A$3:$E$590,5,FALSE)</f>
        <v>Gobiernos Autonomos Municipales</v>
      </c>
      <c r="W933" s="392"/>
      <c r="X933" s="242">
        <f>+VLOOKUP(A933,[4]Sheet1!$A$13:$D$744,4,FALSE)</f>
        <v>0</v>
      </c>
      <c r="Y933" s="242" t="e">
        <f>+VLOOKUP(X933,bd_lista!$A$3:$C$590,3,FALSE)</f>
        <v>#N/A</v>
      </c>
      <c r="Z933" s="292"/>
      <c r="AA933" s="293"/>
    </row>
    <row r="934" spans="1:27" customFormat="1" ht="15" hidden="1" customHeight="1">
      <c r="A934" s="32">
        <v>1611</v>
      </c>
      <c r="B934" s="387">
        <f>+A934</f>
        <v>1611</v>
      </c>
      <c r="C934" s="247" t="str">
        <f>+VLOOKUP(A934,bd_lista!$A$3:$C$590,3,FALSE)</f>
        <v>Gobierno Autónomo Municipal de Entre Ríos</v>
      </c>
      <c r="D934" s="389" t="str">
        <f>+C934</f>
        <v>Gobierno Autónomo Municipal de Entre Ríos</v>
      </c>
      <c r="E934" s="242" t="s">
        <v>1304</v>
      </c>
      <c r="F934" s="243">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3">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3">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3">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3">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3">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3">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3">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3">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3">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3">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3">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3">
        <f t="shared" ca="1" si="31"/>
        <v>0</v>
      </c>
      <c r="S934" s="249"/>
      <c r="T934" s="243">
        <f ca="1">+T935</f>
        <v>0</v>
      </c>
      <c r="U934" s="242">
        <f t="shared" si="32"/>
        <v>1</v>
      </c>
      <c r="V934" s="333" t="str">
        <f>+VLOOKUP(A934,bd_lista!$A$3:$E$590,5,FALSE)</f>
        <v>Gobiernos Autonomos Municipales</v>
      </c>
      <c r="W934" s="391" t="str">
        <f>+V934</f>
        <v>Gobiernos Autonomos Municipales</v>
      </c>
      <c r="X934" s="242">
        <f>+VLOOKUP(A934,[4]Sheet1!$A$13:$D$744,4,FALSE)</f>
        <v>0</v>
      </c>
      <c r="Y934" s="242" t="e">
        <f>+VLOOKUP(X934,bd_lista!$A$3:$C$590,3,FALSE)</f>
        <v>#N/A</v>
      </c>
      <c r="Z934" s="294">
        <f>+X934</f>
        <v>0</v>
      </c>
      <c r="AA934" s="295" t="e">
        <f>+Y934</f>
        <v>#N/A</v>
      </c>
    </row>
    <row r="935" spans="1:27" customFormat="1" ht="15" hidden="1" customHeight="1">
      <c r="A935" s="32">
        <v>1611</v>
      </c>
      <c r="B935" s="388"/>
      <c r="C935" s="247" t="str">
        <f>+VLOOKUP(A935,bd_lista!$A$3:$C$590,3,FALSE)</f>
        <v>Gobierno Autónomo Municipal de Entre Ríos</v>
      </c>
      <c r="D935" s="390"/>
      <c r="E935" s="244" t="s">
        <v>1305</v>
      </c>
      <c r="F935" s="245">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5">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5">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5">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5">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5">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5">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5">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5">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5">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5">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5">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5">
        <f t="shared" ca="1" si="31"/>
        <v>0</v>
      </c>
      <c r="S935" s="259">
        <f ca="1">+R934+R935</f>
        <v>0</v>
      </c>
      <c r="T935" s="245">
        <f ca="1">+S935</f>
        <v>0</v>
      </c>
      <c r="U935" s="244">
        <f t="shared" si="32"/>
        <v>2</v>
      </c>
      <c r="V935" s="333" t="str">
        <f>+VLOOKUP(A935,bd_lista!$A$3:$E$590,5,FALSE)</f>
        <v>Gobiernos Autonomos Municipales</v>
      </c>
      <c r="W935" s="392"/>
      <c r="X935" s="242">
        <f>+VLOOKUP(A935,[4]Sheet1!$A$13:$D$744,4,FALSE)</f>
        <v>0</v>
      </c>
      <c r="Y935" s="242" t="e">
        <f>+VLOOKUP(X935,bd_lista!$A$3:$C$590,3,FALSE)</f>
        <v>#N/A</v>
      </c>
      <c r="Z935" s="292"/>
      <c r="AA935" s="293"/>
    </row>
    <row r="936" spans="1:27" customFormat="1" ht="15" hidden="1" customHeight="1">
      <c r="A936" s="32">
        <v>1701</v>
      </c>
      <c r="B936" s="387">
        <f>+A936</f>
        <v>1701</v>
      </c>
      <c r="C936" s="247" t="str">
        <f>+VLOOKUP(A936,bd_lista!$A$3:$C$590,3,FALSE)</f>
        <v>Gobierno Autónomo Municipal de Santa Cruz de La Sierra</v>
      </c>
      <c r="D936" s="389" t="str">
        <f>+C936</f>
        <v>Gobierno Autónomo Municipal de Santa Cruz de La Sierra</v>
      </c>
      <c r="E936" s="242" t="s">
        <v>1304</v>
      </c>
      <c r="F936" s="243">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3">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3">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3">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3">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3">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3">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3">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3">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3">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3">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3">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3">
        <f t="shared" ca="1" si="31"/>
        <v>0</v>
      </c>
      <c r="S936" s="249"/>
      <c r="T936" s="243">
        <f ca="1">+T937</f>
        <v>0</v>
      </c>
      <c r="U936" s="242">
        <f t="shared" si="32"/>
        <v>1</v>
      </c>
      <c r="V936" s="333" t="str">
        <f>+VLOOKUP(A936,bd_lista!$A$3:$E$590,5,FALSE)</f>
        <v>Gobiernos Autonomos Municipales</v>
      </c>
      <c r="W936" s="391" t="str">
        <f>+V936</f>
        <v>Gobiernos Autonomos Municipales</v>
      </c>
      <c r="X936" s="242">
        <f>+VLOOKUP(A936,[4]Sheet1!$A$13:$D$744,4,FALSE)</f>
        <v>0</v>
      </c>
      <c r="Y936" s="242" t="e">
        <f>+VLOOKUP(X936,bd_lista!$A$3:$C$590,3,FALSE)</f>
        <v>#N/A</v>
      </c>
      <c r="Z936" s="294">
        <f>+X936</f>
        <v>0</v>
      </c>
      <c r="AA936" s="295" t="e">
        <f>+Y936</f>
        <v>#N/A</v>
      </c>
    </row>
    <row r="937" spans="1:27" customFormat="1" ht="15" hidden="1" customHeight="1">
      <c r="A937" s="32">
        <v>1701</v>
      </c>
      <c r="B937" s="388"/>
      <c r="C937" s="247" t="str">
        <f>+VLOOKUP(A937,bd_lista!$A$3:$C$590,3,FALSE)</f>
        <v>Gobierno Autónomo Municipal de Santa Cruz de La Sierra</v>
      </c>
      <c r="D937" s="390"/>
      <c r="E937" s="244" t="s">
        <v>1305</v>
      </c>
      <c r="F937" s="245">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5">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5">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5">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5">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5">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5">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5">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5">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5">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5">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5">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5">
        <f t="shared" ca="1" si="31"/>
        <v>0</v>
      </c>
      <c r="S937" s="259">
        <f ca="1">+R936+R937</f>
        <v>0</v>
      </c>
      <c r="T937" s="245">
        <f ca="1">+S937</f>
        <v>0</v>
      </c>
      <c r="U937" s="244">
        <f t="shared" si="32"/>
        <v>2</v>
      </c>
      <c r="V937" s="333" t="str">
        <f>+VLOOKUP(A937,bd_lista!$A$3:$E$590,5,FALSE)</f>
        <v>Gobiernos Autonomos Municipales</v>
      </c>
      <c r="W937" s="392"/>
      <c r="X937" s="242">
        <f>+VLOOKUP(A937,[4]Sheet1!$A$13:$D$744,4,FALSE)</f>
        <v>0</v>
      </c>
      <c r="Y937" s="242" t="e">
        <f>+VLOOKUP(X937,bd_lista!$A$3:$C$590,3,FALSE)</f>
        <v>#N/A</v>
      </c>
      <c r="Z937" s="292"/>
      <c r="AA937" s="293"/>
    </row>
    <row r="938" spans="1:27" customFormat="1" ht="15" hidden="1" customHeight="1">
      <c r="A938" s="32">
        <v>1702</v>
      </c>
      <c r="B938" s="387">
        <f>+A938</f>
        <v>1702</v>
      </c>
      <c r="C938" s="247" t="str">
        <f>+VLOOKUP(A938,bd_lista!$A$3:$C$590,3,FALSE)</f>
        <v>Gobierno Autónomo Municipal de Cotoca</v>
      </c>
      <c r="D938" s="389" t="str">
        <f>+C938</f>
        <v>Gobierno Autónomo Municipal de Cotoca</v>
      </c>
      <c r="E938" s="242" t="s">
        <v>1304</v>
      </c>
      <c r="F938" s="243">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3">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3">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3">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3">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3">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3">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3">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3">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3">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3">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3">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3">
        <f t="shared" ca="1" si="31"/>
        <v>0</v>
      </c>
      <c r="S938" s="249"/>
      <c r="T938" s="243">
        <f ca="1">+T939</f>
        <v>0</v>
      </c>
      <c r="U938" s="242">
        <f t="shared" si="32"/>
        <v>1</v>
      </c>
      <c r="V938" s="333" t="str">
        <f>+VLOOKUP(A938,bd_lista!$A$3:$E$590,5,FALSE)</f>
        <v>Gobiernos Autonomos Municipales</v>
      </c>
      <c r="W938" s="391" t="str">
        <f>+V938</f>
        <v>Gobiernos Autonomos Municipales</v>
      </c>
      <c r="X938" s="242">
        <f>+VLOOKUP(A938,[4]Sheet1!$A$13:$D$744,4,FALSE)</f>
        <v>0</v>
      </c>
      <c r="Y938" s="242" t="e">
        <f>+VLOOKUP(X938,bd_lista!$A$3:$C$590,3,FALSE)</f>
        <v>#N/A</v>
      </c>
      <c r="Z938" s="294">
        <f>+X938</f>
        <v>0</v>
      </c>
      <c r="AA938" s="295" t="e">
        <f>+Y938</f>
        <v>#N/A</v>
      </c>
    </row>
    <row r="939" spans="1:27" customFormat="1" ht="15" hidden="1" customHeight="1">
      <c r="A939" s="32">
        <v>1702</v>
      </c>
      <c r="B939" s="388"/>
      <c r="C939" s="247" t="str">
        <f>+VLOOKUP(A939,bd_lista!$A$3:$C$590,3,FALSE)</f>
        <v>Gobierno Autónomo Municipal de Cotoca</v>
      </c>
      <c r="D939" s="390"/>
      <c r="E939" s="244" t="s">
        <v>1305</v>
      </c>
      <c r="F939" s="245">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5">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5">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5">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5">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5">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5">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5">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5">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5">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5">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5">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5">
        <f t="shared" ca="1" si="31"/>
        <v>0</v>
      </c>
      <c r="S939" s="259">
        <f ca="1">+R938+R939</f>
        <v>0</v>
      </c>
      <c r="T939" s="245">
        <f ca="1">+S939</f>
        <v>0</v>
      </c>
      <c r="U939" s="244">
        <f t="shared" si="32"/>
        <v>2</v>
      </c>
      <c r="V939" s="333" t="str">
        <f>+VLOOKUP(A939,bd_lista!$A$3:$E$590,5,FALSE)</f>
        <v>Gobiernos Autonomos Municipales</v>
      </c>
      <c r="W939" s="392"/>
      <c r="X939" s="242">
        <f>+VLOOKUP(A939,[4]Sheet1!$A$13:$D$744,4,FALSE)</f>
        <v>0</v>
      </c>
      <c r="Y939" s="242" t="e">
        <f>+VLOOKUP(X939,bd_lista!$A$3:$C$590,3,FALSE)</f>
        <v>#N/A</v>
      </c>
      <c r="Z939" s="292"/>
      <c r="AA939" s="293"/>
    </row>
    <row r="940" spans="1:27" customFormat="1" ht="15" hidden="1" customHeight="1">
      <c r="A940" s="32">
        <v>1703</v>
      </c>
      <c r="B940" s="387">
        <f>+A940</f>
        <v>1703</v>
      </c>
      <c r="C940" s="247" t="str">
        <f>+VLOOKUP(A940,bd_lista!$A$3:$C$590,3,FALSE)</f>
        <v>Gobierno Autónomo Municipal de Porongo (Ayacucho)</v>
      </c>
      <c r="D940" s="389" t="str">
        <f>+C940</f>
        <v>Gobierno Autónomo Municipal de Porongo (Ayacucho)</v>
      </c>
      <c r="E940" s="242" t="s">
        <v>1304</v>
      </c>
      <c r="F940" s="243">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3">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3">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3">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3">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3">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3">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3">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3">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3">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3">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3">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3">
        <f t="shared" ca="1" si="31"/>
        <v>0</v>
      </c>
      <c r="S940" s="249"/>
      <c r="T940" s="243">
        <f ca="1">+T941</f>
        <v>0</v>
      </c>
      <c r="U940" s="242">
        <f t="shared" si="32"/>
        <v>1</v>
      </c>
      <c r="V940" s="333" t="str">
        <f>+VLOOKUP(A940,bd_lista!$A$3:$E$590,5,FALSE)</f>
        <v>Gobiernos Autonomos Municipales</v>
      </c>
      <c r="W940" s="391" t="str">
        <f>+V940</f>
        <v>Gobiernos Autonomos Municipales</v>
      </c>
      <c r="X940" s="242">
        <f>+VLOOKUP(A940,[4]Sheet1!$A$13:$D$744,4,FALSE)</f>
        <v>0</v>
      </c>
      <c r="Y940" s="242" t="e">
        <f>+VLOOKUP(X940,bd_lista!$A$3:$C$590,3,FALSE)</f>
        <v>#N/A</v>
      </c>
      <c r="Z940" s="294">
        <f>+X940</f>
        <v>0</v>
      </c>
      <c r="AA940" s="295" t="e">
        <f>+Y940</f>
        <v>#N/A</v>
      </c>
    </row>
    <row r="941" spans="1:27" customFormat="1" ht="15" hidden="1" customHeight="1">
      <c r="A941" s="32">
        <v>1703</v>
      </c>
      <c r="B941" s="388"/>
      <c r="C941" s="247" t="str">
        <f>+VLOOKUP(A941,bd_lista!$A$3:$C$590,3,FALSE)</f>
        <v>Gobierno Autónomo Municipal de Porongo (Ayacucho)</v>
      </c>
      <c r="D941" s="390"/>
      <c r="E941" s="244" t="s">
        <v>1305</v>
      </c>
      <c r="F941" s="245">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5">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5">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5">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5">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5">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5">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5">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5">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5">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5">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5">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5">
        <f t="shared" ca="1" si="31"/>
        <v>0</v>
      </c>
      <c r="S941" s="259">
        <f ca="1">+R940+R941</f>
        <v>0</v>
      </c>
      <c r="T941" s="245">
        <f ca="1">+S941</f>
        <v>0</v>
      </c>
      <c r="U941" s="244">
        <f t="shared" si="32"/>
        <v>2</v>
      </c>
      <c r="V941" s="333" t="str">
        <f>+VLOOKUP(A941,bd_lista!$A$3:$E$590,5,FALSE)</f>
        <v>Gobiernos Autonomos Municipales</v>
      </c>
      <c r="W941" s="392"/>
      <c r="X941" s="242">
        <f>+VLOOKUP(A941,[4]Sheet1!$A$13:$D$744,4,FALSE)</f>
        <v>0</v>
      </c>
      <c r="Y941" s="242" t="e">
        <f>+VLOOKUP(X941,bd_lista!$A$3:$C$590,3,FALSE)</f>
        <v>#N/A</v>
      </c>
      <c r="Z941" s="292"/>
      <c r="AA941" s="293"/>
    </row>
    <row r="942" spans="1:27" customFormat="1" ht="15" hidden="1" customHeight="1">
      <c r="A942" s="32">
        <v>1704</v>
      </c>
      <c r="B942" s="387">
        <f>+A942</f>
        <v>1704</v>
      </c>
      <c r="C942" s="247" t="str">
        <f>+VLOOKUP(A942,bd_lista!$A$3:$C$590,3,FALSE)</f>
        <v>Gobierno Autónomo Municipal de La Guardia</v>
      </c>
      <c r="D942" s="389" t="str">
        <f>+C942</f>
        <v>Gobierno Autónomo Municipal de La Guardia</v>
      </c>
      <c r="E942" s="242" t="s">
        <v>1304</v>
      </c>
      <c r="F942" s="243">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3">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3">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3">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3">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3">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3">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3">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3">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3">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3">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3">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3">
        <f t="shared" ca="1" si="31"/>
        <v>0</v>
      </c>
      <c r="S942" s="249"/>
      <c r="T942" s="243">
        <f ca="1">+T943</f>
        <v>0</v>
      </c>
      <c r="U942" s="242">
        <f t="shared" si="32"/>
        <v>1</v>
      </c>
      <c r="V942" s="333" t="str">
        <f>+VLOOKUP(A942,bd_lista!$A$3:$E$590,5,FALSE)</f>
        <v>Gobiernos Autonomos Municipales</v>
      </c>
      <c r="W942" s="391" t="str">
        <f>+V942</f>
        <v>Gobiernos Autonomos Municipales</v>
      </c>
      <c r="X942" s="242">
        <f>+VLOOKUP(A942,[4]Sheet1!$A$13:$D$744,4,FALSE)</f>
        <v>0</v>
      </c>
      <c r="Y942" s="242" t="e">
        <f>+VLOOKUP(X942,bd_lista!$A$3:$C$590,3,FALSE)</f>
        <v>#N/A</v>
      </c>
      <c r="Z942" s="294">
        <f>+X942</f>
        <v>0</v>
      </c>
      <c r="AA942" s="295" t="e">
        <f>+Y942</f>
        <v>#N/A</v>
      </c>
    </row>
    <row r="943" spans="1:27" customFormat="1" ht="15" hidden="1" customHeight="1">
      <c r="A943" s="32">
        <v>1704</v>
      </c>
      <c r="B943" s="388"/>
      <c r="C943" s="247" t="str">
        <f>+VLOOKUP(A943,bd_lista!$A$3:$C$590,3,FALSE)</f>
        <v>Gobierno Autónomo Municipal de La Guardia</v>
      </c>
      <c r="D943" s="390"/>
      <c r="E943" s="244" t="s">
        <v>1305</v>
      </c>
      <c r="F943" s="245">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5">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5">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5">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5">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5">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5">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5">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5">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5">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5">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5">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5">
        <f t="shared" ca="1" si="31"/>
        <v>0</v>
      </c>
      <c r="S943" s="259">
        <f ca="1">+R942+R943</f>
        <v>0</v>
      </c>
      <c r="T943" s="245">
        <f ca="1">+S943</f>
        <v>0</v>
      </c>
      <c r="U943" s="244">
        <f t="shared" si="32"/>
        <v>2</v>
      </c>
      <c r="V943" s="333" t="str">
        <f>+VLOOKUP(A943,bd_lista!$A$3:$E$590,5,FALSE)</f>
        <v>Gobiernos Autonomos Municipales</v>
      </c>
      <c r="W943" s="392"/>
      <c r="X943" s="242">
        <f>+VLOOKUP(A943,[4]Sheet1!$A$13:$D$744,4,FALSE)</f>
        <v>0</v>
      </c>
      <c r="Y943" s="242" t="e">
        <f>+VLOOKUP(X943,bd_lista!$A$3:$C$590,3,FALSE)</f>
        <v>#N/A</v>
      </c>
      <c r="Z943" s="292"/>
      <c r="AA943" s="293"/>
    </row>
    <row r="944" spans="1:27" customFormat="1" ht="15" hidden="1" customHeight="1">
      <c r="A944" s="32">
        <v>1705</v>
      </c>
      <c r="B944" s="387">
        <f>+A944</f>
        <v>1705</v>
      </c>
      <c r="C944" s="247" t="str">
        <f>+VLOOKUP(A944,bd_lista!$A$3:$C$590,3,FALSE)</f>
        <v>Gobierno Autónomo Municipal de El Torno</v>
      </c>
      <c r="D944" s="389" t="str">
        <f>+C944</f>
        <v>Gobierno Autónomo Municipal de El Torno</v>
      </c>
      <c r="E944" s="242" t="s">
        <v>1304</v>
      </c>
      <c r="F944" s="243">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3">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3">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3">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3">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3">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3">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3">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3">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3">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3">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3">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3">
        <f t="shared" ca="1" si="31"/>
        <v>0</v>
      </c>
      <c r="S944" s="249"/>
      <c r="T944" s="243">
        <f ca="1">+T945</f>
        <v>0</v>
      </c>
      <c r="U944" s="242">
        <f t="shared" si="32"/>
        <v>1</v>
      </c>
      <c r="V944" s="333" t="str">
        <f>+VLOOKUP(A944,bd_lista!$A$3:$E$590,5,FALSE)</f>
        <v>Gobiernos Autonomos Municipales</v>
      </c>
      <c r="W944" s="391" t="str">
        <f>+V944</f>
        <v>Gobiernos Autonomos Municipales</v>
      </c>
      <c r="X944" s="242">
        <f>+VLOOKUP(A944,[4]Sheet1!$A$13:$D$744,4,FALSE)</f>
        <v>0</v>
      </c>
      <c r="Y944" s="242" t="e">
        <f>+VLOOKUP(X944,bd_lista!$A$3:$C$590,3,FALSE)</f>
        <v>#N/A</v>
      </c>
      <c r="Z944" s="294">
        <f>+X944</f>
        <v>0</v>
      </c>
      <c r="AA944" s="295" t="e">
        <f>+Y944</f>
        <v>#N/A</v>
      </c>
    </row>
    <row r="945" spans="1:27" customFormat="1" ht="15" hidden="1" customHeight="1">
      <c r="A945" s="32">
        <v>1705</v>
      </c>
      <c r="B945" s="388"/>
      <c r="C945" s="247" t="str">
        <f>+VLOOKUP(A945,bd_lista!$A$3:$C$590,3,FALSE)</f>
        <v>Gobierno Autónomo Municipal de El Torno</v>
      </c>
      <c r="D945" s="390"/>
      <c r="E945" s="244" t="s">
        <v>1305</v>
      </c>
      <c r="F945" s="245">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5">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5">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5">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5">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5">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5">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5">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5">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5">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5">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5">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5">
        <f t="shared" ca="1" si="31"/>
        <v>0</v>
      </c>
      <c r="S945" s="259">
        <f ca="1">+R944+R945</f>
        <v>0</v>
      </c>
      <c r="T945" s="245">
        <f ca="1">+S945</f>
        <v>0</v>
      </c>
      <c r="U945" s="244">
        <f t="shared" si="32"/>
        <v>2</v>
      </c>
      <c r="V945" s="333" t="str">
        <f>+VLOOKUP(A945,bd_lista!$A$3:$E$590,5,FALSE)</f>
        <v>Gobiernos Autonomos Municipales</v>
      </c>
      <c r="W945" s="392"/>
      <c r="X945" s="242">
        <f>+VLOOKUP(A945,[4]Sheet1!$A$13:$D$744,4,FALSE)</f>
        <v>0</v>
      </c>
      <c r="Y945" s="242" t="e">
        <f>+VLOOKUP(X945,bd_lista!$A$3:$C$590,3,FALSE)</f>
        <v>#N/A</v>
      </c>
      <c r="Z945" s="292"/>
      <c r="AA945" s="293"/>
    </row>
    <row r="946" spans="1:27" customFormat="1" ht="15" hidden="1" customHeight="1">
      <c r="A946" s="32">
        <v>1706</v>
      </c>
      <c r="B946" s="387">
        <f>+A946</f>
        <v>1706</v>
      </c>
      <c r="C946" s="247" t="str">
        <f>+VLOOKUP(A946,bd_lista!$A$3:$C$590,3,FALSE)</f>
        <v>Gobierno Autónomo Municipal de Warnes</v>
      </c>
      <c r="D946" s="389" t="str">
        <f>+C946</f>
        <v>Gobierno Autónomo Municipal de Warnes</v>
      </c>
      <c r="E946" s="242" t="s">
        <v>1304</v>
      </c>
      <c r="F946" s="243">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3">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3">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3">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3">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3">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3">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3">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3">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3">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3">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3">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3">
        <f t="shared" ca="1" si="31"/>
        <v>0</v>
      </c>
      <c r="S946" s="249"/>
      <c r="T946" s="243">
        <f ca="1">+T947</f>
        <v>0</v>
      </c>
      <c r="U946" s="242">
        <f t="shared" si="32"/>
        <v>1</v>
      </c>
      <c r="V946" s="333" t="str">
        <f>+VLOOKUP(A946,bd_lista!$A$3:$E$590,5,FALSE)</f>
        <v>Gobiernos Autonomos Municipales</v>
      </c>
      <c r="W946" s="391" t="str">
        <f>+V946</f>
        <v>Gobiernos Autonomos Municipales</v>
      </c>
      <c r="X946" s="242">
        <f>+VLOOKUP(A946,[4]Sheet1!$A$13:$D$744,4,FALSE)</f>
        <v>0</v>
      </c>
      <c r="Y946" s="242" t="e">
        <f>+VLOOKUP(X946,bd_lista!$A$3:$C$590,3,FALSE)</f>
        <v>#N/A</v>
      </c>
      <c r="Z946" s="294">
        <f>+X946</f>
        <v>0</v>
      </c>
      <c r="AA946" s="295" t="e">
        <f>+Y946</f>
        <v>#N/A</v>
      </c>
    </row>
    <row r="947" spans="1:27" customFormat="1" ht="15" hidden="1" customHeight="1">
      <c r="A947" s="32">
        <v>1706</v>
      </c>
      <c r="B947" s="388"/>
      <c r="C947" s="247" t="str">
        <f>+VLOOKUP(A947,bd_lista!$A$3:$C$590,3,FALSE)</f>
        <v>Gobierno Autónomo Municipal de Warnes</v>
      </c>
      <c r="D947" s="390"/>
      <c r="E947" s="244" t="s">
        <v>1305</v>
      </c>
      <c r="F947" s="245">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5">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5">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5">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5">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5">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5">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5">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5">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5">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5">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5">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5">
        <f t="shared" ca="1" si="31"/>
        <v>0</v>
      </c>
      <c r="S947" s="259">
        <f ca="1">+R946+R947</f>
        <v>0</v>
      </c>
      <c r="T947" s="245">
        <f ca="1">+S947</f>
        <v>0</v>
      </c>
      <c r="U947" s="244">
        <f t="shared" si="32"/>
        <v>2</v>
      </c>
      <c r="V947" s="333" t="str">
        <f>+VLOOKUP(A947,bd_lista!$A$3:$E$590,5,FALSE)</f>
        <v>Gobiernos Autonomos Municipales</v>
      </c>
      <c r="W947" s="392"/>
      <c r="X947" s="242">
        <f>+VLOOKUP(A947,[4]Sheet1!$A$13:$D$744,4,FALSE)</f>
        <v>0</v>
      </c>
      <c r="Y947" s="242" t="e">
        <f>+VLOOKUP(X947,bd_lista!$A$3:$C$590,3,FALSE)</f>
        <v>#N/A</v>
      </c>
      <c r="Z947" s="292"/>
      <c r="AA947" s="293"/>
    </row>
    <row r="948" spans="1:27" customFormat="1" ht="15" hidden="1" customHeight="1">
      <c r="A948" s="32">
        <v>1707</v>
      </c>
      <c r="B948" s="387">
        <f>+A948</f>
        <v>1707</v>
      </c>
      <c r="C948" s="247" t="str">
        <f>+VLOOKUP(A948,bd_lista!$A$3:$C$590,3,FALSE)</f>
        <v>Gobierno Autónomo Municipal de San Ignacio (San Ignacio de Velasco)</v>
      </c>
      <c r="D948" s="389" t="str">
        <f>+C948</f>
        <v>Gobierno Autónomo Municipal de San Ignacio (San Ignacio de Velasco)</v>
      </c>
      <c r="E948" s="242" t="s">
        <v>1304</v>
      </c>
      <c r="F948" s="243">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3">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3">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3">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3">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3">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3">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3">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3">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3">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3">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3">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3">
        <f t="shared" ca="1" si="31"/>
        <v>0</v>
      </c>
      <c r="S948" s="249"/>
      <c r="T948" s="243">
        <f ca="1">+T949</f>
        <v>0</v>
      </c>
      <c r="U948" s="242">
        <f t="shared" si="32"/>
        <v>1</v>
      </c>
      <c r="V948" s="333" t="str">
        <f>+VLOOKUP(A948,bd_lista!$A$3:$E$590,5,FALSE)</f>
        <v>Gobiernos Autonomos Municipales</v>
      </c>
      <c r="W948" s="391" t="str">
        <f>+V948</f>
        <v>Gobiernos Autonomos Municipales</v>
      </c>
      <c r="X948" s="242">
        <f>+VLOOKUP(A948,[4]Sheet1!$A$13:$D$744,4,FALSE)</f>
        <v>0</v>
      </c>
      <c r="Y948" s="242" t="e">
        <f>+VLOOKUP(X948,bd_lista!$A$3:$C$590,3,FALSE)</f>
        <v>#N/A</v>
      </c>
      <c r="Z948" s="294">
        <f>+X948</f>
        <v>0</v>
      </c>
      <c r="AA948" s="295" t="e">
        <f>+Y948</f>
        <v>#N/A</v>
      </c>
    </row>
    <row r="949" spans="1:27" customFormat="1" ht="15" hidden="1" customHeight="1">
      <c r="A949" s="32">
        <v>1707</v>
      </c>
      <c r="B949" s="388"/>
      <c r="C949" s="247" t="str">
        <f>+VLOOKUP(A949,bd_lista!$A$3:$C$590,3,FALSE)</f>
        <v>Gobierno Autónomo Municipal de San Ignacio (San Ignacio de Velasco)</v>
      </c>
      <c r="D949" s="390"/>
      <c r="E949" s="244" t="s">
        <v>1305</v>
      </c>
      <c r="F949" s="245">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5">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5">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5">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5">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5">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5">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5">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5">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5">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5">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5">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5">
        <f t="shared" ca="1" si="31"/>
        <v>0</v>
      </c>
      <c r="S949" s="259">
        <f ca="1">+R948+R949</f>
        <v>0</v>
      </c>
      <c r="T949" s="245">
        <f ca="1">+S949</f>
        <v>0</v>
      </c>
      <c r="U949" s="244">
        <f t="shared" si="32"/>
        <v>2</v>
      </c>
      <c r="V949" s="333" t="str">
        <f>+VLOOKUP(A949,bd_lista!$A$3:$E$590,5,FALSE)</f>
        <v>Gobiernos Autonomos Municipales</v>
      </c>
      <c r="W949" s="392"/>
      <c r="X949" s="242">
        <f>+VLOOKUP(A949,[4]Sheet1!$A$13:$D$744,4,FALSE)</f>
        <v>0</v>
      </c>
      <c r="Y949" s="242" t="e">
        <f>+VLOOKUP(X949,bd_lista!$A$3:$C$590,3,FALSE)</f>
        <v>#N/A</v>
      </c>
      <c r="Z949" s="292"/>
      <c r="AA949" s="293"/>
    </row>
    <row r="950" spans="1:27" customFormat="1" ht="15" hidden="1" customHeight="1">
      <c r="A950" s="32">
        <v>1708</v>
      </c>
      <c r="B950" s="387">
        <f>+A950</f>
        <v>1708</v>
      </c>
      <c r="C950" s="247" t="str">
        <f>+VLOOKUP(A950,bd_lista!$A$3:$C$590,3,FALSE)</f>
        <v>Gobierno Autónomo Municipal de San Miguel (San Miguel de Velasco)</v>
      </c>
      <c r="D950" s="389" t="str">
        <f>+C950</f>
        <v>Gobierno Autónomo Municipal de San Miguel (San Miguel de Velasco)</v>
      </c>
      <c r="E950" s="242" t="s">
        <v>1304</v>
      </c>
      <c r="F950" s="243">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3">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3">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3">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3">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3">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3">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3">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3">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3">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3">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3">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3">
        <f t="shared" ca="1" si="31"/>
        <v>0</v>
      </c>
      <c r="S950" s="249"/>
      <c r="T950" s="243">
        <f ca="1">+T951</f>
        <v>0</v>
      </c>
      <c r="U950" s="242">
        <f t="shared" si="32"/>
        <v>1</v>
      </c>
      <c r="V950" s="333" t="str">
        <f>+VLOOKUP(A950,bd_lista!$A$3:$E$590,5,FALSE)</f>
        <v>Gobiernos Autonomos Municipales</v>
      </c>
      <c r="W950" s="391" t="str">
        <f>+V950</f>
        <v>Gobiernos Autonomos Municipales</v>
      </c>
      <c r="X950" s="242">
        <f>+VLOOKUP(A950,[4]Sheet1!$A$13:$D$744,4,FALSE)</f>
        <v>0</v>
      </c>
      <c r="Y950" s="242" t="e">
        <f>+VLOOKUP(X950,bd_lista!$A$3:$C$590,3,FALSE)</f>
        <v>#N/A</v>
      </c>
      <c r="Z950" s="294">
        <f>+X950</f>
        <v>0</v>
      </c>
      <c r="AA950" s="295" t="e">
        <f>+Y950</f>
        <v>#N/A</v>
      </c>
    </row>
    <row r="951" spans="1:27" customFormat="1" ht="15" hidden="1" customHeight="1">
      <c r="A951" s="32">
        <v>1708</v>
      </c>
      <c r="B951" s="388"/>
      <c r="C951" s="247" t="str">
        <f>+VLOOKUP(A951,bd_lista!$A$3:$C$590,3,FALSE)</f>
        <v>Gobierno Autónomo Municipal de San Miguel (San Miguel de Velasco)</v>
      </c>
      <c r="D951" s="390"/>
      <c r="E951" s="244" t="s">
        <v>1305</v>
      </c>
      <c r="F951" s="245">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5">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5">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5">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5">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5">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5">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5">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5">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5">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5">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5">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5">
        <f t="shared" ca="1" si="31"/>
        <v>0</v>
      </c>
      <c r="S951" s="259">
        <f ca="1">+R950+R951</f>
        <v>0</v>
      </c>
      <c r="T951" s="245">
        <f ca="1">+S951</f>
        <v>0</v>
      </c>
      <c r="U951" s="244">
        <f t="shared" si="32"/>
        <v>2</v>
      </c>
      <c r="V951" s="333" t="str">
        <f>+VLOOKUP(A951,bd_lista!$A$3:$E$590,5,FALSE)</f>
        <v>Gobiernos Autonomos Municipales</v>
      </c>
      <c r="W951" s="392"/>
      <c r="X951" s="242">
        <f>+VLOOKUP(A951,[4]Sheet1!$A$13:$D$744,4,FALSE)</f>
        <v>0</v>
      </c>
      <c r="Y951" s="242" t="e">
        <f>+VLOOKUP(X951,bd_lista!$A$3:$C$590,3,FALSE)</f>
        <v>#N/A</v>
      </c>
      <c r="Z951" s="292"/>
      <c r="AA951" s="293"/>
    </row>
    <row r="952" spans="1:27" customFormat="1" ht="15" hidden="1" customHeight="1">
      <c r="A952" s="32">
        <v>1709</v>
      </c>
      <c r="B952" s="387">
        <f>+A952</f>
        <v>1709</v>
      </c>
      <c r="C952" s="247" t="str">
        <f>+VLOOKUP(A952,bd_lista!$A$3:$C$590,3,FALSE)</f>
        <v>Gobierno Autónomo Municipal de San Rafael</v>
      </c>
      <c r="D952" s="389" t="str">
        <f>+C952</f>
        <v>Gobierno Autónomo Municipal de San Rafael</v>
      </c>
      <c r="E952" s="242" t="s">
        <v>1304</v>
      </c>
      <c r="F952" s="243">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3">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3">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3">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3">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3">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3">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3">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3">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3">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3">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3">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3">
        <f t="shared" ca="1" si="31"/>
        <v>0</v>
      </c>
      <c r="S952" s="249"/>
      <c r="T952" s="243">
        <f ca="1">+T953</f>
        <v>0</v>
      </c>
      <c r="U952" s="242">
        <f t="shared" si="32"/>
        <v>1</v>
      </c>
      <c r="V952" s="333" t="str">
        <f>+VLOOKUP(A952,bd_lista!$A$3:$E$590,5,FALSE)</f>
        <v>Gobiernos Autonomos Municipales</v>
      </c>
      <c r="W952" s="391" t="str">
        <f>+V952</f>
        <v>Gobiernos Autonomos Municipales</v>
      </c>
      <c r="X952" s="242">
        <f>+VLOOKUP(A952,[4]Sheet1!$A$13:$D$744,4,FALSE)</f>
        <v>0</v>
      </c>
      <c r="Y952" s="242" t="e">
        <f>+VLOOKUP(X952,bd_lista!$A$3:$C$590,3,FALSE)</f>
        <v>#N/A</v>
      </c>
      <c r="Z952" s="294">
        <f>+X952</f>
        <v>0</v>
      </c>
      <c r="AA952" s="295" t="e">
        <f>+Y952</f>
        <v>#N/A</v>
      </c>
    </row>
    <row r="953" spans="1:27" customFormat="1" ht="15" hidden="1" customHeight="1">
      <c r="A953" s="32">
        <v>1709</v>
      </c>
      <c r="B953" s="388"/>
      <c r="C953" s="247" t="str">
        <f>+VLOOKUP(A953,bd_lista!$A$3:$C$590,3,FALSE)</f>
        <v>Gobierno Autónomo Municipal de San Rafael</v>
      </c>
      <c r="D953" s="390"/>
      <c r="E953" s="244" t="s">
        <v>1305</v>
      </c>
      <c r="F953" s="245">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5">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5">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5">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5">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5">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5">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5">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5">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5">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5">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5">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5">
        <f t="shared" ca="1" si="31"/>
        <v>0</v>
      </c>
      <c r="S953" s="259">
        <f ca="1">+R952+R953</f>
        <v>0</v>
      </c>
      <c r="T953" s="245">
        <f ca="1">+S953</f>
        <v>0</v>
      </c>
      <c r="U953" s="244">
        <f t="shared" si="32"/>
        <v>2</v>
      </c>
      <c r="V953" s="333" t="str">
        <f>+VLOOKUP(A953,bd_lista!$A$3:$E$590,5,FALSE)</f>
        <v>Gobiernos Autonomos Municipales</v>
      </c>
      <c r="W953" s="392"/>
      <c r="X953" s="242">
        <f>+VLOOKUP(A953,[4]Sheet1!$A$13:$D$744,4,FALSE)</f>
        <v>0</v>
      </c>
      <c r="Y953" s="242" t="e">
        <f>+VLOOKUP(X953,bd_lista!$A$3:$C$590,3,FALSE)</f>
        <v>#N/A</v>
      </c>
      <c r="Z953" s="292"/>
      <c r="AA953" s="293"/>
    </row>
    <row r="954" spans="1:27" customFormat="1" ht="15" hidden="1" customHeight="1">
      <c r="A954" s="32">
        <v>1710</v>
      </c>
      <c r="B954" s="387">
        <f>+A954</f>
        <v>1710</v>
      </c>
      <c r="C954" s="247" t="str">
        <f>+VLOOKUP(A954,bd_lista!$A$3:$C$590,3,FALSE)</f>
        <v>Gobierno Autónomo Municipal de Buena Vista</v>
      </c>
      <c r="D954" s="389" t="str">
        <f>+C954</f>
        <v>Gobierno Autónomo Municipal de Buena Vista</v>
      </c>
      <c r="E954" s="242" t="s">
        <v>1304</v>
      </c>
      <c r="F954" s="243">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3">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3">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3">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3">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3">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3">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3">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3">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3">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3">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3">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3">
        <f t="shared" ca="1" si="31"/>
        <v>0</v>
      </c>
      <c r="S954" s="249"/>
      <c r="T954" s="243">
        <f ca="1">+T955</f>
        <v>0</v>
      </c>
      <c r="U954" s="242">
        <f t="shared" si="32"/>
        <v>1</v>
      </c>
      <c r="V954" s="333" t="str">
        <f>+VLOOKUP(A954,bd_lista!$A$3:$E$590,5,FALSE)</f>
        <v>Gobiernos Autonomos Municipales</v>
      </c>
      <c r="W954" s="391" t="str">
        <f>+V954</f>
        <v>Gobiernos Autonomos Municipales</v>
      </c>
      <c r="X954" s="242">
        <f>+VLOOKUP(A954,[4]Sheet1!$A$13:$D$744,4,FALSE)</f>
        <v>0</v>
      </c>
      <c r="Y954" s="242" t="e">
        <f>+VLOOKUP(X954,bd_lista!$A$3:$C$590,3,FALSE)</f>
        <v>#N/A</v>
      </c>
      <c r="Z954" s="294">
        <f>+X954</f>
        <v>0</v>
      </c>
      <c r="AA954" s="295" t="e">
        <f>+Y954</f>
        <v>#N/A</v>
      </c>
    </row>
    <row r="955" spans="1:27" customFormat="1" ht="15" hidden="1" customHeight="1">
      <c r="A955" s="32">
        <v>1710</v>
      </c>
      <c r="B955" s="388"/>
      <c r="C955" s="247" t="str">
        <f>+VLOOKUP(A955,bd_lista!$A$3:$C$590,3,FALSE)</f>
        <v>Gobierno Autónomo Municipal de Buena Vista</v>
      </c>
      <c r="D955" s="390"/>
      <c r="E955" s="244" t="s">
        <v>1305</v>
      </c>
      <c r="F955" s="245">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5">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5">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5">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5">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5">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5">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5">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5">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5">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3">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3">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5">
        <f t="shared" ca="1" si="31"/>
        <v>0</v>
      </c>
      <c r="S955" s="259">
        <f ca="1">+R954+R955</f>
        <v>0</v>
      </c>
      <c r="T955" s="245">
        <f ca="1">+S955</f>
        <v>0</v>
      </c>
      <c r="U955" s="244">
        <f t="shared" si="32"/>
        <v>2</v>
      </c>
      <c r="V955" s="333" t="str">
        <f>+VLOOKUP(A955,bd_lista!$A$3:$E$590,5,FALSE)</f>
        <v>Gobiernos Autonomos Municipales</v>
      </c>
      <c r="W955" s="392"/>
      <c r="X955" s="242">
        <f>+VLOOKUP(A955,[4]Sheet1!$A$13:$D$744,4,FALSE)</f>
        <v>0</v>
      </c>
      <c r="Y955" s="242" t="e">
        <f>+VLOOKUP(X955,bd_lista!$A$3:$C$590,3,FALSE)</f>
        <v>#N/A</v>
      </c>
      <c r="Z955" s="292"/>
      <c r="AA955" s="293"/>
    </row>
    <row r="956" spans="1:27" customFormat="1" ht="15" hidden="1" customHeight="1">
      <c r="A956" s="32">
        <v>1711</v>
      </c>
      <c r="B956" s="387">
        <f>+A956</f>
        <v>1711</v>
      </c>
      <c r="C956" s="247" t="str">
        <f>+VLOOKUP(A956,bd_lista!$A$3:$C$590,3,FALSE)</f>
        <v>Gobierno Autónomo Municipal de San Carlos</v>
      </c>
      <c r="D956" s="389" t="str">
        <f>+C956</f>
        <v>Gobierno Autónomo Municipal de San Carlos</v>
      </c>
      <c r="E956" s="242" t="s">
        <v>1304</v>
      </c>
      <c r="F956" s="243">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3">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3">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3">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3">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68">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3">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3">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3">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3">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3">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3">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3">
        <f t="shared" ca="1" si="31"/>
        <v>0</v>
      </c>
      <c r="S956" s="249"/>
      <c r="T956" s="243">
        <f ca="1">+T957</f>
        <v>0</v>
      </c>
      <c r="U956" s="242">
        <f t="shared" si="32"/>
        <v>1</v>
      </c>
      <c r="V956" s="333" t="str">
        <f>+VLOOKUP(A956,bd_lista!$A$3:$E$590,5,FALSE)</f>
        <v>Gobiernos Autonomos Municipales</v>
      </c>
      <c r="W956" s="391" t="str">
        <f>+V956</f>
        <v>Gobiernos Autonomos Municipales</v>
      </c>
      <c r="X956" s="242">
        <f>+VLOOKUP(A956,[4]Sheet1!$A$13:$D$744,4,FALSE)</f>
        <v>0</v>
      </c>
      <c r="Y956" s="242" t="e">
        <f>+VLOOKUP(X956,bd_lista!$A$3:$C$590,3,FALSE)</f>
        <v>#N/A</v>
      </c>
      <c r="Z956" s="294">
        <f>+X956</f>
        <v>0</v>
      </c>
      <c r="AA956" s="295" t="e">
        <f>+Y956</f>
        <v>#N/A</v>
      </c>
    </row>
    <row r="957" spans="1:27" customFormat="1" ht="15" hidden="1" customHeight="1">
      <c r="A957" s="32">
        <v>1711</v>
      </c>
      <c r="B957" s="388"/>
      <c r="C957" s="247" t="str">
        <f>+VLOOKUP(A957,bd_lista!$A$3:$C$590,3,FALSE)</f>
        <v>Gobierno Autónomo Municipal de San Carlos</v>
      </c>
      <c r="D957" s="390"/>
      <c r="E957" s="244" t="s">
        <v>1305</v>
      </c>
      <c r="F957" s="245">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5">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5">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5">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5">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5">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5">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5">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5">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5">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5">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5">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5">
        <f t="shared" ca="1" si="31"/>
        <v>0</v>
      </c>
      <c r="S957" s="259">
        <f ca="1">+R956+R957</f>
        <v>0</v>
      </c>
      <c r="T957" s="245">
        <f ca="1">+S957</f>
        <v>0</v>
      </c>
      <c r="U957" s="244">
        <f t="shared" si="32"/>
        <v>2</v>
      </c>
      <c r="V957" s="333" t="str">
        <f>+VLOOKUP(A957,bd_lista!$A$3:$E$590,5,FALSE)</f>
        <v>Gobiernos Autonomos Municipales</v>
      </c>
      <c r="W957" s="392"/>
      <c r="X957" s="242">
        <f>+VLOOKUP(A957,[4]Sheet1!$A$13:$D$744,4,FALSE)</f>
        <v>0</v>
      </c>
      <c r="Y957" s="242" t="e">
        <f>+VLOOKUP(X957,bd_lista!$A$3:$C$590,3,FALSE)</f>
        <v>#N/A</v>
      </c>
      <c r="Z957" s="292"/>
      <c r="AA957" s="293"/>
    </row>
    <row r="958" spans="1:27" customFormat="1" ht="15" hidden="1" customHeight="1">
      <c r="A958" s="32">
        <v>1712</v>
      </c>
      <c r="B958" s="387">
        <f>+A958</f>
        <v>1712</v>
      </c>
      <c r="C958" s="247" t="str">
        <f>+VLOOKUP(A958,bd_lista!$A$3:$C$590,3,FALSE)</f>
        <v>Gobierno Autónomo Municipal de Yapacaní</v>
      </c>
      <c r="D958" s="389" t="str">
        <f>+C958</f>
        <v>Gobierno Autónomo Municipal de Yapacaní</v>
      </c>
      <c r="E958" s="242" t="s">
        <v>1304</v>
      </c>
      <c r="F958" s="243">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3">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3">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3">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3">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3">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3">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3">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3">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3">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3">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3">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3">
        <f t="shared" ca="1" si="31"/>
        <v>0</v>
      </c>
      <c r="S958" s="249"/>
      <c r="T958" s="243">
        <f ca="1">+T959</f>
        <v>0</v>
      </c>
      <c r="U958" s="242">
        <f t="shared" si="32"/>
        <v>1</v>
      </c>
      <c r="V958" s="333" t="str">
        <f>+VLOOKUP(A958,bd_lista!$A$3:$E$590,5,FALSE)</f>
        <v>Gobiernos Autonomos Municipales</v>
      </c>
      <c r="W958" s="391" t="str">
        <f>+V958</f>
        <v>Gobiernos Autonomos Municipales</v>
      </c>
      <c r="X958" s="242">
        <f>+VLOOKUP(A958,[4]Sheet1!$A$13:$D$744,4,FALSE)</f>
        <v>0</v>
      </c>
      <c r="Y958" s="242" t="e">
        <f>+VLOOKUP(X958,bd_lista!$A$3:$C$590,3,FALSE)</f>
        <v>#N/A</v>
      </c>
      <c r="Z958" s="294">
        <f>+X958</f>
        <v>0</v>
      </c>
      <c r="AA958" s="295" t="e">
        <f>+Y958</f>
        <v>#N/A</v>
      </c>
    </row>
    <row r="959" spans="1:27" customFormat="1" ht="15" hidden="1" customHeight="1">
      <c r="A959" s="32">
        <v>1712</v>
      </c>
      <c r="B959" s="388"/>
      <c r="C959" s="247" t="str">
        <f>+VLOOKUP(A959,bd_lista!$A$3:$C$590,3,FALSE)</f>
        <v>Gobierno Autónomo Municipal de Yapacaní</v>
      </c>
      <c r="D959" s="390"/>
      <c r="E959" s="244" t="s">
        <v>1305</v>
      </c>
      <c r="F959" s="245">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5">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5">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5">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5">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5">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5">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5">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5">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5">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5">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5">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5">
        <f t="shared" ca="1" si="31"/>
        <v>0</v>
      </c>
      <c r="S959" s="259">
        <f ca="1">+R958+R959</f>
        <v>0</v>
      </c>
      <c r="T959" s="245">
        <f ca="1">+S959</f>
        <v>0</v>
      </c>
      <c r="U959" s="244">
        <f t="shared" si="32"/>
        <v>2</v>
      </c>
      <c r="V959" s="333" t="str">
        <f>+VLOOKUP(A959,bd_lista!$A$3:$E$590,5,FALSE)</f>
        <v>Gobiernos Autonomos Municipales</v>
      </c>
      <c r="W959" s="392"/>
      <c r="X959" s="242">
        <f>+VLOOKUP(A959,[4]Sheet1!$A$13:$D$744,4,FALSE)</f>
        <v>0</v>
      </c>
      <c r="Y959" s="242" t="e">
        <f>+VLOOKUP(X959,bd_lista!$A$3:$C$590,3,FALSE)</f>
        <v>#N/A</v>
      </c>
      <c r="Z959" s="292"/>
      <c r="AA959" s="293"/>
    </row>
    <row r="960" spans="1:27" customFormat="1" ht="15" hidden="1" customHeight="1">
      <c r="A960" s="32">
        <v>1713</v>
      </c>
      <c r="B960" s="387">
        <f>+A960</f>
        <v>1713</v>
      </c>
      <c r="C960" s="247" t="str">
        <f>+VLOOKUP(A960,bd_lista!$A$3:$C$590,3,FALSE)</f>
        <v>Gobierno Autónomo Municipal de San José</v>
      </c>
      <c r="D960" s="389" t="str">
        <f>+C960</f>
        <v>Gobierno Autónomo Municipal de San José</v>
      </c>
      <c r="E960" s="242" t="s">
        <v>1304</v>
      </c>
      <c r="F960" s="243">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3">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3">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3">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3">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3">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3">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3">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3">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3">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3">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3">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3">
        <f t="shared" ca="1" si="31"/>
        <v>0</v>
      </c>
      <c r="S960" s="249"/>
      <c r="T960" s="243">
        <f ca="1">+T961</f>
        <v>0</v>
      </c>
      <c r="U960" s="242">
        <f t="shared" si="32"/>
        <v>1</v>
      </c>
      <c r="V960" s="333" t="str">
        <f>+VLOOKUP(A960,bd_lista!$A$3:$E$590,5,FALSE)</f>
        <v>Gobiernos Autonomos Municipales</v>
      </c>
      <c r="W960" s="391" t="str">
        <f>+V960</f>
        <v>Gobiernos Autonomos Municipales</v>
      </c>
      <c r="X960" s="242">
        <f>+VLOOKUP(A960,[4]Sheet1!$A$13:$D$744,4,FALSE)</f>
        <v>0</v>
      </c>
      <c r="Y960" s="242" t="e">
        <f>+VLOOKUP(X960,bd_lista!$A$3:$C$590,3,FALSE)</f>
        <v>#N/A</v>
      </c>
      <c r="Z960" s="294">
        <f>+X960</f>
        <v>0</v>
      </c>
      <c r="AA960" s="295" t="e">
        <f>+Y960</f>
        <v>#N/A</v>
      </c>
    </row>
    <row r="961" spans="1:27" customFormat="1" ht="15" hidden="1" customHeight="1">
      <c r="A961" s="32">
        <v>1713</v>
      </c>
      <c r="B961" s="388"/>
      <c r="C961" s="247" t="str">
        <f>+VLOOKUP(A961,bd_lista!$A$3:$C$590,3,FALSE)</f>
        <v>Gobierno Autónomo Municipal de San José</v>
      </c>
      <c r="D961" s="390"/>
      <c r="E961" s="244" t="s">
        <v>1305</v>
      </c>
      <c r="F961" s="245">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5">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5">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5">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5">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5">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5">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5">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5">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5">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5">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5">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5">
        <f t="shared" ca="1" si="31"/>
        <v>0</v>
      </c>
      <c r="S961" s="259">
        <f ca="1">+R960+R961</f>
        <v>0</v>
      </c>
      <c r="T961" s="245">
        <f ca="1">+S961</f>
        <v>0</v>
      </c>
      <c r="U961" s="244">
        <f t="shared" si="32"/>
        <v>2</v>
      </c>
      <c r="V961" s="333" t="str">
        <f>+VLOOKUP(A961,bd_lista!$A$3:$E$590,5,FALSE)</f>
        <v>Gobiernos Autonomos Municipales</v>
      </c>
      <c r="W961" s="392"/>
      <c r="X961" s="242">
        <f>+VLOOKUP(A961,[4]Sheet1!$A$13:$D$744,4,FALSE)</f>
        <v>0</v>
      </c>
      <c r="Y961" s="242" t="e">
        <f>+VLOOKUP(X961,bd_lista!$A$3:$C$590,3,FALSE)</f>
        <v>#N/A</v>
      </c>
      <c r="Z961" s="292"/>
      <c r="AA961" s="293"/>
    </row>
    <row r="962" spans="1:27" customFormat="1" ht="15" hidden="1" customHeight="1">
      <c r="A962" s="32">
        <v>1714</v>
      </c>
      <c r="B962" s="387">
        <f>+A962</f>
        <v>1714</v>
      </c>
      <c r="C962" s="247" t="str">
        <f>+VLOOKUP(A962,bd_lista!$A$3:$C$590,3,FALSE)</f>
        <v>Gobierno Autónomo Municipal de Pailón</v>
      </c>
      <c r="D962" s="389" t="str">
        <f>+C962</f>
        <v>Gobierno Autónomo Municipal de Pailón</v>
      </c>
      <c r="E962" s="242" t="s">
        <v>1304</v>
      </c>
      <c r="F962" s="243">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3">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3">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3">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3">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3">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3">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3">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3">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3">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3">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3">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3">
        <f t="shared" ca="1" si="31"/>
        <v>0</v>
      </c>
      <c r="S962" s="249"/>
      <c r="T962" s="243">
        <f ca="1">+T963</f>
        <v>0</v>
      </c>
      <c r="U962" s="242">
        <f t="shared" si="32"/>
        <v>1</v>
      </c>
      <c r="V962" s="333" t="str">
        <f>+VLOOKUP(A962,bd_lista!$A$3:$E$590,5,FALSE)</f>
        <v>Gobiernos Autonomos Municipales</v>
      </c>
      <c r="W962" s="391" t="str">
        <f>+V962</f>
        <v>Gobiernos Autonomos Municipales</v>
      </c>
      <c r="X962" s="242">
        <f>+VLOOKUP(A962,[4]Sheet1!$A$13:$D$744,4,FALSE)</f>
        <v>0</v>
      </c>
      <c r="Y962" s="242" t="e">
        <f>+VLOOKUP(X962,bd_lista!$A$3:$C$590,3,FALSE)</f>
        <v>#N/A</v>
      </c>
      <c r="Z962" s="294">
        <f>+X962</f>
        <v>0</v>
      </c>
      <c r="AA962" s="295" t="e">
        <f>+Y962</f>
        <v>#N/A</v>
      </c>
    </row>
    <row r="963" spans="1:27" customFormat="1" ht="15" hidden="1" customHeight="1">
      <c r="A963" s="32">
        <v>1714</v>
      </c>
      <c r="B963" s="388"/>
      <c r="C963" s="247" t="str">
        <f>+VLOOKUP(A963,bd_lista!$A$3:$C$590,3,FALSE)</f>
        <v>Gobierno Autónomo Municipal de Pailón</v>
      </c>
      <c r="D963" s="390"/>
      <c r="E963" s="244" t="s">
        <v>1305</v>
      </c>
      <c r="F963" s="245">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5">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5">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5">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5">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5">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5">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5">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5">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5">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5">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5">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5">
        <f t="shared" ca="1" si="31"/>
        <v>0</v>
      </c>
      <c r="S963" s="259">
        <f ca="1">+R962+R963</f>
        <v>0</v>
      </c>
      <c r="T963" s="243">
        <f ca="1">+S963</f>
        <v>0</v>
      </c>
      <c r="U963" s="242">
        <f t="shared" si="32"/>
        <v>2</v>
      </c>
      <c r="V963" s="333" t="str">
        <f>+VLOOKUP(A963,bd_lista!$A$3:$E$590,5,FALSE)</f>
        <v>Gobiernos Autonomos Municipales</v>
      </c>
      <c r="W963" s="392"/>
      <c r="X963" s="242">
        <f>+VLOOKUP(A963,[4]Sheet1!$A$13:$D$744,4,FALSE)</f>
        <v>0</v>
      </c>
      <c r="Y963" s="242" t="e">
        <f>+VLOOKUP(X963,bd_lista!$A$3:$C$590,3,FALSE)</f>
        <v>#N/A</v>
      </c>
      <c r="Z963" s="292"/>
      <c r="AA963" s="293"/>
    </row>
    <row r="964" spans="1:27" customFormat="1" ht="15" hidden="1" customHeight="1">
      <c r="A964" s="32">
        <v>1715</v>
      </c>
      <c r="B964" s="387">
        <f>+A964</f>
        <v>1715</v>
      </c>
      <c r="C964" s="247" t="str">
        <f>+VLOOKUP(A964,bd_lista!$A$3:$C$590,3,FALSE)</f>
        <v>Gobierno Autónomo Municipal de Roboré</v>
      </c>
      <c r="D964" s="389" t="str">
        <f>+C964</f>
        <v>Gobierno Autónomo Municipal de Roboré</v>
      </c>
      <c r="E964" s="242" t="s">
        <v>1304</v>
      </c>
      <c r="F964" s="243">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3">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3">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3">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3">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3">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3">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3">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3">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3">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3">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3">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3">
        <f t="shared" ca="1" si="31"/>
        <v>0</v>
      </c>
      <c r="S964" s="249"/>
      <c r="T964" s="243">
        <f ca="1">+T965</f>
        <v>0</v>
      </c>
      <c r="U964" s="242">
        <f t="shared" si="32"/>
        <v>1</v>
      </c>
      <c r="V964" s="333" t="str">
        <f>+VLOOKUP(A964,bd_lista!$A$3:$E$590,5,FALSE)</f>
        <v>Gobiernos Autonomos Municipales</v>
      </c>
      <c r="W964" s="391" t="str">
        <f>+V964</f>
        <v>Gobiernos Autonomos Municipales</v>
      </c>
      <c r="X964" s="242">
        <f>+VLOOKUP(A964,[4]Sheet1!$A$13:$D$744,4,FALSE)</f>
        <v>0</v>
      </c>
      <c r="Y964" s="242" t="e">
        <f>+VLOOKUP(X964,bd_lista!$A$3:$C$590,3,FALSE)</f>
        <v>#N/A</v>
      </c>
      <c r="Z964" s="294">
        <f>+X964</f>
        <v>0</v>
      </c>
      <c r="AA964" s="295" t="e">
        <f>+Y964</f>
        <v>#N/A</v>
      </c>
    </row>
    <row r="965" spans="1:27" customFormat="1" ht="15" hidden="1" customHeight="1">
      <c r="A965" s="32">
        <v>1715</v>
      </c>
      <c r="B965" s="388"/>
      <c r="C965" s="247" t="str">
        <f>+VLOOKUP(A965,bd_lista!$A$3:$C$590,3,FALSE)</f>
        <v>Gobierno Autónomo Municipal de Roboré</v>
      </c>
      <c r="D965" s="390"/>
      <c r="E965" s="244" t="s">
        <v>1305</v>
      </c>
      <c r="F965" s="245">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5">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5">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5">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5">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5">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5">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5">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5">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5">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5">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5">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5">
        <f t="shared" ca="1" si="31"/>
        <v>0</v>
      </c>
      <c r="S965" s="259">
        <f ca="1">+R964+R965</f>
        <v>0</v>
      </c>
      <c r="T965" s="245">
        <f ca="1">+S965</f>
        <v>0</v>
      </c>
      <c r="U965" s="244">
        <f t="shared" si="32"/>
        <v>2</v>
      </c>
      <c r="V965" s="333" t="str">
        <f>+VLOOKUP(A965,bd_lista!$A$3:$E$590,5,FALSE)</f>
        <v>Gobiernos Autonomos Municipales</v>
      </c>
      <c r="W965" s="392"/>
      <c r="X965" s="242">
        <f>+VLOOKUP(A965,[4]Sheet1!$A$13:$D$744,4,FALSE)</f>
        <v>0</v>
      </c>
      <c r="Y965" s="242" t="e">
        <f>+VLOOKUP(X965,bd_lista!$A$3:$C$590,3,FALSE)</f>
        <v>#N/A</v>
      </c>
      <c r="Z965" s="292"/>
      <c r="AA965" s="293"/>
    </row>
    <row r="966" spans="1:27" customFormat="1" ht="15" hidden="1" customHeight="1">
      <c r="A966" s="32">
        <v>1716</v>
      </c>
      <c r="B966" s="387">
        <f>+A966</f>
        <v>1716</v>
      </c>
      <c r="C966" s="247" t="str">
        <f>+VLOOKUP(A966,bd_lista!$A$3:$C$590,3,FALSE)</f>
        <v>Gobierno Autónomo Municipal de Portachuelo</v>
      </c>
      <c r="D966" s="389" t="str">
        <f>+C966</f>
        <v>Gobierno Autónomo Municipal de Portachuelo</v>
      </c>
      <c r="E966" s="242" t="s">
        <v>1304</v>
      </c>
      <c r="F966" s="243">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3">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3">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3">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3">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3">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3">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3">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3">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3">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3">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3">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3">
        <f t="shared" ref="R966:R1029" ca="1" si="33">+SUM(F966:Q966)</f>
        <v>0</v>
      </c>
      <c r="S966" s="249"/>
      <c r="T966" s="243">
        <f ca="1">+T967</f>
        <v>0</v>
      </c>
      <c r="U966" s="242">
        <f t="shared" ref="U966:U1029" si="34">+IF(E966="Débitos",1,2)</f>
        <v>1</v>
      </c>
      <c r="V966" s="333" t="str">
        <f>+VLOOKUP(A966,bd_lista!$A$3:$E$590,5,FALSE)</f>
        <v>Gobiernos Autonomos Municipales</v>
      </c>
      <c r="W966" s="391" t="str">
        <f>+V966</f>
        <v>Gobiernos Autonomos Municipales</v>
      </c>
      <c r="X966" s="242">
        <f>+VLOOKUP(A966,[4]Sheet1!$A$13:$D$744,4,FALSE)</f>
        <v>0</v>
      </c>
      <c r="Y966" s="242" t="e">
        <f>+VLOOKUP(X966,bd_lista!$A$3:$C$590,3,FALSE)</f>
        <v>#N/A</v>
      </c>
      <c r="Z966" s="294">
        <f>+X966</f>
        <v>0</v>
      </c>
      <c r="AA966" s="295" t="e">
        <f>+Y966</f>
        <v>#N/A</v>
      </c>
    </row>
    <row r="967" spans="1:27" customFormat="1" ht="15" hidden="1" customHeight="1">
      <c r="A967" s="32">
        <v>1716</v>
      </c>
      <c r="B967" s="388"/>
      <c r="C967" s="247" t="str">
        <f>+VLOOKUP(A967,bd_lista!$A$3:$C$590,3,FALSE)</f>
        <v>Gobierno Autónomo Municipal de Portachuelo</v>
      </c>
      <c r="D967" s="390"/>
      <c r="E967" s="244" t="s">
        <v>1305</v>
      </c>
      <c r="F967" s="245">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5">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5">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5">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5">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5">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5">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5">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5">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5">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5">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5">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5">
        <f t="shared" ca="1" si="33"/>
        <v>0</v>
      </c>
      <c r="S967" s="259">
        <f ca="1">+R966+R967</f>
        <v>0</v>
      </c>
      <c r="T967" s="245">
        <f ca="1">+S967</f>
        <v>0</v>
      </c>
      <c r="U967" s="244">
        <f t="shared" si="34"/>
        <v>2</v>
      </c>
      <c r="V967" s="333" t="str">
        <f>+VLOOKUP(A967,bd_lista!$A$3:$E$590,5,FALSE)</f>
        <v>Gobiernos Autonomos Municipales</v>
      </c>
      <c r="W967" s="392"/>
      <c r="X967" s="242">
        <f>+VLOOKUP(A967,[4]Sheet1!$A$13:$D$744,4,FALSE)</f>
        <v>0</v>
      </c>
      <c r="Y967" s="242" t="e">
        <f>+VLOOKUP(X967,bd_lista!$A$3:$C$590,3,FALSE)</f>
        <v>#N/A</v>
      </c>
      <c r="Z967" s="292"/>
      <c r="AA967" s="293"/>
    </row>
    <row r="968" spans="1:27" customFormat="1" ht="15" hidden="1" customHeight="1">
      <c r="A968" s="32">
        <v>1717</v>
      </c>
      <c r="B968" s="387">
        <f>+A968</f>
        <v>1717</v>
      </c>
      <c r="C968" s="247" t="str">
        <f>+VLOOKUP(A968,bd_lista!$A$3:$C$590,3,FALSE)</f>
        <v>Gobierno Autónomo Municipal de Santa Rosa del Sara</v>
      </c>
      <c r="D968" s="389" t="str">
        <f>+C968</f>
        <v>Gobierno Autónomo Municipal de Santa Rosa del Sara</v>
      </c>
      <c r="E968" s="242" t="s">
        <v>1304</v>
      </c>
      <c r="F968" s="243">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3">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3">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3">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3">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3">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3">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3">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3">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3">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3">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3">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3">
        <f t="shared" ca="1" si="33"/>
        <v>0</v>
      </c>
      <c r="S968" s="249"/>
      <c r="T968" s="243">
        <f ca="1">+T969</f>
        <v>0</v>
      </c>
      <c r="U968" s="242">
        <f t="shared" si="34"/>
        <v>1</v>
      </c>
      <c r="V968" s="333" t="str">
        <f>+VLOOKUP(A968,bd_lista!$A$3:$E$590,5,FALSE)</f>
        <v>Gobiernos Autonomos Municipales</v>
      </c>
      <c r="W968" s="391" t="str">
        <f>+V968</f>
        <v>Gobiernos Autonomos Municipales</v>
      </c>
      <c r="X968" s="242">
        <f>+VLOOKUP(A968,[4]Sheet1!$A$13:$D$744,4,FALSE)</f>
        <v>0</v>
      </c>
      <c r="Y968" s="242" t="e">
        <f>+VLOOKUP(X968,bd_lista!$A$3:$C$590,3,FALSE)</f>
        <v>#N/A</v>
      </c>
      <c r="Z968" s="294">
        <f>+X968</f>
        <v>0</v>
      </c>
      <c r="AA968" s="295" t="e">
        <f>+Y968</f>
        <v>#N/A</v>
      </c>
    </row>
    <row r="969" spans="1:27" customFormat="1" ht="15" hidden="1" customHeight="1">
      <c r="A969" s="32">
        <v>1717</v>
      </c>
      <c r="B969" s="388"/>
      <c r="C969" s="247" t="str">
        <f>+VLOOKUP(A969,bd_lista!$A$3:$C$590,3,FALSE)</f>
        <v>Gobierno Autónomo Municipal de Santa Rosa del Sara</v>
      </c>
      <c r="D969" s="390"/>
      <c r="E969" s="244" t="s">
        <v>1305</v>
      </c>
      <c r="F969" s="245">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5">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5">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5">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5">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5">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5">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5">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5">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5">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5">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5">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5">
        <f t="shared" ca="1" si="33"/>
        <v>0</v>
      </c>
      <c r="S969" s="259">
        <f ca="1">+R968+R969</f>
        <v>0</v>
      </c>
      <c r="T969" s="245">
        <f ca="1">+S969</f>
        <v>0</v>
      </c>
      <c r="U969" s="244">
        <f t="shared" si="34"/>
        <v>2</v>
      </c>
      <c r="V969" s="333" t="str">
        <f>+VLOOKUP(A969,bd_lista!$A$3:$E$590,5,FALSE)</f>
        <v>Gobiernos Autonomos Municipales</v>
      </c>
      <c r="W969" s="392"/>
      <c r="X969" s="242">
        <f>+VLOOKUP(A969,[4]Sheet1!$A$13:$D$744,4,FALSE)</f>
        <v>0</v>
      </c>
      <c r="Y969" s="242" t="e">
        <f>+VLOOKUP(X969,bd_lista!$A$3:$C$590,3,FALSE)</f>
        <v>#N/A</v>
      </c>
      <c r="Z969" s="292"/>
      <c r="AA969" s="293"/>
    </row>
    <row r="970" spans="1:27" customFormat="1" ht="15" hidden="1" customHeight="1">
      <c r="A970" s="32">
        <v>1718</v>
      </c>
      <c r="B970" s="387">
        <f>+A970</f>
        <v>1718</v>
      </c>
      <c r="C970" s="247" t="str">
        <f>+VLOOKUP(A970,bd_lista!$A$3:$C$590,3,FALSE)</f>
        <v>Gobierno Autónomo Municipal de Lagunillas</v>
      </c>
      <c r="D970" s="389" t="str">
        <f>+C970</f>
        <v>Gobierno Autónomo Municipal de Lagunillas</v>
      </c>
      <c r="E970" s="242" t="s">
        <v>1304</v>
      </c>
      <c r="F970" s="243">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3">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3">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3">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3">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3">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3">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3">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3">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3">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3">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3">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3">
        <f t="shared" ca="1" si="33"/>
        <v>0</v>
      </c>
      <c r="S970" s="249"/>
      <c r="T970" s="243">
        <f ca="1">+T971</f>
        <v>0</v>
      </c>
      <c r="U970" s="242">
        <f t="shared" si="34"/>
        <v>1</v>
      </c>
      <c r="V970" s="333" t="str">
        <f>+VLOOKUP(A970,bd_lista!$A$3:$E$590,5,FALSE)</f>
        <v>Gobiernos Autonomos Municipales</v>
      </c>
      <c r="W970" s="391" t="str">
        <f>+V970</f>
        <v>Gobiernos Autonomos Municipales</v>
      </c>
      <c r="X970" s="242">
        <f>+VLOOKUP(A970,[4]Sheet1!$A$13:$D$744,4,FALSE)</f>
        <v>0</v>
      </c>
      <c r="Y970" s="242" t="e">
        <f>+VLOOKUP(X970,bd_lista!$A$3:$C$590,3,FALSE)</f>
        <v>#N/A</v>
      </c>
      <c r="Z970" s="294">
        <f>+X970</f>
        <v>0</v>
      </c>
      <c r="AA970" s="295" t="e">
        <f>+Y970</f>
        <v>#N/A</v>
      </c>
    </row>
    <row r="971" spans="1:27" customFormat="1" ht="15" hidden="1" customHeight="1">
      <c r="A971" s="32">
        <v>1718</v>
      </c>
      <c r="B971" s="388"/>
      <c r="C971" s="247" t="str">
        <f>+VLOOKUP(A971,bd_lista!$A$3:$C$590,3,FALSE)</f>
        <v>Gobierno Autónomo Municipal de Lagunillas</v>
      </c>
      <c r="D971" s="390"/>
      <c r="E971" s="244" t="s">
        <v>1305</v>
      </c>
      <c r="F971" s="245">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5">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5">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5">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5">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5">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5">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5">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5">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5">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5">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5">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5">
        <f t="shared" ca="1" si="33"/>
        <v>0</v>
      </c>
      <c r="S971" s="259">
        <f ca="1">+R970+R971</f>
        <v>0</v>
      </c>
      <c r="T971" s="245">
        <f ca="1">+S971</f>
        <v>0</v>
      </c>
      <c r="U971" s="242">
        <f t="shared" si="34"/>
        <v>2</v>
      </c>
      <c r="V971" s="333" t="str">
        <f>+VLOOKUP(A971,bd_lista!$A$3:$E$590,5,FALSE)</f>
        <v>Gobiernos Autonomos Municipales</v>
      </c>
      <c r="W971" s="392"/>
      <c r="X971" s="242">
        <f>+VLOOKUP(A971,[4]Sheet1!$A$13:$D$744,4,FALSE)</f>
        <v>0</v>
      </c>
      <c r="Y971" s="242" t="e">
        <f>+VLOOKUP(X971,bd_lista!$A$3:$C$590,3,FALSE)</f>
        <v>#N/A</v>
      </c>
      <c r="Z971" s="292"/>
      <c r="AA971" s="293"/>
    </row>
    <row r="972" spans="1:27" customFormat="1" ht="15" hidden="1" customHeight="1">
      <c r="A972" s="32">
        <v>1720</v>
      </c>
      <c r="B972" s="387">
        <f>+A972</f>
        <v>1720</v>
      </c>
      <c r="C972" s="247" t="str">
        <f>+VLOOKUP(A972,bd_lista!$A$3:$C$590,3,FALSE)</f>
        <v>Gobierno Autónomo Municipal de Cabezas</v>
      </c>
      <c r="D972" s="389" t="str">
        <f>+C972</f>
        <v>Gobierno Autónomo Municipal de Cabezas</v>
      </c>
      <c r="E972" s="242" t="s">
        <v>1304</v>
      </c>
      <c r="F972" s="243">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3">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3">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3">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3">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3">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3">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3">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68">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68">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68">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68">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3">
        <f t="shared" ca="1" si="33"/>
        <v>0</v>
      </c>
      <c r="S972" s="249"/>
      <c r="T972" s="243">
        <f ca="1">+T973</f>
        <v>0</v>
      </c>
      <c r="U972" s="242">
        <f t="shared" si="34"/>
        <v>1</v>
      </c>
      <c r="V972" s="333" t="str">
        <f>+VLOOKUP(A972,bd_lista!$A$3:$E$590,5,FALSE)</f>
        <v>Gobiernos Autonomos Municipales</v>
      </c>
      <c r="W972" s="391" t="str">
        <f>+V972</f>
        <v>Gobiernos Autonomos Municipales</v>
      </c>
      <c r="X972" s="242">
        <f>+VLOOKUP(A972,[4]Sheet1!$A$13:$D$744,4,FALSE)</f>
        <v>0</v>
      </c>
      <c r="Y972" s="242" t="e">
        <f>+VLOOKUP(X972,bd_lista!$A$3:$C$590,3,FALSE)</f>
        <v>#N/A</v>
      </c>
      <c r="Z972" s="294">
        <f>+X972</f>
        <v>0</v>
      </c>
      <c r="AA972" s="295" t="e">
        <f>+Y972</f>
        <v>#N/A</v>
      </c>
    </row>
    <row r="973" spans="1:27" customFormat="1" ht="15" hidden="1" customHeight="1">
      <c r="A973" s="32">
        <v>1720</v>
      </c>
      <c r="B973" s="388"/>
      <c r="C973" s="247" t="str">
        <f>+VLOOKUP(A973,bd_lista!$A$3:$C$590,3,FALSE)</f>
        <v>Gobierno Autónomo Municipal de Cabezas</v>
      </c>
      <c r="D973" s="390"/>
      <c r="E973" s="244" t="s">
        <v>1305</v>
      </c>
      <c r="F973" s="245">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5">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5">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5">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5">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5">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5">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5">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5">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5">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5">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5">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5">
        <f t="shared" ca="1" si="33"/>
        <v>0</v>
      </c>
      <c r="S973" s="259">
        <f ca="1">+R972+R973</f>
        <v>0</v>
      </c>
      <c r="T973" s="245">
        <f ca="1">+S973</f>
        <v>0</v>
      </c>
      <c r="U973" s="299">
        <f t="shared" si="34"/>
        <v>2</v>
      </c>
      <c r="V973" s="333" t="str">
        <f>+VLOOKUP(A973,bd_lista!$A$3:$E$590,5,FALSE)</f>
        <v>Gobiernos Autonomos Municipales</v>
      </c>
      <c r="W973" s="392"/>
      <c r="X973" s="242">
        <f>+VLOOKUP(A973,[4]Sheet1!$A$13:$D$744,4,FALSE)</f>
        <v>0</v>
      </c>
      <c r="Y973" s="242" t="e">
        <f>+VLOOKUP(X973,bd_lista!$A$3:$C$590,3,FALSE)</f>
        <v>#N/A</v>
      </c>
      <c r="Z973" s="292"/>
      <c r="AA973" s="293"/>
    </row>
    <row r="974" spans="1:27" customFormat="1" ht="15" hidden="1" customHeight="1">
      <c r="A974" s="32">
        <v>1721</v>
      </c>
      <c r="B974" s="387">
        <f>+A974</f>
        <v>1721</v>
      </c>
      <c r="C974" s="247" t="str">
        <f>+VLOOKUP(A974,bd_lista!$A$3:$C$590,3,FALSE)</f>
        <v>Gobierno Autónomo Municipal de Cuevo</v>
      </c>
      <c r="D974" s="389" t="str">
        <f>+C974</f>
        <v>Gobierno Autónomo Municipal de Cuevo</v>
      </c>
      <c r="E974" s="242" t="s">
        <v>1304</v>
      </c>
      <c r="F974" s="243">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3">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3">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3">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3">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3">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3">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3">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3">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3">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3">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3">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3">
        <f t="shared" ca="1" si="33"/>
        <v>0</v>
      </c>
      <c r="S974" s="249"/>
      <c r="T974" s="243">
        <f ca="1">+T975</f>
        <v>0</v>
      </c>
      <c r="U974" s="275">
        <f t="shared" si="34"/>
        <v>1</v>
      </c>
      <c r="V974" s="333" t="str">
        <f>+VLOOKUP(A974,bd_lista!$A$3:$E$590,5,FALSE)</f>
        <v>Gobiernos Autonomos Municipales</v>
      </c>
      <c r="W974" s="391" t="str">
        <f>+V974</f>
        <v>Gobiernos Autonomos Municipales</v>
      </c>
      <c r="X974" s="242">
        <f>+VLOOKUP(A974,[4]Sheet1!$A$13:$D$744,4,FALSE)</f>
        <v>0</v>
      </c>
      <c r="Y974" s="242" t="e">
        <f>+VLOOKUP(X974,bd_lista!$A$3:$C$590,3,FALSE)</f>
        <v>#N/A</v>
      </c>
      <c r="Z974" s="294">
        <f>+X974</f>
        <v>0</v>
      </c>
      <c r="AA974" s="295" t="e">
        <f>+Y974</f>
        <v>#N/A</v>
      </c>
    </row>
    <row r="975" spans="1:27" customFormat="1" ht="15" hidden="1" customHeight="1">
      <c r="A975" s="32">
        <v>1721</v>
      </c>
      <c r="B975" s="388"/>
      <c r="C975" s="247" t="str">
        <f>+VLOOKUP(A975,bd_lista!$A$3:$C$590,3,FALSE)</f>
        <v>Gobierno Autónomo Municipal de Cuevo</v>
      </c>
      <c r="D975" s="390"/>
      <c r="E975" s="244" t="s">
        <v>1305</v>
      </c>
      <c r="F975" s="245">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5">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5">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5">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5">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5">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5">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5">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5">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5">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5">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5">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5">
        <f t="shared" ca="1" si="33"/>
        <v>0</v>
      </c>
      <c r="S975" s="259">
        <f ca="1">+R974+R975</f>
        <v>0</v>
      </c>
      <c r="T975" s="245">
        <f ca="1">+S975</f>
        <v>0</v>
      </c>
      <c r="U975" s="242">
        <f t="shared" si="34"/>
        <v>2</v>
      </c>
      <c r="V975" s="333" t="str">
        <f>+VLOOKUP(A975,bd_lista!$A$3:$E$590,5,FALSE)</f>
        <v>Gobiernos Autonomos Municipales</v>
      </c>
      <c r="W975" s="392"/>
      <c r="X975" s="242">
        <f>+VLOOKUP(A975,[4]Sheet1!$A$13:$D$744,4,FALSE)</f>
        <v>0</v>
      </c>
      <c r="Y975" s="242" t="e">
        <f>+VLOOKUP(X975,bd_lista!$A$3:$C$590,3,FALSE)</f>
        <v>#N/A</v>
      </c>
      <c r="Z975" s="292"/>
      <c r="AA975" s="293"/>
    </row>
    <row r="976" spans="1:27" customFormat="1" ht="15" hidden="1" customHeight="1">
      <c r="A976" s="32">
        <v>1722</v>
      </c>
      <c r="B976" s="387">
        <f>+A976</f>
        <v>1722</v>
      </c>
      <c r="C976" s="247" t="str">
        <f>+VLOOKUP(A976,bd_lista!$A$3:$C$590,3,FALSE)</f>
        <v>Gobierno Autónomo Municipal de Gutiérrez</v>
      </c>
      <c r="D976" s="389" t="str">
        <f>+C976</f>
        <v>Gobierno Autónomo Municipal de Gutiérrez</v>
      </c>
      <c r="E976" s="242" t="s">
        <v>1304</v>
      </c>
      <c r="F976" s="243">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3">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3">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3">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3">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3">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3">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3">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3">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3">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3">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3">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3">
        <f t="shared" ca="1" si="33"/>
        <v>0</v>
      </c>
      <c r="S976" s="249"/>
      <c r="T976" s="243">
        <f ca="1">+T977</f>
        <v>0</v>
      </c>
      <c r="U976" s="275">
        <f t="shared" si="34"/>
        <v>1</v>
      </c>
      <c r="V976" s="333" t="str">
        <f>+VLOOKUP(A976,bd_lista!$A$3:$E$590,5,FALSE)</f>
        <v>Gobiernos Autonomos Municipales</v>
      </c>
      <c r="W976" s="391" t="str">
        <f>+V976</f>
        <v>Gobiernos Autonomos Municipales</v>
      </c>
      <c r="X976" s="242">
        <f>+VLOOKUP(A976,[4]Sheet1!$A$13:$D$744,4,FALSE)</f>
        <v>0</v>
      </c>
      <c r="Y976" s="242" t="e">
        <f>+VLOOKUP(X976,bd_lista!$A$3:$C$590,3,FALSE)</f>
        <v>#N/A</v>
      </c>
      <c r="Z976" s="294">
        <f>+X976</f>
        <v>0</v>
      </c>
      <c r="AA976" s="295" t="e">
        <f>+Y976</f>
        <v>#N/A</v>
      </c>
    </row>
    <row r="977" spans="1:27" customFormat="1" ht="15" hidden="1" customHeight="1">
      <c r="A977" s="32">
        <v>1722</v>
      </c>
      <c r="B977" s="388"/>
      <c r="C977" s="247" t="str">
        <f>+VLOOKUP(A977,bd_lista!$A$3:$C$590,3,FALSE)</f>
        <v>Gobierno Autónomo Municipal de Gutiérrez</v>
      </c>
      <c r="D977" s="390"/>
      <c r="E977" s="244" t="s">
        <v>1305</v>
      </c>
      <c r="F977" s="245">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5">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5">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5">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5">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5">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5">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5">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5">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5">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5">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5">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5">
        <f t="shared" ca="1" si="33"/>
        <v>0</v>
      </c>
      <c r="S977" s="259">
        <f ca="1">+R976+R977</f>
        <v>0</v>
      </c>
      <c r="T977" s="245">
        <f ca="1">+S977</f>
        <v>0</v>
      </c>
      <c r="U977" s="244">
        <f t="shared" si="34"/>
        <v>2</v>
      </c>
      <c r="V977" s="333" t="str">
        <f>+VLOOKUP(A977,bd_lista!$A$3:$E$590,5,FALSE)</f>
        <v>Gobiernos Autonomos Municipales</v>
      </c>
      <c r="W977" s="392"/>
      <c r="X977" s="242">
        <f>+VLOOKUP(A977,[4]Sheet1!$A$13:$D$744,4,FALSE)</f>
        <v>0</v>
      </c>
      <c r="Y977" s="242" t="e">
        <f>+VLOOKUP(X977,bd_lista!$A$3:$C$590,3,FALSE)</f>
        <v>#N/A</v>
      </c>
      <c r="Z977" s="292"/>
      <c r="AA977" s="293"/>
    </row>
    <row r="978" spans="1:27" customFormat="1" ht="15" hidden="1" customHeight="1">
      <c r="A978" s="32">
        <v>1723</v>
      </c>
      <c r="B978" s="387">
        <f>+A978</f>
        <v>1723</v>
      </c>
      <c r="C978" s="247" t="str">
        <f>+VLOOKUP(A978,bd_lista!$A$3:$C$590,3,FALSE)</f>
        <v>Gobierno Autónomo Municipal de Camiri</v>
      </c>
      <c r="D978" s="389" t="str">
        <f>+C978</f>
        <v>Gobierno Autónomo Municipal de Camiri</v>
      </c>
      <c r="E978" s="242" t="s">
        <v>1304</v>
      </c>
      <c r="F978" s="243">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3">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3">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3">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3">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3">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3">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3">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3">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3">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3">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3">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3">
        <f t="shared" ca="1" si="33"/>
        <v>0</v>
      </c>
      <c r="S978" s="249"/>
      <c r="T978" s="243">
        <f ca="1">+T979</f>
        <v>0</v>
      </c>
      <c r="U978" s="242">
        <f t="shared" si="34"/>
        <v>1</v>
      </c>
      <c r="V978" s="333" t="str">
        <f>+VLOOKUP(A978,bd_lista!$A$3:$E$590,5,FALSE)</f>
        <v>Gobiernos Autonomos Municipales</v>
      </c>
      <c r="W978" s="391" t="str">
        <f>+V978</f>
        <v>Gobiernos Autonomos Municipales</v>
      </c>
      <c r="X978" s="242">
        <f>+VLOOKUP(A978,[4]Sheet1!$A$13:$D$744,4,FALSE)</f>
        <v>0</v>
      </c>
      <c r="Y978" s="242" t="e">
        <f>+VLOOKUP(X978,bd_lista!$A$3:$C$590,3,FALSE)</f>
        <v>#N/A</v>
      </c>
      <c r="Z978" s="294">
        <f>+X978</f>
        <v>0</v>
      </c>
      <c r="AA978" s="295" t="e">
        <f>+Y978</f>
        <v>#N/A</v>
      </c>
    </row>
    <row r="979" spans="1:27" customFormat="1" ht="15" hidden="1" customHeight="1">
      <c r="A979" s="32">
        <v>1723</v>
      </c>
      <c r="B979" s="388"/>
      <c r="C979" s="247" t="str">
        <f>+VLOOKUP(A979,bd_lista!$A$3:$C$590,3,FALSE)</f>
        <v>Gobierno Autónomo Municipal de Camiri</v>
      </c>
      <c r="D979" s="390"/>
      <c r="E979" s="244" t="s">
        <v>1305</v>
      </c>
      <c r="F979" s="245">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5">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5">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5">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5">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5">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5">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5">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3">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3">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3">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3">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3">
        <f t="shared" ca="1" si="33"/>
        <v>0</v>
      </c>
      <c r="S979" s="249">
        <f ca="1">+R978+R979</f>
        <v>0</v>
      </c>
      <c r="T979" s="243">
        <f ca="1">+S979</f>
        <v>0</v>
      </c>
      <c r="U979" s="242">
        <f t="shared" si="34"/>
        <v>2</v>
      </c>
      <c r="V979" s="333" t="str">
        <f>+VLOOKUP(A979,bd_lista!$A$3:$E$590,5,FALSE)</f>
        <v>Gobiernos Autonomos Municipales</v>
      </c>
      <c r="W979" s="392"/>
      <c r="X979" s="242">
        <f>+VLOOKUP(A979,[4]Sheet1!$A$13:$D$744,4,FALSE)</f>
        <v>0</v>
      </c>
      <c r="Y979" s="242" t="e">
        <f>+VLOOKUP(X979,bd_lista!$A$3:$C$590,3,FALSE)</f>
        <v>#N/A</v>
      </c>
      <c r="Z979" s="292"/>
      <c r="AA979" s="293"/>
    </row>
    <row r="980" spans="1:27" customFormat="1" ht="15" hidden="1" customHeight="1">
      <c r="A980" s="32">
        <v>1724</v>
      </c>
      <c r="B980" s="387">
        <f>+A980</f>
        <v>1724</v>
      </c>
      <c r="C980" s="247" t="str">
        <f>+VLOOKUP(A980,bd_lista!$A$3:$C$590,3,FALSE)</f>
        <v>Gobierno Autónomo Municipal de Boyuibe</v>
      </c>
      <c r="D980" s="389" t="str">
        <f>+C980</f>
        <v>Gobierno Autónomo Municipal de Boyuibe</v>
      </c>
      <c r="E980" s="242" t="s">
        <v>1304</v>
      </c>
      <c r="F980" s="243">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3">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3">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3">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3">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3">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3">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3">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3">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3">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3">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3">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3">
        <f t="shared" ca="1" si="33"/>
        <v>0</v>
      </c>
      <c r="S980" s="249"/>
      <c r="T980" s="243">
        <f ca="1">+T981</f>
        <v>0</v>
      </c>
      <c r="U980" s="242">
        <f t="shared" si="34"/>
        <v>1</v>
      </c>
      <c r="V980" s="333" t="str">
        <f>+VLOOKUP(A980,bd_lista!$A$3:$E$590,5,FALSE)</f>
        <v>Gobiernos Autonomos Municipales</v>
      </c>
      <c r="W980" s="391" t="str">
        <f>+V980</f>
        <v>Gobiernos Autonomos Municipales</v>
      </c>
      <c r="X980" s="242">
        <f>+VLOOKUP(A980,[4]Sheet1!$A$13:$D$744,4,FALSE)</f>
        <v>0</v>
      </c>
      <c r="Y980" s="242" t="e">
        <f>+VLOOKUP(X980,bd_lista!$A$3:$C$590,3,FALSE)</f>
        <v>#N/A</v>
      </c>
      <c r="Z980" s="294">
        <f>+X980</f>
        <v>0</v>
      </c>
      <c r="AA980" s="295" t="e">
        <f>+Y980</f>
        <v>#N/A</v>
      </c>
    </row>
    <row r="981" spans="1:27" customFormat="1" ht="15" hidden="1" customHeight="1">
      <c r="A981" s="32">
        <v>1724</v>
      </c>
      <c r="B981" s="388"/>
      <c r="C981" s="247" t="str">
        <f>+VLOOKUP(A981,bd_lista!$A$3:$C$590,3,FALSE)</f>
        <v>Gobierno Autónomo Municipal de Boyuibe</v>
      </c>
      <c r="D981" s="390"/>
      <c r="E981" s="244" t="s">
        <v>1305</v>
      </c>
      <c r="F981" s="245">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5">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5">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5">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5">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5">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5">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5">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5">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5">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5">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5">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5">
        <f t="shared" ca="1" si="33"/>
        <v>0</v>
      </c>
      <c r="S981" s="259">
        <f ca="1">+R980+R981</f>
        <v>0</v>
      </c>
      <c r="T981" s="268">
        <f ca="1">+S981</f>
        <v>0</v>
      </c>
      <c r="U981" s="242">
        <f t="shared" si="34"/>
        <v>2</v>
      </c>
      <c r="V981" s="333" t="str">
        <f>+VLOOKUP(A981,bd_lista!$A$3:$E$590,5,FALSE)</f>
        <v>Gobiernos Autonomos Municipales</v>
      </c>
      <c r="W981" s="392"/>
      <c r="X981" s="242">
        <f>+VLOOKUP(A981,[4]Sheet1!$A$13:$D$744,4,FALSE)</f>
        <v>0</v>
      </c>
      <c r="Y981" s="242" t="e">
        <f>+VLOOKUP(X981,bd_lista!$A$3:$C$590,3,FALSE)</f>
        <v>#N/A</v>
      </c>
      <c r="Z981" s="292"/>
      <c r="AA981" s="293"/>
    </row>
    <row r="982" spans="1:27" customFormat="1" ht="15" hidden="1" customHeight="1">
      <c r="A982" s="32">
        <v>1725</v>
      </c>
      <c r="B982" s="387">
        <f>+A982</f>
        <v>1725</v>
      </c>
      <c r="C982" s="247" t="str">
        <f>+VLOOKUP(A982,bd_lista!$A$3:$C$590,3,FALSE)</f>
        <v>Gobierno Autónomo Municipal de Vallegrande</v>
      </c>
      <c r="D982" s="389" t="str">
        <f>+C982</f>
        <v>Gobierno Autónomo Municipal de Vallegrande</v>
      </c>
      <c r="E982" s="242" t="s">
        <v>1304</v>
      </c>
      <c r="F982" s="243">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3">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3">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3">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3">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3">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3">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3">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3">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3">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3">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3">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3">
        <f t="shared" ca="1" si="33"/>
        <v>0</v>
      </c>
      <c r="S982" s="249"/>
      <c r="T982" s="243">
        <f ca="1">+T983</f>
        <v>0</v>
      </c>
      <c r="U982" s="242">
        <f t="shared" si="34"/>
        <v>1</v>
      </c>
      <c r="V982" s="333" t="str">
        <f>+VLOOKUP(A982,bd_lista!$A$3:$E$590,5,FALSE)</f>
        <v>Gobiernos Autonomos Municipales</v>
      </c>
      <c r="W982" s="391" t="str">
        <f>+V982</f>
        <v>Gobiernos Autonomos Municipales</v>
      </c>
      <c r="X982" s="242">
        <f>+VLOOKUP(A982,[4]Sheet1!$A$13:$D$744,4,FALSE)</f>
        <v>0</v>
      </c>
      <c r="Y982" s="242" t="e">
        <f>+VLOOKUP(X982,bd_lista!$A$3:$C$590,3,FALSE)</f>
        <v>#N/A</v>
      </c>
      <c r="Z982" s="294">
        <f>+X982</f>
        <v>0</v>
      </c>
      <c r="AA982" s="295" t="e">
        <f>+Y982</f>
        <v>#N/A</v>
      </c>
    </row>
    <row r="983" spans="1:27" customFormat="1" ht="15" hidden="1" customHeight="1">
      <c r="A983" s="32">
        <v>1725</v>
      </c>
      <c r="B983" s="388"/>
      <c r="C983" s="247" t="str">
        <f>+VLOOKUP(A983,bd_lista!$A$3:$C$590,3,FALSE)</f>
        <v>Gobierno Autónomo Municipal de Vallegrande</v>
      </c>
      <c r="D983" s="390"/>
      <c r="E983" s="244" t="s">
        <v>1305</v>
      </c>
      <c r="F983" s="243">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3">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3">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3">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3">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3">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5">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5">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3">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3">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3">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3">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3">
        <f t="shared" ca="1" si="33"/>
        <v>0</v>
      </c>
      <c r="S983" s="249">
        <f ca="1">+R982+R983</f>
        <v>0</v>
      </c>
      <c r="T983" s="243">
        <f ca="1">+S983</f>
        <v>0</v>
      </c>
      <c r="U983" s="242">
        <f t="shared" si="34"/>
        <v>2</v>
      </c>
      <c r="V983" s="333" t="str">
        <f>+VLOOKUP(A983,bd_lista!$A$3:$E$590,5,FALSE)</f>
        <v>Gobiernos Autonomos Municipales</v>
      </c>
      <c r="W983" s="392"/>
      <c r="X983" s="242">
        <f>+VLOOKUP(A983,[4]Sheet1!$A$13:$D$744,4,FALSE)</f>
        <v>0</v>
      </c>
      <c r="Y983" s="242" t="e">
        <f>+VLOOKUP(X983,bd_lista!$A$3:$C$590,3,FALSE)</f>
        <v>#N/A</v>
      </c>
      <c r="Z983" s="292"/>
      <c r="AA983" s="293"/>
    </row>
    <row r="984" spans="1:27" customFormat="1" ht="15" hidden="1" customHeight="1">
      <c r="A984" s="32">
        <v>1726</v>
      </c>
      <c r="B984" s="387">
        <f>+A984</f>
        <v>1726</v>
      </c>
      <c r="C984" s="247" t="str">
        <f>+VLOOKUP(A984,bd_lista!$A$3:$C$590,3,FALSE)</f>
        <v>Gobierno Autónomo Municipal de Trigal</v>
      </c>
      <c r="D984" s="389" t="str">
        <f>+C984</f>
        <v>Gobierno Autónomo Municipal de Trigal</v>
      </c>
      <c r="E984" s="242" t="s">
        <v>1304</v>
      </c>
      <c r="F984" s="268">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68">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68">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68">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68">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68">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3">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3">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3">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3">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3">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3">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68">
        <f t="shared" ca="1" si="33"/>
        <v>0</v>
      </c>
      <c r="S984" s="270"/>
      <c r="T984" s="243">
        <f ca="1">+T985</f>
        <v>0</v>
      </c>
      <c r="U984" s="242">
        <f t="shared" si="34"/>
        <v>1</v>
      </c>
      <c r="V984" s="333" t="str">
        <f>+VLOOKUP(A984,bd_lista!$A$3:$E$590,5,FALSE)</f>
        <v>Gobiernos Autonomos Municipales</v>
      </c>
      <c r="W984" s="391" t="str">
        <f>+V984</f>
        <v>Gobiernos Autonomos Municipales</v>
      </c>
      <c r="X984" s="242">
        <f>+VLOOKUP(A984,[4]Sheet1!$A$13:$D$744,4,FALSE)</f>
        <v>0</v>
      </c>
      <c r="Y984" s="242" t="e">
        <f>+VLOOKUP(X984,bd_lista!$A$3:$C$590,3,FALSE)</f>
        <v>#N/A</v>
      </c>
      <c r="Z984" s="294">
        <f>+X984</f>
        <v>0</v>
      </c>
      <c r="AA984" s="295" t="e">
        <f>+Y984</f>
        <v>#N/A</v>
      </c>
    </row>
    <row r="985" spans="1:27" customFormat="1" ht="15" hidden="1" customHeight="1">
      <c r="A985" s="32">
        <v>1726</v>
      </c>
      <c r="B985" s="388"/>
      <c r="C985" s="247" t="str">
        <f>+VLOOKUP(A985,bd_lista!$A$3:$C$590,3,FALSE)</f>
        <v>Gobierno Autónomo Municipal de Trigal</v>
      </c>
      <c r="D985" s="390"/>
      <c r="E985" s="244" t="s">
        <v>1305</v>
      </c>
      <c r="F985" s="245">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5">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5">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5">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5">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5">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5">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5">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5">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5">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5">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5">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5">
        <f t="shared" ca="1" si="33"/>
        <v>0</v>
      </c>
      <c r="S985" s="259">
        <f ca="1">+R984+R985</f>
        <v>0</v>
      </c>
      <c r="T985" s="245">
        <f ca="1">+S985</f>
        <v>0</v>
      </c>
      <c r="U985" s="244">
        <f t="shared" si="34"/>
        <v>2</v>
      </c>
      <c r="V985" s="333" t="str">
        <f>+VLOOKUP(A985,bd_lista!$A$3:$E$590,5,FALSE)</f>
        <v>Gobiernos Autonomos Municipales</v>
      </c>
      <c r="W985" s="392"/>
      <c r="X985" s="242">
        <f>+VLOOKUP(A985,[4]Sheet1!$A$13:$D$744,4,FALSE)</f>
        <v>0</v>
      </c>
      <c r="Y985" s="242" t="e">
        <f>+VLOOKUP(X985,bd_lista!$A$3:$C$590,3,FALSE)</f>
        <v>#N/A</v>
      </c>
      <c r="Z985" s="292"/>
      <c r="AA985" s="293"/>
    </row>
    <row r="986" spans="1:27" customFormat="1" ht="15" hidden="1" customHeight="1">
      <c r="A986" s="32">
        <v>1727</v>
      </c>
      <c r="B986" s="387">
        <f>+A986</f>
        <v>1727</v>
      </c>
      <c r="C986" s="247" t="str">
        <f>+VLOOKUP(A986,bd_lista!$A$3:$C$590,3,FALSE)</f>
        <v>Gobierno Autónomo Municipal de Moro Moro</v>
      </c>
      <c r="D986" s="389" t="str">
        <f>+C986</f>
        <v>Gobierno Autónomo Municipal de Moro Moro</v>
      </c>
      <c r="E986" s="242" t="s">
        <v>1304</v>
      </c>
      <c r="F986" s="243">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3">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3">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3">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3">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3">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3">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3">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3">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3">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3">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3">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3">
        <f t="shared" ca="1" si="33"/>
        <v>0</v>
      </c>
      <c r="S986" s="249"/>
      <c r="T986" s="243">
        <f ca="1">+T987</f>
        <v>0</v>
      </c>
      <c r="U986" s="242">
        <f t="shared" si="34"/>
        <v>1</v>
      </c>
      <c r="V986" s="333" t="str">
        <f>+VLOOKUP(A986,bd_lista!$A$3:$E$590,5,FALSE)</f>
        <v>Gobiernos Autonomos Municipales</v>
      </c>
      <c r="W986" s="391" t="str">
        <f>+V986</f>
        <v>Gobiernos Autonomos Municipales</v>
      </c>
      <c r="X986" s="242">
        <f>+VLOOKUP(A986,[4]Sheet1!$A$13:$D$744,4,FALSE)</f>
        <v>0</v>
      </c>
      <c r="Y986" s="242" t="e">
        <f>+VLOOKUP(X986,bd_lista!$A$3:$C$590,3,FALSE)</f>
        <v>#N/A</v>
      </c>
      <c r="Z986" s="294">
        <f>+X986</f>
        <v>0</v>
      </c>
      <c r="AA986" s="295" t="e">
        <f>+Y986</f>
        <v>#N/A</v>
      </c>
    </row>
    <row r="987" spans="1:27" customFormat="1" ht="15" hidden="1" customHeight="1">
      <c r="A987" s="32">
        <v>1727</v>
      </c>
      <c r="B987" s="388"/>
      <c r="C987" s="247" t="str">
        <f>+VLOOKUP(A987,bd_lista!$A$3:$C$590,3,FALSE)</f>
        <v>Gobierno Autónomo Municipal de Moro Moro</v>
      </c>
      <c r="D987" s="390"/>
      <c r="E987" s="244" t="s">
        <v>1305</v>
      </c>
      <c r="F987" s="243">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3">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3">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3">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3">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3">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3">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3">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3">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3">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3">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3">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3">
        <f t="shared" ca="1" si="33"/>
        <v>0</v>
      </c>
      <c r="S987" s="249">
        <f ca="1">+R986+R987</f>
        <v>0</v>
      </c>
      <c r="T987" s="243">
        <f ca="1">+S987</f>
        <v>0</v>
      </c>
      <c r="U987" s="242">
        <f t="shared" si="34"/>
        <v>2</v>
      </c>
      <c r="V987" s="333" t="str">
        <f>+VLOOKUP(A987,bd_lista!$A$3:$E$590,5,FALSE)</f>
        <v>Gobiernos Autonomos Municipales</v>
      </c>
      <c r="W987" s="392"/>
      <c r="X987" s="242">
        <f>+VLOOKUP(A987,[4]Sheet1!$A$13:$D$744,4,FALSE)</f>
        <v>0</v>
      </c>
      <c r="Y987" s="242" t="e">
        <f>+VLOOKUP(X987,bd_lista!$A$3:$C$590,3,FALSE)</f>
        <v>#N/A</v>
      </c>
      <c r="Z987" s="292"/>
      <c r="AA987" s="293"/>
    </row>
    <row r="988" spans="1:27" customFormat="1" ht="15" hidden="1" customHeight="1">
      <c r="A988" s="32">
        <v>1728</v>
      </c>
      <c r="B988" s="387">
        <f>+A988</f>
        <v>1728</v>
      </c>
      <c r="C988" s="247" t="str">
        <f>+VLOOKUP(A988,bd_lista!$A$3:$C$590,3,FALSE)</f>
        <v>Gobierno Autónomo Municipal de Postrer Valle</v>
      </c>
      <c r="D988" s="389" t="str">
        <f>+C988</f>
        <v>Gobierno Autónomo Municipal de Postrer Valle</v>
      </c>
      <c r="E988" s="242" t="s">
        <v>1304</v>
      </c>
      <c r="F988" s="243">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3">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3">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3">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3">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3">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3">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3">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3">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3">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3">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3">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3">
        <f t="shared" ca="1" si="33"/>
        <v>0</v>
      </c>
      <c r="S988" s="249"/>
      <c r="T988" s="243">
        <f ca="1">+T989</f>
        <v>0</v>
      </c>
      <c r="U988" s="242">
        <f t="shared" si="34"/>
        <v>1</v>
      </c>
      <c r="V988" s="333" t="str">
        <f>+VLOOKUP(A988,bd_lista!$A$3:$E$590,5,FALSE)</f>
        <v>Gobiernos Autonomos Municipales</v>
      </c>
      <c r="W988" s="391" t="str">
        <f>+V988</f>
        <v>Gobiernos Autonomos Municipales</v>
      </c>
      <c r="X988" s="242">
        <f>+VLOOKUP(A988,[4]Sheet1!$A$13:$D$744,4,FALSE)</f>
        <v>0</v>
      </c>
      <c r="Y988" s="242" t="e">
        <f>+VLOOKUP(X988,bd_lista!$A$3:$C$590,3,FALSE)</f>
        <v>#N/A</v>
      </c>
      <c r="Z988" s="294">
        <f>+X988</f>
        <v>0</v>
      </c>
      <c r="AA988" s="295" t="e">
        <f>+Y988</f>
        <v>#N/A</v>
      </c>
    </row>
    <row r="989" spans="1:27" customFormat="1" ht="15" hidden="1" customHeight="1">
      <c r="A989" s="32">
        <v>1728</v>
      </c>
      <c r="B989" s="388"/>
      <c r="C989" s="247" t="str">
        <f>+VLOOKUP(A989,bd_lista!$A$3:$C$590,3,FALSE)</f>
        <v>Gobierno Autónomo Municipal de Postrer Valle</v>
      </c>
      <c r="D989" s="390"/>
      <c r="E989" s="244" t="s">
        <v>1305</v>
      </c>
      <c r="F989" s="245">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5">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5">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5">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5">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5">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5">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5">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5">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5">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5">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5">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5">
        <f t="shared" ca="1" si="33"/>
        <v>0</v>
      </c>
      <c r="S989" s="259">
        <f ca="1">+R988+R989</f>
        <v>0</v>
      </c>
      <c r="T989" s="245">
        <f ca="1">+S989</f>
        <v>0</v>
      </c>
      <c r="U989" s="244">
        <f t="shared" si="34"/>
        <v>2</v>
      </c>
      <c r="V989" s="333" t="str">
        <f>+VLOOKUP(A989,bd_lista!$A$3:$E$590,5,FALSE)</f>
        <v>Gobiernos Autonomos Municipales</v>
      </c>
      <c r="W989" s="392"/>
      <c r="X989" s="242">
        <f>+VLOOKUP(A989,[4]Sheet1!$A$13:$D$744,4,FALSE)</f>
        <v>0</v>
      </c>
      <c r="Y989" s="242" t="e">
        <f>+VLOOKUP(X989,bd_lista!$A$3:$C$590,3,FALSE)</f>
        <v>#N/A</v>
      </c>
      <c r="Z989" s="292"/>
      <c r="AA989" s="293"/>
    </row>
    <row r="990" spans="1:27" customFormat="1" ht="15" hidden="1" customHeight="1">
      <c r="A990" s="32">
        <v>1729</v>
      </c>
      <c r="B990" s="387">
        <f>+A990</f>
        <v>1729</v>
      </c>
      <c r="C990" s="247" t="str">
        <f>+VLOOKUP(A990,bd_lista!$A$3:$C$590,3,FALSE)</f>
        <v>Gobierno Autónomo Municipal de Pucara</v>
      </c>
      <c r="D990" s="389" t="str">
        <f>+C990</f>
        <v>Gobierno Autónomo Municipal de Pucara</v>
      </c>
      <c r="E990" s="242" t="s">
        <v>1304</v>
      </c>
      <c r="F990" s="243">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3">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3">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3">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3">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3">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3">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3">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3">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3">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3">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3">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3">
        <f t="shared" ca="1" si="33"/>
        <v>0</v>
      </c>
      <c r="S990" s="249"/>
      <c r="T990" s="243">
        <f ca="1">+T991</f>
        <v>0</v>
      </c>
      <c r="U990" s="242">
        <f t="shared" si="34"/>
        <v>1</v>
      </c>
      <c r="V990" s="333" t="str">
        <f>+VLOOKUP(A990,bd_lista!$A$3:$E$590,5,FALSE)</f>
        <v>Gobiernos Autonomos Municipales</v>
      </c>
      <c r="W990" s="391" t="str">
        <f>+V990</f>
        <v>Gobiernos Autonomos Municipales</v>
      </c>
      <c r="X990" s="242">
        <f>+VLOOKUP(A990,[4]Sheet1!$A$13:$D$744,4,FALSE)</f>
        <v>0</v>
      </c>
      <c r="Y990" s="242" t="e">
        <f>+VLOOKUP(X990,bd_lista!$A$3:$C$590,3,FALSE)</f>
        <v>#N/A</v>
      </c>
      <c r="Z990" s="294">
        <f>+X990</f>
        <v>0</v>
      </c>
      <c r="AA990" s="295" t="e">
        <f>+Y990</f>
        <v>#N/A</v>
      </c>
    </row>
    <row r="991" spans="1:27" customFormat="1" ht="15" hidden="1" customHeight="1">
      <c r="A991" s="32">
        <v>1729</v>
      </c>
      <c r="B991" s="388"/>
      <c r="C991" s="247" t="str">
        <f>+VLOOKUP(A991,bd_lista!$A$3:$C$590,3,FALSE)</f>
        <v>Gobierno Autónomo Municipal de Pucara</v>
      </c>
      <c r="D991" s="390"/>
      <c r="E991" s="244" t="s">
        <v>1305</v>
      </c>
      <c r="F991" s="245">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5">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5">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5">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5">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5">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3">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3">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3">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3">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3">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3">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5">
        <f t="shared" ca="1" si="33"/>
        <v>0</v>
      </c>
      <c r="S991" s="259">
        <f ca="1">+R990+R991</f>
        <v>0</v>
      </c>
      <c r="T991" s="243">
        <f ca="1">+S991</f>
        <v>0</v>
      </c>
      <c r="U991" s="242">
        <f t="shared" si="34"/>
        <v>2</v>
      </c>
      <c r="V991" s="333" t="str">
        <f>+VLOOKUP(A991,bd_lista!$A$3:$E$590,5,FALSE)</f>
        <v>Gobiernos Autonomos Municipales</v>
      </c>
      <c r="W991" s="392"/>
      <c r="X991" s="242">
        <f>+VLOOKUP(A991,[4]Sheet1!$A$13:$D$744,4,FALSE)</f>
        <v>0</v>
      </c>
      <c r="Y991" s="242" t="e">
        <f>+VLOOKUP(X991,bd_lista!$A$3:$C$590,3,FALSE)</f>
        <v>#N/A</v>
      </c>
      <c r="Z991" s="292"/>
      <c r="AA991" s="293"/>
    </row>
    <row r="992" spans="1:27" customFormat="1" ht="15" hidden="1" customHeight="1">
      <c r="A992" s="32">
        <v>1730</v>
      </c>
      <c r="B992" s="387">
        <f>+A992</f>
        <v>1730</v>
      </c>
      <c r="C992" s="247" t="str">
        <f>+VLOOKUP(A992,bd_lista!$A$3:$C$590,3,FALSE)</f>
        <v>Gobierno Autónomo Municipal de Samaipata</v>
      </c>
      <c r="D992" s="389" t="str">
        <f>+C992</f>
        <v>Gobierno Autónomo Municipal de Samaipata</v>
      </c>
      <c r="E992" s="242" t="s">
        <v>1304</v>
      </c>
      <c r="F992" s="243">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3">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3">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3">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3">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3">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3">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3">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3">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3">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3">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3">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3">
        <f t="shared" ca="1" si="33"/>
        <v>0</v>
      </c>
      <c r="S992" s="249"/>
      <c r="T992" s="243">
        <f ca="1">+T993</f>
        <v>0</v>
      </c>
      <c r="U992" s="242">
        <f t="shared" si="34"/>
        <v>1</v>
      </c>
      <c r="V992" s="333" t="str">
        <f>+VLOOKUP(A992,bd_lista!$A$3:$E$590,5,FALSE)</f>
        <v>Gobiernos Autonomos Municipales</v>
      </c>
      <c r="W992" s="391" t="str">
        <f>+V992</f>
        <v>Gobiernos Autonomos Municipales</v>
      </c>
      <c r="X992" s="242">
        <f>+VLOOKUP(A992,[4]Sheet1!$A$13:$D$744,4,FALSE)</f>
        <v>0</v>
      </c>
      <c r="Y992" s="242" t="e">
        <f>+VLOOKUP(X992,bd_lista!$A$3:$C$590,3,FALSE)</f>
        <v>#N/A</v>
      </c>
      <c r="Z992" s="294">
        <f>+X992</f>
        <v>0</v>
      </c>
      <c r="AA992" s="295" t="e">
        <f>+Y992</f>
        <v>#N/A</v>
      </c>
    </row>
    <row r="993" spans="1:27" customFormat="1" ht="15" hidden="1" customHeight="1">
      <c r="A993" s="32">
        <v>1730</v>
      </c>
      <c r="B993" s="388"/>
      <c r="C993" s="247" t="str">
        <f>+VLOOKUP(A993,bd_lista!$A$3:$C$590,3,FALSE)</f>
        <v>Gobierno Autónomo Municipal de Samaipata</v>
      </c>
      <c r="D993" s="390"/>
      <c r="E993" s="244" t="s">
        <v>1305</v>
      </c>
      <c r="F993" s="245">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5">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5">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5">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5">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5">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5">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5">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5">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5">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5">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5">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5">
        <f t="shared" ca="1" si="33"/>
        <v>0</v>
      </c>
      <c r="S993" s="259">
        <f ca="1">+R992+R993</f>
        <v>0</v>
      </c>
      <c r="T993" s="243">
        <f ca="1">+S993</f>
        <v>0</v>
      </c>
      <c r="U993" s="242">
        <f t="shared" si="34"/>
        <v>2</v>
      </c>
      <c r="V993" s="333" t="str">
        <f>+VLOOKUP(A993,bd_lista!$A$3:$E$590,5,FALSE)</f>
        <v>Gobiernos Autonomos Municipales</v>
      </c>
      <c r="W993" s="392"/>
      <c r="X993" s="242">
        <f>+VLOOKUP(A993,[4]Sheet1!$A$13:$D$744,4,FALSE)</f>
        <v>0</v>
      </c>
      <c r="Y993" s="242" t="e">
        <f>+VLOOKUP(X993,bd_lista!$A$3:$C$590,3,FALSE)</f>
        <v>#N/A</v>
      </c>
      <c r="Z993" s="292"/>
      <c r="AA993" s="293"/>
    </row>
    <row r="994" spans="1:27" customFormat="1" ht="15" hidden="1" customHeight="1">
      <c r="A994" s="32">
        <v>1731</v>
      </c>
      <c r="B994" s="387">
        <f>+A994</f>
        <v>1731</v>
      </c>
      <c r="C994" s="247" t="str">
        <f>+VLOOKUP(A994,bd_lista!$A$3:$C$590,3,FALSE)</f>
        <v>Gobierno Autónomo Municipal de Pampa Grande</v>
      </c>
      <c r="D994" s="389" t="str">
        <f>+C994</f>
        <v>Gobierno Autónomo Municipal de Pampa Grande</v>
      </c>
      <c r="E994" s="242" t="s">
        <v>1304</v>
      </c>
      <c r="F994" s="243">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3">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3">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3">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3">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3">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3">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3">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3">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3">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3">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3">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3">
        <f t="shared" ca="1" si="33"/>
        <v>0</v>
      </c>
      <c r="S994" s="249"/>
      <c r="T994" s="268">
        <f ca="1">+T995</f>
        <v>0</v>
      </c>
      <c r="U994" s="275">
        <f t="shared" si="34"/>
        <v>1</v>
      </c>
      <c r="V994" s="333" t="str">
        <f>+VLOOKUP(A994,bd_lista!$A$3:$E$590,5,FALSE)</f>
        <v>Gobiernos Autonomos Municipales</v>
      </c>
      <c r="W994" s="391" t="str">
        <f>+V994</f>
        <v>Gobiernos Autonomos Municipales</v>
      </c>
      <c r="X994" s="242">
        <f>+VLOOKUP(A994,[4]Sheet1!$A$13:$D$744,4,FALSE)</f>
        <v>0</v>
      </c>
      <c r="Y994" s="242" t="e">
        <f>+VLOOKUP(X994,bd_lista!$A$3:$C$590,3,FALSE)</f>
        <v>#N/A</v>
      </c>
      <c r="Z994" s="294">
        <f>+X994</f>
        <v>0</v>
      </c>
      <c r="AA994" s="295" t="e">
        <f>+Y994</f>
        <v>#N/A</v>
      </c>
    </row>
    <row r="995" spans="1:27" customFormat="1" ht="15" hidden="1" customHeight="1">
      <c r="A995" s="32">
        <v>1731</v>
      </c>
      <c r="B995" s="388"/>
      <c r="C995" s="247" t="str">
        <f>+VLOOKUP(A995,bd_lista!$A$3:$C$590,3,FALSE)</f>
        <v>Gobierno Autónomo Municipal de Pampa Grande</v>
      </c>
      <c r="D995" s="390"/>
      <c r="E995" s="244" t="s">
        <v>1305</v>
      </c>
      <c r="F995" s="245">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5">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5">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5">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5">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5">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5">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5">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5">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5">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5">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5">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5">
        <f t="shared" ca="1" si="33"/>
        <v>0</v>
      </c>
      <c r="S995" s="259">
        <f ca="1">+R994+R995</f>
        <v>0</v>
      </c>
      <c r="T995" s="245">
        <f ca="1">+S995</f>
        <v>0</v>
      </c>
      <c r="U995" s="244">
        <f t="shared" si="34"/>
        <v>2</v>
      </c>
      <c r="V995" s="333" t="str">
        <f>+VLOOKUP(A995,bd_lista!$A$3:$E$590,5,FALSE)</f>
        <v>Gobiernos Autonomos Municipales</v>
      </c>
      <c r="W995" s="392"/>
      <c r="X995" s="242">
        <f>+VLOOKUP(A995,[4]Sheet1!$A$13:$D$744,4,FALSE)</f>
        <v>0</v>
      </c>
      <c r="Y995" s="242" t="e">
        <f>+VLOOKUP(X995,bd_lista!$A$3:$C$590,3,FALSE)</f>
        <v>#N/A</v>
      </c>
      <c r="Z995" s="292"/>
      <c r="AA995" s="293"/>
    </row>
    <row r="996" spans="1:27" customFormat="1" ht="15" hidden="1" customHeight="1">
      <c r="A996" s="32">
        <v>1732</v>
      </c>
      <c r="B996" s="387">
        <f>+A996</f>
        <v>1732</v>
      </c>
      <c r="C996" s="247" t="str">
        <f>+VLOOKUP(A996,bd_lista!$A$3:$C$590,3,FALSE)</f>
        <v>Gobierno Autónomo Municipal de Mairana</v>
      </c>
      <c r="D996" s="389" t="str">
        <f>+C996</f>
        <v>Gobierno Autónomo Municipal de Mairana</v>
      </c>
      <c r="E996" s="242" t="s">
        <v>1304</v>
      </c>
      <c r="F996" s="243">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3">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3">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3">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3">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3">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3">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3">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3">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3">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3">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3">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3">
        <f t="shared" ca="1" si="33"/>
        <v>0</v>
      </c>
      <c r="S996" s="249"/>
      <c r="T996" s="243">
        <f ca="1">+T997</f>
        <v>0</v>
      </c>
      <c r="U996" s="242">
        <f t="shared" si="34"/>
        <v>1</v>
      </c>
      <c r="V996" s="333" t="str">
        <f>+VLOOKUP(A996,bd_lista!$A$3:$E$590,5,FALSE)</f>
        <v>Gobiernos Autonomos Municipales</v>
      </c>
      <c r="W996" s="391" t="str">
        <f>+V996</f>
        <v>Gobiernos Autonomos Municipales</v>
      </c>
      <c r="X996" s="242">
        <f>+VLOOKUP(A996,[4]Sheet1!$A$13:$D$744,4,FALSE)</f>
        <v>0</v>
      </c>
      <c r="Y996" s="242" t="e">
        <f>+VLOOKUP(X996,bd_lista!$A$3:$C$590,3,FALSE)</f>
        <v>#N/A</v>
      </c>
      <c r="Z996" s="294">
        <f>+X996</f>
        <v>0</v>
      </c>
      <c r="AA996" s="295" t="e">
        <f>+Y996</f>
        <v>#N/A</v>
      </c>
    </row>
    <row r="997" spans="1:27" customFormat="1" ht="15" hidden="1" customHeight="1">
      <c r="A997" s="32">
        <v>1732</v>
      </c>
      <c r="B997" s="388"/>
      <c r="C997" s="247" t="str">
        <f>+VLOOKUP(A997,bd_lista!$A$3:$C$590,3,FALSE)</f>
        <v>Gobierno Autónomo Municipal de Mairana</v>
      </c>
      <c r="D997" s="390"/>
      <c r="E997" s="244" t="s">
        <v>1305</v>
      </c>
      <c r="F997" s="245">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5">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5">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5">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5">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5">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5">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5">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5">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5">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5">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5">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5">
        <f t="shared" ca="1" si="33"/>
        <v>0</v>
      </c>
      <c r="S997" s="259">
        <f ca="1">+R996+R997</f>
        <v>0</v>
      </c>
      <c r="T997" s="243">
        <f ca="1">+S997</f>
        <v>0</v>
      </c>
      <c r="U997" s="244">
        <f t="shared" si="34"/>
        <v>2</v>
      </c>
      <c r="V997" s="333" t="str">
        <f>+VLOOKUP(A997,bd_lista!$A$3:$E$590,5,FALSE)</f>
        <v>Gobiernos Autonomos Municipales</v>
      </c>
      <c r="W997" s="392"/>
      <c r="X997" s="242">
        <f>+VLOOKUP(A997,[4]Sheet1!$A$13:$D$744,4,FALSE)</f>
        <v>0</v>
      </c>
      <c r="Y997" s="242" t="e">
        <f>+VLOOKUP(X997,bd_lista!$A$3:$C$590,3,FALSE)</f>
        <v>#N/A</v>
      </c>
      <c r="Z997" s="292"/>
      <c r="AA997" s="293"/>
    </row>
    <row r="998" spans="1:27" customFormat="1" ht="15" hidden="1" customHeight="1">
      <c r="A998" s="32">
        <v>1733</v>
      </c>
      <c r="B998" s="387">
        <f>+A998</f>
        <v>1733</v>
      </c>
      <c r="C998" s="247" t="str">
        <f>+VLOOKUP(A998,bd_lista!$A$3:$C$590,3,FALSE)</f>
        <v>Gobierno Autónomo Municipal de Quirusillas</v>
      </c>
      <c r="D998" s="389" t="str">
        <f>+C998</f>
        <v>Gobierno Autónomo Municipal de Quirusillas</v>
      </c>
      <c r="E998" s="242" t="s">
        <v>1304</v>
      </c>
      <c r="F998" s="243">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3">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3">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3">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3">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3">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3">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3">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3">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3">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3">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3">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3">
        <f t="shared" ca="1" si="33"/>
        <v>0</v>
      </c>
      <c r="S998" s="249"/>
      <c r="T998" s="243">
        <f ca="1">+T999</f>
        <v>0</v>
      </c>
      <c r="U998" s="242">
        <f t="shared" si="34"/>
        <v>1</v>
      </c>
      <c r="V998" s="333" t="str">
        <f>+VLOOKUP(A998,bd_lista!$A$3:$E$590,5,FALSE)</f>
        <v>Gobiernos Autonomos Municipales</v>
      </c>
      <c r="W998" s="391" t="str">
        <f>+V998</f>
        <v>Gobiernos Autonomos Municipales</v>
      </c>
      <c r="X998" s="242">
        <f>+VLOOKUP(A998,[4]Sheet1!$A$13:$D$744,4,FALSE)</f>
        <v>0</v>
      </c>
      <c r="Y998" s="242" t="e">
        <f>+VLOOKUP(X998,bd_lista!$A$3:$C$590,3,FALSE)</f>
        <v>#N/A</v>
      </c>
      <c r="Z998" s="294">
        <f>+X998</f>
        <v>0</v>
      </c>
      <c r="AA998" s="295" t="e">
        <f>+Y998</f>
        <v>#N/A</v>
      </c>
    </row>
    <row r="999" spans="1:27" customFormat="1" ht="15" hidden="1" customHeight="1">
      <c r="A999" s="32">
        <v>1733</v>
      </c>
      <c r="B999" s="388"/>
      <c r="C999" s="247" t="str">
        <f>+VLOOKUP(A999,bd_lista!$A$3:$C$590,3,FALSE)</f>
        <v>Gobierno Autónomo Municipal de Quirusillas</v>
      </c>
      <c r="D999" s="390"/>
      <c r="E999" s="244" t="s">
        <v>1305</v>
      </c>
      <c r="F999" s="243">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3">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3">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3">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3">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3">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3">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3">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3">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3">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3">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3">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3">
        <f t="shared" ca="1" si="33"/>
        <v>0</v>
      </c>
      <c r="S999" s="249">
        <f ca="1">+R998+R999</f>
        <v>0</v>
      </c>
      <c r="T999" s="243">
        <f ca="1">+S999</f>
        <v>0</v>
      </c>
      <c r="U999" s="242">
        <f t="shared" si="34"/>
        <v>2</v>
      </c>
      <c r="V999" s="333" t="str">
        <f>+VLOOKUP(A999,bd_lista!$A$3:$E$590,5,FALSE)</f>
        <v>Gobiernos Autonomos Municipales</v>
      </c>
      <c r="W999" s="392"/>
      <c r="X999" s="242">
        <f>+VLOOKUP(A999,[4]Sheet1!$A$13:$D$744,4,FALSE)</f>
        <v>0</v>
      </c>
      <c r="Y999" s="242" t="e">
        <f>+VLOOKUP(X999,bd_lista!$A$3:$C$590,3,FALSE)</f>
        <v>#N/A</v>
      </c>
      <c r="Z999" s="292"/>
      <c r="AA999" s="293"/>
    </row>
    <row r="1000" spans="1:27" customFormat="1" ht="15" hidden="1" customHeight="1">
      <c r="A1000" s="32">
        <v>1734</v>
      </c>
      <c r="B1000" s="387">
        <f>+A1000</f>
        <v>1734</v>
      </c>
      <c r="C1000" s="247" t="str">
        <f>+VLOOKUP(A1000,bd_lista!$A$3:$C$590,3,FALSE)</f>
        <v>Gobierno Autónomo Municipal de Montero</v>
      </c>
      <c r="D1000" s="389" t="str">
        <f>+C1000</f>
        <v>Gobierno Autónomo Municipal de Montero</v>
      </c>
      <c r="E1000" s="242" t="s">
        <v>1304</v>
      </c>
      <c r="F1000" s="243">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3">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3">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3">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3">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3">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3">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3">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3">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3">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3">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3">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3">
        <f t="shared" ca="1" si="33"/>
        <v>0</v>
      </c>
      <c r="S1000" s="249"/>
      <c r="T1000" s="243">
        <f ca="1">+T1001</f>
        <v>0</v>
      </c>
      <c r="U1000" s="242">
        <f t="shared" si="34"/>
        <v>1</v>
      </c>
      <c r="V1000" s="333" t="str">
        <f>+VLOOKUP(A1000,bd_lista!$A$3:$E$590,5,FALSE)</f>
        <v>Gobiernos Autonomos Municipales</v>
      </c>
      <c r="W1000" s="391" t="str">
        <f>+V1000</f>
        <v>Gobiernos Autonomos Municipales</v>
      </c>
      <c r="X1000" s="242">
        <f>+VLOOKUP(A1000,[4]Sheet1!$A$13:$D$744,4,FALSE)</f>
        <v>0</v>
      </c>
      <c r="Y1000" s="242" t="e">
        <f>+VLOOKUP(X1000,bd_lista!$A$3:$C$590,3,FALSE)</f>
        <v>#N/A</v>
      </c>
      <c r="Z1000" s="294">
        <f>+X1000</f>
        <v>0</v>
      </c>
      <c r="AA1000" s="295" t="e">
        <f>+Y1000</f>
        <v>#N/A</v>
      </c>
    </row>
    <row r="1001" spans="1:27" customFormat="1" ht="15" hidden="1" customHeight="1">
      <c r="A1001" s="32">
        <v>1734</v>
      </c>
      <c r="B1001" s="388"/>
      <c r="C1001" s="247" t="str">
        <f>+VLOOKUP(A1001,bd_lista!$A$3:$C$590,3,FALSE)</f>
        <v>Gobierno Autónomo Municipal de Montero</v>
      </c>
      <c r="D1001" s="390"/>
      <c r="E1001" s="244" t="s">
        <v>1305</v>
      </c>
      <c r="F1001" s="243">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3">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3">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3">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3">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3">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3">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3">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3">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3">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3">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3">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3">
        <f t="shared" ca="1" si="33"/>
        <v>0</v>
      </c>
      <c r="S1001" s="249">
        <f ca="1">+R1000+R1001</f>
        <v>0</v>
      </c>
      <c r="T1001" s="243">
        <f ca="1">+S1001</f>
        <v>0</v>
      </c>
      <c r="U1001" s="242">
        <f t="shared" si="34"/>
        <v>2</v>
      </c>
      <c r="V1001" s="333" t="str">
        <f>+VLOOKUP(A1001,bd_lista!$A$3:$E$590,5,FALSE)</f>
        <v>Gobiernos Autonomos Municipales</v>
      </c>
      <c r="W1001" s="392"/>
      <c r="X1001" s="242">
        <f>+VLOOKUP(A1001,[4]Sheet1!$A$13:$D$744,4,FALSE)</f>
        <v>0</v>
      </c>
      <c r="Y1001" s="242" t="e">
        <f>+VLOOKUP(X1001,bd_lista!$A$3:$C$590,3,FALSE)</f>
        <v>#N/A</v>
      </c>
      <c r="Z1001" s="292"/>
      <c r="AA1001" s="293"/>
    </row>
    <row r="1002" spans="1:27" customFormat="1" ht="15" hidden="1" customHeight="1">
      <c r="A1002" s="32">
        <v>1735</v>
      </c>
      <c r="B1002" s="387">
        <f>+A1002</f>
        <v>1735</v>
      </c>
      <c r="C1002" s="247" t="str">
        <f>+VLOOKUP(A1002,bd_lista!$A$3:$C$590,3,FALSE)</f>
        <v>Gobierno Autónomo Municipal de General Agustín Saavedra</v>
      </c>
      <c r="D1002" s="389" t="str">
        <f>+C1002</f>
        <v>Gobierno Autónomo Municipal de General Agustín Saavedra</v>
      </c>
      <c r="E1002" s="242" t="s">
        <v>1304</v>
      </c>
      <c r="F1002" s="243">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3">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3">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3">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3">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3">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3">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3">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3">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3">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3">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3">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3">
        <f t="shared" ca="1" si="33"/>
        <v>0</v>
      </c>
      <c r="S1002" s="249"/>
      <c r="T1002" s="268">
        <f ca="1">+T1003</f>
        <v>0</v>
      </c>
      <c r="U1002" s="242">
        <f t="shared" si="34"/>
        <v>1</v>
      </c>
      <c r="V1002" s="333" t="str">
        <f>+VLOOKUP(A1002,bd_lista!$A$3:$E$590,5,FALSE)</f>
        <v>Gobiernos Autonomos Municipales</v>
      </c>
      <c r="W1002" s="391" t="str">
        <f>+V1002</f>
        <v>Gobiernos Autonomos Municipales</v>
      </c>
      <c r="X1002" s="242">
        <f>+VLOOKUP(A1002,[4]Sheet1!$A$13:$D$744,4,FALSE)</f>
        <v>0</v>
      </c>
      <c r="Y1002" s="242" t="e">
        <f>+VLOOKUP(X1002,bd_lista!$A$3:$C$590,3,FALSE)</f>
        <v>#N/A</v>
      </c>
      <c r="Z1002" s="294">
        <f>+X1002</f>
        <v>0</v>
      </c>
      <c r="AA1002" s="295" t="e">
        <f>+Y1002</f>
        <v>#N/A</v>
      </c>
    </row>
    <row r="1003" spans="1:27" customFormat="1" ht="15" hidden="1" customHeight="1">
      <c r="A1003" s="32">
        <v>1735</v>
      </c>
      <c r="B1003" s="388"/>
      <c r="C1003" s="247" t="str">
        <f>+VLOOKUP(A1003,bd_lista!$A$3:$C$590,3,FALSE)</f>
        <v>Gobierno Autónomo Municipal de General Agustín Saavedra</v>
      </c>
      <c r="D1003" s="390"/>
      <c r="E1003" s="244" t="s">
        <v>1305</v>
      </c>
      <c r="F1003" s="245">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5">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5">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5">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5">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5">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5">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5">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5">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5">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5">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5">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5">
        <f t="shared" ca="1" si="33"/>
        <v>0</v>
      </c>
      <c r="S1003" s="259">
        <f ca="1">+R1002+R1003</f>
        <v>0</v>
      </c>
      <c r="T1003" s="245">
        <f ca="1">+S1003</f>
        <v>0</v>
      </c>
      <c r="U1003" s="244">
        <f t="shared" si="34"/>
        <v>2</v>
      </c>
      <c r="V1003" s="333" t="str">
        <f>+VLOOKUP(A1003,bd_lista!$A$3:$E$590,5,FALSE)</f>
        <v>Gobiernos Autonomos Municipales</v>
      </c>
      <c r="W1003" s="392"/>
      <c r="X1003" s="242">
        <f>+VLOOKUP(A1003,[4]Sheet1!$A$13:$D$744,4,FALSE)</f>
        <v>0</v>
      </c>
      <c r="Y1003" s="242" t="e">
        <f>+VLOOKUP(X1003,bd_lista!$A$3:$C$590,3,FALSE)</f>
        <v>#N/A</v>
      </c>
      <c r="Z1003" s="292"/>
      <c r="AA1003" s="293"/>
    </row>
    <row r="1004" spans="1:27" customFormat="1" ht="15" hidden="1" customHeight="1">
      <c r="A1004" s="32">
        <v>1736</v>
      </c>
      <c r="B1004" s="387">
        <f>+A1004</f>
        <v>1736</v>
      </c>
      <c r="C1004" s="247" t="str">
        <f>+VLOOKUP(A1004,bd_lista!$A$3:$C$590,3,FALSE)</f>
        <v>Gobierno Autónomo Municipal de Mineros</v>
      </c>
      <c r="D1004" s="389" t="str">
        <f>+C1004</f>
        <v>Gobierno Autónomo Municipal de Mineros</v>
      </c>
      <c r="E1004" s="242" t="s">
        <v>1304</v>
      </c>
      <c r="F1004" s="243">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3">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3">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3">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3">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3">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3">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3">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3">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3">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3">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3">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3">
        <f t="shared" ca="1" si="33"/>
        <v>0</v>
      </c>
      <c r="S1004" s="249"/>
      <c r="T1004" s="243">
        <f ca="1">+T1005</f>
        <v>0</v>
      </c>
      <c r="U1004" s="242">
        <f t="shared" si="34"/>
        <v>1</v>
      </c>
      <c r="V1004" s="333" t="str">
        <f>+VLOOKUP(A1004,bd_lista!$A$3:$E$590,5,FALSE)</f>
        <v>Gobiernos Autonomos Municipales</v>
      </c>
      <c r="W1004" s="391" t="str">
        <f>+V1004</f>
        <v>Gobiernos Autonomos Municipales</v>
      </c>
      <c r="X1004" s="242">
        <f>+VLOOKUP(A1004,[4]Sheet1!$A$13:$D$744,4,FALSE)</f>
        <v>0</v>
      </c>
      <c r="Y1004" s="242" t="e">
        <f>+VLOOKUP(X1004,bd_lista!$A$3:$C$590,3,FALSE)</f>
        <v>#N/A</v>
      </c>
      <c r="Z1004" s="294">
        <f>+X1004</f>
        <v>0</v>
      </c>
      <c r="AA1004" s="295" t="e">
        <f>+Y1004</f>
        <v>#N/A</v>
      </c>
    </row>
    <row r="1005" spans="1:27" customFormat="1" ht="15" hidden="1" customHeight="1">
      <c r="A1005" s="32">
        <v>1736</v>
      </c>
      <c r="B1005" s="388"/>
      <c r="C1005" s="247" t="str">
        <f>+VLOOKUP(A1005,bd_lista!$A$3:$C$590,3,FALSE)</f>
        <v>Gobierno Autónomo Municipal de Mineros</v>
      </c>
      <c r="D1005" s="390"/>
      <c r="E1005" s="244" t="s">
        <v>1305</v>
      </c>
      <c r="F1005" s="245">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5">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5">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5">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5">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5">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5">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5">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5">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5">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5">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5">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5">
        <f t="shared" ca="1" si="33"/>
        <v>0</v>
      </c>
      <c r="S1005" s="259">
        <f ca="1">+R1004+R1005</f>
        <v>0</v>
      </c>
      <c r="T1005" s="243">
        <f ca="1">+S1005</f>
        <v>0</v>
      </c>
      <c r="U1005" s="242">
        <f t="shared" si="34"/>
        <v>2</v>
      </c>
      <c r="V1005" s="333" t="str">
        <f>+VLOOKUP(A1005,bd_lista!$A$3:$E$590,5,FALSE)</f>
        <v>Gobiernos Autonomos Municipales</v>
      </c>
      <c r="W1005" s="392"/>
      <c r="X1005" s="242">
        <f>+VLOOKUP(A1005,[4]Sheet1!$A$13:$D$744,4,FALSE)</f>
        <v>0</v>
      </c>
      <c r="Y1005" s="242" t="e">
        <f>+VLOOKUP(X1005,bd_lista!$A$3:$C$590,3,FALSE)</f>
        <v>#N/A</v>
      </c>
      <c r="Z1005" s="292"/>
      <c r="AA1005" s="293"/>
    </row>
    <row r="1006" spans="1:27" customFormat="1" ht="15" hidden="1" customHeight="1">
      <c r="A1006" s="32">
        <v>1737</v>
      </c>
      <c r="B1006" s="387">
        <f>+A1006</f>
        <v>1737</v>
      </c>
      <c r="C1006" s="247" t="str">
        <f>+VLOOKUP(A1006,bd_lista!$A$3:$C$590,3,FALSE)</f>
        <v>Gobierno Autónomo Municipal de Concepción</v>
      </c>
      <c r="D1006" s="389" t="str">
        <f>+C1006</f>
        <v>Gobierno Autónomo Municipal de Concepción</v>
      </c>
      <c r="E1006" s="242" t="s">
        <v>1304</v>
      </c>
      <c r="F1006" s="243">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3">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3">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3">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3">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3">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3">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3">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3">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3">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3">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3">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3">
        <f t="shared" ca="1" si="33"/>
        <v>0</v>
      </c>
      <c r="S1006" s="249"/>
      <c r="T1006" s="243">
        <f ca="1">+T1007</f>
        <v>0</v>
      </c>
      <c r="U1006" s="242">
        <f t="shared" si="34"/>
        <v>1</v>
      </c>
      <c r="V1006" s="333" t="str">
        <f>+VLOOKUP(A1006,bd_lista!$A$3:$E$590,5,FALSE)</f>
        <v>Gobiernos Autonomos Municipales</v>
      </c>
      <c r="W1006" s="391" t="str">
        <f>+V1006</f>
        <v>Gobiernos Autonomos Municipales</v>
      </c>
      <c r="X1006" s="242">
        <f>+VLOOKUP(A1006,[4]Sheet1!$A$13:$D$744,4,FALSE)</f>
        <v>0</v>
      </c>
      <c r="Y1006" s="242" t="e">
        <f>+VLOOKUP(X1006,bd_lista!$A$3:$C$590,3,FALSE)</f>
        <v>#N/A</v>
      </c>
      <c r="Z1006" s="294">
        <f>+X1006</f>
        <v>0</v>
      </c>
      <c r="AA1006" s="295" t="e">
        <f>+Y1006</f>
        <v>#N/A</v>
      </c>
    </row>
    <row r="1007" spans="1:27" customFormat="1" ht="15" hidden="1" customHeight="1">
      <c r="A1007" s="32">
        <v>1737</v>
      </c>
      <c r="B1007" s="388"/>
      <c r="C1007" s="247" t="str">
        <f>+VLOOKUP(A1007,bd_lista!$A$3:$C$590,3,FALSE)</f>
        <v>Gobierno Autónomo Municipal de Concepción</v>
      </c>
      <c r="D1007" s="390"/>
      <c r="E1007" s="244" t="s">
        <v>1305</v>
      </c>
      <c r="F1007" s="245">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5">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5">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5">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5">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5">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5">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5">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5">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5">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5">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5">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5">
        <f t="shared" ca="1" si="33"/>
        <v>0</v>
      </c>
      <c r="S1007" s="259">
        <f ca="1">+R1006+R1007</f>
        <v>0</v>
      </c>
      <c r="T1007" s="245">
        <f ca="1">+S1007</f>
        <v>0</v>
      </c>
      <c r="U1007" s="244">
        <f t="shared" si="34"/>
        <v>2</v>
      </c>
      <c r="V1007" s="333" t="str">
        <f>+VLOOKUP(A1007,bd_lista!$A$3:$E$590,5,FALSE)</f>
        <v>Gobiernos Autonomos Municipales</v>
      </c>
      <c r="W1007" s="392"/>
      <c r="X1007" s="242">
        <f>+VLOOKUP(A1007,[4]Sheet1!$A$13:$D$744,4,FALSE)</f>
        <v>0</v>
      </c>
      <c r="Y1007" s="242" t="e">
        <f>+VLOOKUP(X1007,bd_lista!$A$3:$C$590,3,FALSE)</f>
        <v>#N/A</v>
      </c>
      <c r="Z1007" s="292"/>
      <c r="AA1007" s="293"/>
    </row>
    <row r="1008" spans="1:27" customFormat="1" ht="15" hidden="1" customHeight="1">
      <c r="A1008" s="32">
        <v>1738</v>
      </c>
      <c r="B1008" s="387">
        <f>+A1008</f>
        <v>1738</v>
      </c>
      <c r="C1008" s="247" t="str">
        <f>+VLOOKUP(A1008,bd_lista!$A$3:$C$590,3,FALSE)</f>
        <v>Gobierno Autónomo Municipal de San Javier</v>
      </c>
      <c r="D1008" s="389" t="str">
        <f>+C1008</f>
        <v>Gobierno Autónomo Municipal de San Javier</v>
      </c>
      <c r="E1008" s="242" t="s">
        <v>1304</v>
      </c>
      <c r="F1008" s="243">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3">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3">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3">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3">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3">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3">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3">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3">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3">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3">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3">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3">
        <f t="shared" ca="1" si="33"/>
        <v>0</v>
      </c>
      <c r="S1008" s="249"/>
      <c r="T1008" s="268">
        <f ca="1">+T1009</f>
        <v>0</v>
      </c>
      <c r="U1008" s="275">
        <f t="shared" si="34"/>
        <v>1</v>
      </c>
      <c r="V1008" s="333" t="str">
        <f>+VLOOKUP(A1008,bd_lista!$A$3:$E$590,5,FALSE)</f>
        <v>Gobiernos Autonomos Municipales</v>
      </c>
      <c r="W1008" s="391" t="str">
        <f>+V1008</f>
        <v>Gobiernos Autonomos Municipales</v>
      </c>
      <c r="X1008" s="242">
        <f>+VLOOKUP(A1008,[4]Sheet1!$A$13:$D$744,4,FALSE)</f>
        <v>0</v>
      </c>
      <c r="Y1008" s="242" t="e">
        <f>+VLOOKUP(X1008,bd_lista!$A$3:$C$590,3,FALSE)</f>
        <v>#N/A</v>
      </c>
      <c r="Z1008" s="294">
        <f>+X1008</f>
        <v>0</v>
      </c>
      <c r="AA1008" s="295" t="e">
        <f>+Y1008</f>
        <v>#N/A</v>
      </c>
    </row>
    <row r="1009" spans="1:27" customFormat="1" ht="27" hidden="1" customHeight="1">
      <c r="A1009" s="32">
        <v>1738</v>
      </c>
      <c r="B1009" s="388"/>
      <c r="C1009" s="247" t="str">
        <f>+VLOOKUP(A1009,bd_lista!$A$3:$C$590,3,FALSE)</f>
        <v>Gobierno Autónomo Municipal de San Javier</v>
      </c>
      <c r="D1009" s="390"/>
      <c r="E1009" s="244" t="s">
        <v>1305</v>
      </c>
      <c r="F1009" s="245">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5">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5">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5">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5">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5">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5">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5">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5">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5">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5">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5">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5">
        <f t="shared" ca="1" si="33"/>
        <v>0</v>
      </c>
      <c r="S1009" s="259">
        <f ca="1">+R1008+R1009</f>
        <v>0</v>
      </c>
      <c r="T1009" s="243">
        <f ca="1">+S1009</f>
        <v>0</v>
      </c>
      <c r="U1009" s="242">
        <f t="shared" si="34"/>
        <v>2</v>
      </c>
      <c r="V1009" s="333" t="str">
        <f>+VLOOKUP(A1009,bd_lista!$A$3:$E$590,5,FALSE)</f>
        <v>Gobiernos Autonomos Municipales</v>
      </c>
      <c r="W1009" s="392"/>
      <c r="X1009" s="242">
        <f>+VLOOKUP(A1009,[4]Sheet1!$A$13:$D$744,4,FALSE)</f>
        <v>0</v>
      </c>
      <c r="Y1009" s="242" t="e">
        <f>+VLOOKUP(X1009,bd_lista!$A$3:$C$590,3,FALSE)</f>
        <v>#N/A</v>
      </c>
      <c r="Z1009" s="292"/>
      <c r="AA1009" s="293"/>
    </row>
    <row r="1010" spans="1:27" customFormat="1" ht="15" hidden="1" customHeight="1">
      <c r="A1010" s="32">
        <v>1739</v>
      </c>
      <c r="B1010" s="387">
        <f>+A1010</f>
        <v>1739</v>
      </c>
      <c r="C1010" s="247" t="str">
        <f>+VLOOKUP(A1010,bd_lista!$A$3:$C$590,3,FALSE)</f>
        <v>Gobierno Autónomo Municipal de San Julián</v>
      </c>
      <c r="D1010" s="389" t="str">
        <f>+C1010</f>
        <v>Gobierno Autónomo Municipal de San Julián</v>
      </c>
      <c r="E1010" s="242" t="s">
        <v>1304</v>
      </c>
      <c r="F1010" s="243">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3">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3">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3">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3">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3">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3">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3">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3">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3">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3">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3">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3">
        <f t="shared" ca="1" si="33"/>
        <v>0</v>
      </c>
      <c r="S1010" s="249"/>
      <c r="T1010" s="243">
        <f ca="1">+T1011</f>
        <v>0</v>
      </c>
      <c r="U1010" s="242">
        <f t="shared" si="34"/>
        <v>1</v>
      </c>
      <c r="V1010" s="333" t="str">
        <f>+VLOOKUP(A1010,bd_lista!$A$3:$E$590,5,FALSE)</f>
        <v>Gobiernos Autonomos Municipales</v>
      </c>
      <c r="W1010" s="391" t="str">
        <f>+V1010</f>
        <v>Gobiernos Autonomos Municipales</v>
      </c>
      <c r="X1010" s="242">
        <f>+VLOOKUP(A1010,[4]Sheet1!$A$13:$D$744,4,FALSE)</f>
        <v>0</v>
      </c>
      <c r="Y1010" s="242" t="e">
        <f>+VLOOKUP(X1010,bd_lista!$A$3:$C$590,3,FALSE)</f>
        <v>#N/A</v>
      </c>
      <c r="Z1010" s="294">
        <f>+X1010</f>
        <v>0</v>
      </c>
      <c r="AA1010" s="295" t="e">
        <f>+Y1010</f>
        <v>#N/A</v>
      </c>
    </row>
    <row r="1011" spans="1:27" customFormat="1" ht="15" hidden="1" customHeight="1">
      <c r="A1011" s="32">
        <v>1739</v>
      </c>
      <c r="B1011" s="388"/>
      <c r="C1011" s="247" t="str">
        <f>+VLOOKUP(A1011,bd_lista!$A$3:$C$590,3,FALSE)</f>
        <v>Gobierno Autónomo Municipal de San Julián</v>
      </c>
      <c r="D1011" s="390"/>
      <c r="E1011" s="244" t="s">
        <v>1305</v>
      </c>
      <c r="F1011" s="243">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3">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3">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3">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3">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3">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3">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3">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3">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3">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3">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3">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3">
        <f t="shared" ca="1" si="33"/>
        <v>0</v>
      </c>
      <c r="S1011" s="249">
        <f ca="1">+R1010+R1011</f>
        <v>0</v>
      </c>
      <c r="T1011" s="243">
        <f ca="1">+S1011</f>
        <v>0</v>
      </c>
      <c r="U1011" s="242">
        <f t="shared" si="34"/>
        <v>2</v>
      </c>
      <c r="V1011" s="333" t="str">
        <f>+VLOOKUP(A1011,bd_lista!$A$3:$E$590,5,FALSE)</f>
        <v>Gobiernos Autonomos Municipales</v>
      </c>
      <c r="W1011" s="392"/>
      <c r="X1011" s="242">
        <f>+VLOOKUP(A1011,[4]Sheet1!$A$13:$D$744,4,FALSE)</f>
        <v>0</v>
      </c>
      <c r="Y1011" s="242" t="e">
        <f>+VLOOKUP(X1011,bd_lista!$A$3:$C$590,3,FALSE)</f>
        <v>#N/A</v>
      </c>
      <c r="Z1011" s="292"/>
      <c r="AA1011" s="293"/>
    </row>
    <row r="1012" spans="1:27" customFormat="1" ht="15" hidden="1" customHeight="1">
      <c r="A1012" s="32">
        <v>1740</v>
      </c>
      <c r="B1012" s="387">
        <f>+A1012</f>
        <v>1740</v>
      </c>
      <c r="C1012" s="247" t="str">
        <f>+VLOOKUP(A1012,bd_lista!$A$3:$C$590,3,FALSE)</f>
        <v>Gobierno Autónomo Municipal de San Matías</v>
      </c>
      <c r="D1012" s="389" t="str">
        <f>+C1012</f>
        <v>Gobierno Autónomo Municipal de San Matías</v>
      </c>
      <c r="E1012" s="242" t="s">
        <v>1304</v>
      </c>
      <c r="F1012" s="243">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3">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3">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3">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3">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3">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3">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3">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3">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3">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3">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3">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3">
        <f t="shared" ca="1" si="33"/>
        <v>0</v>
      </c>
      <c r="S1012" s="249"/>
      <c r="T1012" s="243">
        <f ca="1">+T1013</f>
        <v>0</v>
      </c>
      <c r="U1012" s="242">
        <f t="shared" si="34"/>
        <v>1</v>
      </c>
      <c r="V1012" s="333" t="str">
        <f>+VLOOKUP(A1012,bd_lista!$A$3:$E$590,5,FALSE)</f>
        <v>Gobiernos Autonomos Municipales</v>
      </c>
      <c r="W1012" s="391" t="str">
        <f>+V1012</f>
        <v>Gobiernos Autonomos Municipales</v>
      </c>
      <c r="X1012" s="242">
        <f>+VLOOKUP(A1012,[4]Sheet1!$A$13:$D$744,4,FALSE)</f>
        <v>0</v>
      </c>
      <c r="Y1012" s="242" t="e">
        <f>+VLOOKUP(X1012,bd_lista!$A$3:$C$590,3,FALSE)</f>
        <v>#N/A</v>
      </c>
      <c r="Z1012" s="294">
        <f>+X1012</f>
        <v>0</v>
      </c>
      <c r="AA1012" s="295" t="e">
        <f>+Y1012</f>
        <v>#N/A</v>
      </c>
    </row>
    <row r="1013" spans="1:27" customFormat="1" ht="15" hidden="1" customHeight="1">
      <c r="A1013" s="32">
        <v>1740</v>
      </c>
      <c r="B1013" s="388"/>
      <c r="C1013" s="247" t="str">
        <f>+VLOOKUP(A1013,bd_lista!$A$3:$C$590,3,FALSE)</f>
        <v>Gobierno Autónomo Municipal de San Matías</v>
      </c>
      <c r="D1013" s="390"/>
      <c r="E1013" s="244" t="s">
        <v>1305</v>
      </c>
      <c r="F1013" s="243">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3">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3">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3">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3">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3">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3">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3">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3">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3">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3">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3">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3">
        <f t="shared" ca="1" si="33"/>
        <v>0</v>
      </c>
      <c r="S1013" s="249">
        <f ca="1">+R1012+R1013</f>
        <v>0</v>
      </c>
      <c r="T1013" s="243">
        <f ca="1">+S1013</f>
        <v>0</v>
      </c>
      <c r="U1013" s="242">
        <f t="shared" si="34"/>
        <v>2</v>
      </c>
      <c r="V1013" s="333" t="str">
        <f>+VLOOKUP(A1013,bd_lista!$A$3:$E$590,5,FALSE)</f>
        <v>Gobiernos Autonomos Municipales</v>
      </c>
      <c r="W1013" s="392"/>
      <c r="X1013" s="242">
        <f>+VLOOKUP(A1013,[4]Sheet1!$A$13:$D$744,4,FALSE)</f>
        <v>0</v>
      </c>
      <c r="Y1013" s="242" t="e">
        <f>+VLOOKUP(X1013,bd_lista!$A$3:$C$590,3,FALSE)</f>
        <v>#N/A</v>
      </c>
      <c r="Z1013" s="292"/>
      <c r="AA1013" s="293"/>
    </row>
    <row r="1014" spans="1:27" customFormat="1" ht="15" hidden="1" customHeight="1">
      <c r="A1014" s="32">
        <v>1741</v>
      </c>
      <c r="B1014" s="387">
        <f>+A1014</f>
        <v>1741</v>
      </c>
      <c r="C1014" s="247" t="str">
        <f>+VLOOKUP(A1014,bd_lista!$A$3:$C$590,3,FALSE)</f>
        <v>Gobierno Autónomo Municipal de Comarapa</v>
      </c>
      <c r="D1014" s="389" t="str">
        <f>+C1014</f>
        <v>Gobierno Autónomo Municipal de Comarapa</v>
      </c>
      <c r="E1014" s="242" t="s">
        <v>1304</v>
      </c>
      <c r="F1014" s="243">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3">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3">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3">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3">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3">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3">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3">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3">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3">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3">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3">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3">
        <f t="shared" ca="1" si="33"/>
        <v>0</v>
      </c>
      <c r="S1014" s="249"/>
      <c r="T1014" s="268">
        <f ca="1">+T1015</f>
        <v>0</v>
      </c>
      <c r="U1014" s="275">
        <f t="shared" si="34"/>
        <v>1</v>
      </c>
      <c r="V1014" s="333" t="str">
        <f>+VLOOKUP(A1014,bd_lista!$A$3:$E$590,5,FALSE)</f>
        <v>Gobiernos Autonomos Municipales</v>
      </c>
      <c r="W1014" s="391" t="str">
        <f>+V1014</f>
        <v>Gobiernos Autonomos Municipales</v>
      </c>
      <c r="X1014" s="242">
        <f>+VLOOKUP(A1014,[4]Sheet1!$A$13:$D$744,4,FALSE)</f>
        <v>0</v>
      </c>
      <c r="Y1014" s="242" t="e">
        <f>+VLOOKUP(X1014,bd_lista!$A$3:$C$590,3,FALSE)</f>
        <v>#N/A</v>
      </c>
      <c r="Z1014" s="294">
        <f>+X1014</f>
        <v>0</v>
      </c>
      <c r="AA1014" s="295" t="e">
        <f>+Y1014</f>
        <v>#N/A</v>
      </c>
    </row>
    <row r="1015" spans="1:27" customFormat="1" ht="15" hidden="1" customHeight="1">
      <c r="A1015" s="32">
        <v>1741</v>
      </c>
      <c r="B1015" s="388"/>
      <c r="C1015" s="247" t="str">
        <f>+VLOOKUP(A1015,bd_lista!$A$3:$C$590,3,FALSE)</f>
        <v>Gobierno Autónomo Municipal de Comarapa</v>
      </c>
      <c r="D1015" s="390"/>
      <c r="E1015" s="244" t="s">
        <v>1305</v>
      </c>
      <c r="F1015" s="245">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5">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5">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5">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5">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5">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5">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5">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5">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5">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5">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5">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5">
        <f t="shared" ca="1" si="33"/>
        <v>0</v>
      </c>
      <c r="S1015" s="249">
        <f ca="1">+R1014+R1015</f>
        <v>0</v>
      </c>
      <c r="T1015" s="245">
        <f ca="1">+S1015</f>
        <v>0</v>
      </c>
      <c r="U1015" s="244">
        <f t="shared" si="34"/>
        <v>2</v>
      </c>
      <c r="V1015" s="333" t="str">
        <f>+VLOOKUP(A1015,bd_lista!$A$3:$E$590,5,FALSE)</f>
        <v>Gobiernos Autonomos Municipales</v>
      </c>
      <c r="W1015" s="392"/>
      <c r="X1015" s="242">
        <f>+VLOOKUP(A1015,[4]Sheet1!$A$13:$D$744,4,FALSE)</f>
        <v>0</v>
      </c>
      <c r="Y1015" s="242" t="e">
        <f>+VLOOKUP(X1015,bd_lista!$A$3:$C$590,3,FALSE)</f>
        <v>#N/A</v>
      </c>
      <c r="Z1015" s="292"/>
      <c r="AA1015" s="293"/>
    </row>
    <row r="1016" spans="1:27" customFormat="1" ht="15" hidden="1" customHeight="1">
      <c r="A1016" s="32">
        <v>1742</v>
      </c>
      <c r="B1016" s="387">
        <f>+A1016</f>
        <v>1742</v>
      </c>
      <c r="C1016" s="247" t="str">
        <f>+VLOOKUP(A1016,bd_lista!$A$3:$C$590,3,FALSE)</f>
        <v>Gobierno Autónomo Municipal de Saipina</v>
      </c>
      <c r="D1016" s="389" t="str">
        <f>+C1016</f>
        <v>Gobierno Autónomo Municipal de Saipina</v>
      </c>
      <c r="E1016" s="242" t="s">
        <v>1304</v>
      </c>
      <c r="F1016" s="243">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3">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3">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3">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3">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3">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3">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3">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3">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3">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3">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3">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3">
        <f t="shared" ca="1" si="33"/>
        <v>0</v>
      </c>
      <c r="S1016" s="270"/>
      <c r="T1016" s="243">
        <f ca="1">+T1017</f>
        <v>0</v>
      </c>
      <c r="U1016" s="242">
        <f t="shared" si="34"/>
        <v>1</v>
      </c>
      <c r="V1016" s="333" t="str">
        <f>+VLOOKUP(A1016,bd_lista!$A$3:$E$590,5,FALSE)</f>
        <v>Gobiernos Autonomos Municipales</v>
      </c>
      <c r="W1016" s="391" t="str">
        <f>+V1016</f>
        <v>Gobiernos Autonomos Municipales</v>
      </c>
      <c r="X1016" s="242">
        <f>+VLOOKUP(A1016,[4]Sheet1!$A$13:$D$744,4,FALSE)</f>
        <v>0</v>
      </c>
      <c r="Y1016" s="242" t="e">
        <f>+VLOOKUP(X1016,bd_lista!$A$3:$C$590,3,FALSE)</f>
        <v>#N/A</v>
      </c>
      <c r="Z1016" s="294">
        <f>+X1016</f>
        <v>0</v>
      </c>
      <c r="AA1016" s="295" t="e">
        <f>+Y1016</f>
        <v>#N/A</v>
      </c>
    </row>
    <row r="1017" spans="1:27" customFormat="1" ht="15" hidden="1" customHeight="1">
      <c r="A1017" s="32">
        <v>1742</v>
      </c>
      <c r="B1017" s="388"/>
      <c r="C1017" s="247" t="str">
        <f>+VLOOKUP(A1017,bd_lista!$A$3:$C$590,3,FALSE)</f>
        <v>Gobierno Autónomo Municipal de Saipina</v>
      </c>
      <c r="D1017" s="390"/>
      <c r="E1017" s="244" t="s">
        <v>1305</v>
      </c>
      <c r="F1017" s="245">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5">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5">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5">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5">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5">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5">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5">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5">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5">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5">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5">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5">
        <f t="shared" ca="1" si="33"/>
        <v>0</v>
      </c>
      <c r="S1017" s="259">
        <f ca="1">+R1016+R1017</f>
        <v>0</v>
      </c>
      <c r="T1017" s="245">
        <f ca="1">+S1017</f>
        <v>0</v>
      </c>
      <c r="U1017" s="244">
        <f t="shared" si="34"/>
        <v>2</v>
      </c>
      <c r="V1017" s="333" t="str">
        <f>+VLOOKUP(A1017,bd_lista!$A$3:$E$590,5,FALSE)</f>
        <v>Gobiernos Autonomos Municipales</v>
      </c>
      <c r="W1017" s="392"/>
      <c r="X1017" s="242">
        <f>+VLOOKUP(A1017,[4]Sheet1!$A$13:$D$744,4,FALSE)</f>
        <v>0</v>
      </c>
      <c r="Y1017" s="242" t="e">
        <f>+VLOOKUP(X1017,bd_lista!$A$3:$C$590,3,FALSE)</f>
        <v>#N/A</v>
      </c>
      <c r="Z1017" s="292"/>
      <c r="AA1017" s="293"/>
    </row>
    <row r="1018" spans="1:27" customFormat="1" ht="15" hidden="1" customHeight="1">
      <c r="A1018" s="32">
        <v>1743</v>
      </c>
      <c r="B1018" s="387">
        <f>+A1018</f>
        <v>1743</v>
      </c>
      <c r="C1018" s="247" t="str">
        <f>+VLOOKUP(A1018,bd_lista!$A$3:$C$590,3,FALSE)</f>
        <v>Gobierno Autónomo Municipal de Puerto Suárez</v>
      </c>
      <c r="D1018" s="389" t="str">
        <f>+C1018</f>
        <v>Gobierno Autónomo Municipal de Puerto Suárez</v>
      </c>
      <c r="E1018" s="242" t="s">
        <v>1304</v>
      </c>
      <c r="F1018" s="243">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3">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3">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3">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3">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3">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3">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3">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3">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3">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3">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3">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3">
        <f t="shared" ca="1" si="33"/>
        <v>0</v>
      </c>
      <c r="S1018" s="249"/>
      <c r="T1018" s="243">
        <f ca="1">+T1019</f>
        <v>0</v>
      </c>
      <c r="U1018" s="242">
        <f t="shared" si="34"/>
        <v>1</v>
      </c>
      <c r="V1018" s="333" t="str">
        <f>+VLOOKUP(A1018,bd_lista!$A$3:$E$590,5,FALSE)</f>
        <v>Gobiernos Autonomos Municipales</v>
      </c>
      <c r="W1018" s="391" t="str">
        <f>+V1018</f>
        <v>Gobiernos Autonomos Municipales</v>
      </c>
      <c r="X1018" s="242">
        <f>+VLOOKUP(A1018,[4]Sheet1!$A$13:$D$744,4,FALSE)</f>
        <v>0</v>
      </c>
      <c r="Y1018" s="242" t="e">
        <f>+VLOOKUP(X1018,bd_lista!$A$3:$C$590,3,FALSE)</f>
        <v>#N/A</v>
      </c>
      <c r="Z1018" s="294">
        <f>+X1018</f>
        <v>0</v>
      </c>
      <c r="AA1018" s="295" t="e">
        <f>+Y1018</f>
        <v>#N/A</v>
      </c>
    </row>
    <row r="1019" spans="1:27" customFormat="1" ht="15" hidden="1" customHeight="1">
      <c r="A1019" s="32">
        <v>1743</v>
      </c>
      <c r="B1019" s="388"/>
      <c r="C1019" s="247" t="str">
        <f>+VLOOKUP(A1019,bd_lista!$A$3:$C$590,3,FALSE)</f>
        <v>Gobierno Autónomo Municipal de Puerto Suárez</v>
      </c>
      <c r="D1019" s="390"/>
      <c r="E1019" s="244" t="s">
        <v>1305</v>
      </c>
      <c r="F1019" s="245">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5">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5">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5">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5">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5">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5">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5">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5">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5">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5">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5">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5">
        <f t="shared" ca="1" si="33"/>
        <v>0</v>
      </c>
      <c r="S1019" s="259">
        <f ca="1">+R1018+R1019</f>
        <v>0</v>
      </c>
      <c r="T1019" s="245">
        <f ca="1">+S1019</f>
        <v>0</v>
      </c>
      <c r="U1019" s="244">
        <f t="shared" si="34"/>
        <v>2</v>
      </c>
      <c r="V1019" s="333" t="str">
        <f>+VLOOKUP(A1019,bd_lista!$A$3:$E$590,5,FALSE)</f>
        <v>Gobiernos Autonomos Municipales</v>
      </c>
      <c r="W1019" s="392"/>
      <c r="X1019" s="242">
        <f>+VLOOKUP(A1019,[4]Sheet1!$A$13:$D$744,4,FALSE)</f>
        <v>0</v>
      </c>
      <c r="Y1019" s="242" t="e">
        <f>+VLOOKUP(X1019,bd_lista!$A$3:$C$590,3,FALSE)</f>
        <v>#N/A</v>
      </c>
      <c r="Z1019" s="292"/>
      <c r="AA1019" s="293"/>
    </row>
    <row r="1020" spans="1:27" customFormat="1" ht="15" hidden="1" customHeight="1">
      <c r="A1020" s="32">
        <v>1744</v>
      </c>
      <c r="B1020" s="387">
        <f>+A1020</f>
        <v>1744</v>
      </c>
      <c r="C1020" s="247" t="str">
        <f>+VLOOKUP(A1020,bd_lista!$A$3:$C$590,3,FALSE)</f>
        <v>Gobierno Autónomo Municipal de Puerto Quijarro</v>
      </c>
      <c r="D1020" s="389" t="str">
        <f>+C1020</f>
        <v>Gobierno Autónomo Municipal de Puerto Quijarro</v>
      </c>
      <c r="E1020" s="242" t="s">
        <v>1304</v>
      </c>
      <c r="F1020" s="243">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3">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3">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3">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3">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3">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3">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3">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3">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3">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3">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3">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3">
        <f t="shared" ca="1" si="33"/>
        <v>0</v>
      </c>
      <c r="S1020" s="249"/>
      <c r="T1020" s="243">
        <f ca="1">+T1021</f>
        <v>0</v>
      </c>
      <c r="U1020" s="242">
        <f t="shared" si="34"/>
        <v>1</v>
      </c>
      <c r="V1020" s="333" t="str">
        <f>+VLOOKUP(A1020,bd_lista!$A$3:$E$590,5,FALSE)</f>
        <v>Gobiernos Autonomos Municipales</v>
      </c>
      <c r="W1020" s="391" t="str">
        <f>+V1020</f>
        <v>Gobiernos Autonomos Municipales</v>
      </c>
      <c r="X1020" s="242">
        <f>+VLOOKUP(A1020,[4]Sheet1!$A$13:$D$744,4,FALSE)</f>
        <v>0</v>
      </c>
      <c r="Y1020" s="242" t="e">
        <f>+VLOOKUP(X1020,bd_lista!$A$3:$C$590,3,FALSE)</f>
        <v>#N/A</v>
      </c>
      <c r="Z1020" s="294">
        <f>+X1020</f>
        <v>0</v>
      </c>
      <c r="AA1020" s="295" t="e">
        <f>+Y1020</f>
        <v>#N/A</v>
      </c>
    </row>
    <row r="1021" spans="1:27" customFormat="1" ht="15" hidden="1" customHeight="1">
      <c r="A1021" s="32">
        <v>1744</v>
      </c>
      <c r="B1021" s="388"/>
      <c r="C1021" s="247" t="str">
        <f>+VLOOKUP(A1021,bd_lista!$A$3:$C$590,3,FALSE)</f>
        <v>Gobierno Autónomo Municipal de Puerto Quijarro</v>
      </c>
      <c r="D1021" s="390"/>
      <c r="E1021" s="244" t="s">
        <v>1305</v>
      </c>
      <c r="F1021" s="243">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3">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3">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3">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3">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3">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3">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3">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3">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3">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3">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3">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3">
        <f t="shared" ca="1" si="33"/>
        <v>0</v>
      </c>
      <c r="S1021" s="249">
        <f ca="1">+R1020+R1021</f>
        <v>0</v>
      </c>
      <c r="T1021" s="243">
        <f ca="1">+S1021</f>
        <v>0</v>
      </c>
      <c r="U1021" s="242">
        <f t="shared" si="34"/>
        <v>2</v>
      </c>
      <c r="V1021" s="333" t="str">
        <f>+VLOOKUP(A1021,bd_lista!$A$3:$E$590,5,FALSE)</f>
        <v>Gobiernos Autonomos Municipales</v>
      </c>
      <c r="W1021" s="392"/>
      <c r="X1021" s="242">
        <f>+VLOOKUP(A1021,[4]Sheet1!$A$13:$D$744,4,FALSE)</f>
        <v>0</v>
      </c>
      <c r="Y1021" s="242" t="e">
        <f>+VLOOKUP(X1021,bd_lista!$A$3:$C$590,3,FALSE)</f>
        <v>#N/A</v>
      </c>
      <c r="Z1021" s="292"/>
      <c r="AA1021" s="293"/>
    </row>
    <row r="1022" spans="1:27" customFormat="1" ht="15" hidden="1" customHeight="1">
      <c r="A1022" s="32">
        <v>1745</v>
      </c>
      <c r="B1022" s="387">
        <f>+A1022</f>
        <v>1745</v>
      </c>
      <c r="C1022" s="247" t="str">
        <f>+VLOOKUP(A1022,bd_lista!$A$3:$C$590,3,FALSE)</f>
        <v>Gobierno Autónomo Municipal de Ascención de Guarayos</v>
      </c>
      <c r="D1022" s="389" t="str">
        <f>+C1022</f>
        <v>Gobierno Autónomo Municipal de Ascención de Guarayos</v>
      </c>
      <c r="E1022" s="242" t="s">
        <v>1304</v>
      </c>
      <c r="F1022" s="243">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3">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3">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3">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3">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3">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3">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3">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3">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3">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3">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3">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3">
        <f t="shared" ca="1" si="33"/>
        <v>0</v>
      </c>
      <c r="S1022" s="249"/>
      <c r="T1022" s="243">
        <f ca="1">+T1023</f>
        <v>0</v>
      </c>
      <c r="U1022" s="242">
        <f t="shared" si="34"/>
        <v>1</v>
      </c>
      <c r="V1022" s="333" t="str">
        <f>+VLOOKUP(A1022,bd_lista!$A$3:$E$590,5,FALSE)</f>
        <v>Gobiernos Autonomos Municipales</v>
      </c>
      <c r="W1022" s="391" t="str">
        <f>+V1022</f>
        <v>Gobiernos Autonomos Municipales</v>
      </c>
      <c r="X1022" s="242">
        <f>+VLOOKUP(A1022,[4]Sheet1!$A$13:$D$744,4,FALSE)</f>
        <v>0</v>
      </c>
      <c r="Y1022" s="242" t="e">
        <f>+VLOOKUP(X1022,bd_lista!$A$3:$C$590,3,FALSE)</f>
        <v>#N/A</v>
      </c>
      <c r="Z1022" s="294">
        <f>+X1022</f>
        <v>0</v>
      </c>
      <c r="AA1022" s="295" t="e">
        <f>+Y1022</f>
        <v>#N/A</v>
      </c>
    </row>
    <row r="1023" spans="1:27" customFormat="1" ht="15" hidden="1" customHeight="1">
      <c r="A1023" s="32">
        <v>1745</v>
      </c>
      <c r="B1023" s="388"/>
      <c r="C1023" s="247" t="str">
        <f>+VLOOKUP(A1023,bd_lista!$A$3:$C$590,3,FALSE)</f>
        <v>Gobierno Autónomo Municipal de Ascención de Guarayos</v>
      </c>
      <c r="D1023" s="390"/>
      <c r="E1023" s="244" t="s">
        <v>1305</v>
      </c>
      <c r="F1023" s="243">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3">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3">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3">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3">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3">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3">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3">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3">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3">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3">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3">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3">
        <f t="shared" ca="1" si="33"/>
        <v>0</v>
      </c>
      <c r="S1023" s="249">
        <f ca="1">+R1022+R1023</f>
        <v>0</v>
      </c>
      <c r="T1023" s="243">
        <f ca="1">+S1023</f>
        <v>0</v>
      </c>
      <c r="U1023" s="242">
        <f t="shared" si="34"/>
        <v>2</v>
      </c>
      <c r="V1023" s="333" t="str">
        <f>+VLOOKUP(A1023,bd_lista!$A$3:$E$590,5,FALSE)</f>
        <v>Gobiernos Autonomos Municipales</v>
      </c>
      <c r="W1023" s="392"/>
      <c r="X1023" s="242">
        <f>+VLOOKUP(A1023,[4]Sheet1!$A$13:$D$744,4,FALSE)</f>
        <v>0</v>
      </c>
      <c r="Y1023" s="242" t="e">
        <f>+VLOOKUP(X1023,bd_lista!$A$3:$C$590,3,FALSE)</f>
        <v>#N/A</v>
      </c>
      <c r="Z1023" s="292"/>
      <c r="AA1023" s="293"/>
    </row>
    <row r="1024" spans="1:27" customFormat="1" ht="15" hidden="1" customHeight="1">
      <c r="A1024" s="32">
        <v>1746</v>
      </c>
      <c r="B1024" s="387">
        <f>+A1024</f>
        <v>1746</v>
      </c>
      <c r="C1024" s="247" t="str">
        <f>+VLOOKUP(A1024,bd_lista!$A$3:$C$590,3,FALSE)</f>
        <v>Gobierno Autónomo Municipal de Urubicha</v>
      </c>
      <c r="D1024" s="389" t="str">
        <f>+C1024</f>
        <v>Gobierno Autónomo Municipal de Urubicha</v>
      </c>
      <c r="E1024" s="242" t="s">
        <v>1304</v>
      </c>
      <c r="F1024" s="243">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3">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3">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3">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3">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3">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3">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3">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3">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3">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3">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3">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3">
        <f t="shared" ca="1" si="33"/>
        <v>0</v>
      </c>
      <c r="S1024" s="249"/>
      <c r="T1024" s="243">
        <f ca="1">+T1025</f>
        <v>0</v>
      </c>
      <c r="U1024" s="242">
        <f t="shared" si="34"/>
        <v>1</v>
      </c>
      <c r="V1024" s="333" t="str">
        <f>+VLOOKUP(A1024,bd_lista!$A$3:$E$590,5,FALSE)</f>
        <v>Gobiernos Autonomos Municipales</v>
      </c>
      <c r="W1024" s="391" t="str">
        <f>+V1024</f>
        <v>Gobiernos Autonomos Municipales</v>
      </c>
      <c r="X1024" s="242">
        <f>+VLOOKUP(A1024,[4]Sheet1!$A$13:$D$744,4,FALSE)</f>
        <v>0</v>
      </c>
      <c r="Y1024" s="242" t="e">
        <f>+VLOOKUP(X1024,bd_lista!$A$3:$C$590,3,FALSE)</f>
        <v>#N/A</v>
      </c>
      <c r="Z1024" s="294">
        <f>+X1024</f>
        <v>0</v>
      </c>
      <c r="AA1024" s="295" t="e">
        <f>+Y1024</f>
        <v>#N/A</v>
      </c>
    </row>
    <row r="1025" spans="1:27" customFormat="1" ht="15" hidden="1" customHeight="1">
      <c r="A1025" s="32">
        <v>1746</v>
      </c>
      <c r="B1025" s="388"/>
      <c r="C1025" s="247" t="str">
        <f>+VLOOKUP(A1025,bd_lista!$A$3:$C$590,3,FALSE)</f>
        <v>Gobierno Autónomo Municipal de Urubicha</v>
      </c>
      <c r="D1025" s="390"/>
      <c r="E1025" s="244" t="s">
        <v>1305</v>
      </c>
      <c r="F1025" s="245">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5">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5">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5">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5">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5">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5">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5">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5">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5">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5">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5">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5">
        <f t="shared" ca="1" si="33"/>
        <v>0</v>
      </c>
      <c r="S1025" s="259">
        <f ca="1">+R1024+R1025</f>
        <v>0</v>
      </c>
      <c r="T1025" s="243">
        <f ca="1">+S1025</f>
        <v>0</v>
      </c>
      <c r="U1025" s="244">
        <f t="shared" si="34"/>
        <v>2</v>
      </c>
      <c r="V1025" s="333" t="str">
        <f>+VLOOKUP(A1025,bd_lista!$A$3:$E$590,5,FALSE)</f>
        <v>Gobiernos Autonomos Municipales</v>
      </c>
      <c r="W1025" s="392"/>
      <c r="X1025" s="242">
        <f>+VLOOKUP(A1025,[4]Sheet1!$A$13:$D$744,4,FALSE)</f>
        <v>0</v>
      </c>
      <c r="Y1025" s="242" t="e">
        <f>+VLOOKUP(X1025,bd_lista!$A$3:$C$590,3,FALSE)</f>
        <v>#N/A</v>
      </c>
      <c r="Z1025" s="292"/>
      <c r="AA1025" s="293"/>
    </row>
    <row r="1026" spans="1:27" customFormat="1" ht="15" hidden="1" customHeight="1">
      <c r="A1026" s="32">
        <v>1747</v>
      </c>
      <c r="B1026" s="387">
        <f>+A1026</f>
        <v>1747</v>
      </c>
      <c r="C1026" s="247" t="str">
        <f>+VLOOKUP(A1026,bd_lista!$A$3:$C$590,3,FALSE)</f>
        <v>Gobierno Autónomo Municipal de El Puente</v>
      </c>
      <c r="D1026" s="389" t="str">
        <f>+C1026</f>
        <v>Gobierno Autónomo Municipal de El Puente</v>
      </c>
      <c r="E1026" s="242" t="s">
        <v>1304</v>
      </c>
      <c r="F1026" s="243">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3">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3">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3">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3">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3">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3">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3">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3">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3">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3">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3">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3">
        <f t="shared" ca="1" si="33"/>
        <v>0</v>
      </c>
      <c r="S1026" s="249"/>
      <c r="T1026" s="268">
        <f ca="1">+T1027</f>
        <v>0</v>
      </c>
      <c r="U1026" s="242">
        <f t="shared" si="34"/>
        <v>1</v>
      </c>
      <c r="V1026" s="333" t="str">
        <f>+VLOOKUP(A1026,bd_lista!$A$3:$E$590,5,FALSE)</f>
        <v>Gobiernos Autonomos Municipales</v>
      </c>
      <c r="W1026" s="391" t="str">
        <f>+V1026</f>
        <v>Gobiernos Autonomos Municipales</v>
      </c>
      <c r="X1026" s="242">
        <f>+VLOOKUP(A1026,[4]Sheet1!$A$13:$D$744,4,FALSE)</f>
        <v>0</v>
      </c>
      <c r="Y1026" s="242" t="e">
        <f>+VLOOKUP(X1026,bd_lista!$A$3:$C$590,3,FALSE)</f>
        <v>#N/A</v>
      </c>
      <c r="Z1026" s="294">
        <f>+X1026</f>
        <v>0</v>
      </c>
      <c r="AA1026" s="295" t="e">
        <f>+Y1026</f>
        <v>#N/A</v>
      </c>
    </row>
    <row r="1027" spans="1:27" customFormat="1" ht="15" hidden="1" customHeight="1">
      <c r="A1027" s="32">
        <v>1747</v>
      </c>
      <c r="B1027" s="388"/>
      <c r="C1027" s="247" t="str">
        <f>+VLOOKUP(A1027,bd_lista!$A$3:$C$590,3,FALSE)</f>
        <v>Gobierno Autónomo Municipal de El Puente</v>
      </c>
      <c r="D1027" s="390"/>
      <c r="E1027" s="244" t="s">
        <v>1305</v>
      </c>
      <c r="F1027" s="245">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5">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5">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5">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5">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5">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5">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5">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5">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5">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5">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5">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5">
        <f t="shared" ca="1" si="33"/>
        <v>0</v>
      </c>
      <c r="S1027" s="249">
        <f ca="1">+R1026+R1027</f>
        <v>0</v>
      </c>
      <c r="T1027" s="243">
        <f ca="1">+S1027</f>
        <v>0</v>
      </c>
      <c r="U1027" s="244">
        <f t="shared" si="34"/>
        <v>2</v>
      </c>
      <c r="V1027" s="333" t="str">
        <f>+VLOOKUP(A1027,bd_lista!$A$3:$E$590,5,FALSE)</f>
        <v>Gobiernos Autonomos Municipales</v>
      </c>
      <c r="W1027" s="392"/>
      <c r="X1027" s="242">
        <f>+VLOOKUP(A1027,[4]Sheet1!$A$13:$D$744,4,FALSE)</f>
        <v>0</v>
      </c>
      <c r="Y1027" s="242" t="e">
        <f>+VLOOKUP(X1027,bd_lista!$A$3:$C$590,3,FALSE)</f>
        <v>#N/A</v>
      </c>
      <c r="Z1027" s="292"/>
      <c r="AA1027" s="293"/>
    </row>
    <row r="1028" spans="1:27" customFormat="1" ht="27" hidden="1" customHeight="1">
      <c r="A1028" s="32">
        <v>1748</v>
      </c>
      <c r="B1028" s="387">
        <f>+A1028</f>
        <v>1748</v>
      </c>
      <c r="C1028" s="247" t="str">
        <f>+VLOOKUP(A1028,bd_lista!$A$3:$C$590,3,FALSE)</f>
        <v>Gobierno Autónomo Municipal de Okinawa Uno</v>
      </c>
      <c r="D1028" s="389" t="str">
        <f>+C1028</f>
        <v>Gobierno Autónomo Municipal de Okinawa Uno</v>
      </c>
      <c r="E1028" s="242" t="s">
        <v>1304</v>
      </c>
      <c r="F1028" s="243">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3">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3">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3">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3">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3">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3">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3">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3">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3">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3">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3">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3">
        <f t="shared" ca="1" si="33"/>
        <v>0</v>
      </c>
      <c r="S1028" s="249"/>
      <c r="T1028" s="243">
        <f ca="1">+T1029</f>
        <v>0</v>
      </c>
      <c r="U1028" s="242">
        <f t="shared" si="34"/>
        <v>1</v>
      </c>
      <c r="V1028" s="333" t="str">
        <f>+VLOOKUP(A1028,bd_lista!$A$3:$E$590,5,FALSE)</f>
        <v>Gobiernos Autonomos Municipales</v>
      </c>
      <c r="W1028" s="391" t="str">
        <f>+V1028</f>
        <v>Gobiernos Autonomos Municipales</v>
      </c>
      <c r="X1028" s="242">
        <f>+VLOOKUP(A1028,[4]Sheet1!$A$13:$D$744,4,FALSE)</f>
        <v>0</v>
      </c>
      <c r="Y1028" s="242" t="e">
        <f>+VLOOKUP(X1028,bd_lista!$A$3:$C$590,3,FALSE)</f>
        <v>#N/A</v>
      </c>
      <c r="Z1028" s="294">
        <f>+X1028</f>
        <v>0</v>
      </c>
      <c r="AA1028" s="295" t="e">
        <f>+Y1028</f>
        <v>#N/A</v>
      </c>
    </row>
    <row r="1029" spans="1:27" customFormat="1" ht="27" hidden="1" customHeight="1">
      <c r="A1029" s="32">
        <v>1748</v>
      </c>
      <c r="B1029" s="388"/>
      <c r="C1029" s="247" t="str">
        <f>+VLOOKUP(A1029,bd_lista!$A$3:$C$590,3,FALSE)</f>
        <v>Gobierno Autónomo Municipal de Okinawa Uno</v>
      </c>
      <c r="D1029" s="390"/>
      <c r="E1029" s="244" t="s">
        <v>1305</v>
      </c>
      <c r="F1029" s="243">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3">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3">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3">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3">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3">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3">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3">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3">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3">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3">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3">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3">
        <f t="shared" ca="1" si="33"/>
        <v>0</v>
      </c>
      <c r="S1029" s="249">
        <f ca="1">+R1028+R1029</f>
        <v>0</v>
      </c>
      <c r="T1029" s="243">
        <f ca="1">+S1029</f>
        <v>0</v>
      </c>
      <c r="U1029" s="242">
        <f t="shared" si="34"/>
        <v>2</v>
      </c>
      <c r="V1029" s="333" t="str">
        <f>+VLOOKUP(A1029,bd_lista!$A$3:$E$590,5,FALSE)</f>
        <v>Gobiernos Autonomos Municipales</v>
      </c>
      <c r="W1029" s="392"/>
      <c r="X1029" s="242">
        <f>+VLOOKUP(A1029,[4]Sheet1!$A$13:$D$744,4,FALSE)</f>
        <v>0</v>
      </c>
      <c r="Y1029" s="242" t="e">
        <f>+VLOOKUP(X1029,bd_lista!$A$3:$C$590,3,FALSE)</f>
        <v>#N/A</v>
      </c>
      <c r="Z1029" s="292"/>
      <c r="AA1029" s="293"/>
    </row>
    <row r="1030" spans="1:27" customFormat="1" ht="15" hidden="1" customHeight="1">
      <c r="A1030" s="32">
        <v>1749</v>
      </c>
      <c r="B1030" s="387">
        <f>+A1030</f>
        <v>1749</v>
      </c>
      <c r="C1030" s="247" t="str">
        <f>+VLOOKUP(A1030,bd_lista!$A$3:$C$590,3,FALSE)</f>
        <v>Gobierno Autónomo Municipal de San Antonio de Lomerio</v>
      </c>
      <c r="D1030" s="389" t="str">
        <f>+C1030</f>
        <v>Gobierno Autónomo Municipal de San Antonio de Lomerio</v>
      </c>
      <c r="E1030" s="242" t="s">
        <v>1304</v>
      </c>
      <c r="F1030" s="243">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3">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3">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3">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3">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3">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3">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3">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3">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3">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3">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3">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3">
        <f t="shared" ref="R1030:R1093" ca="1" si="35">+SUM(F1030:Q1030)</f>
        <v>0</v>
      </c>
      <c r="S1030" s="249"/>
      <c r="T1030" s="243">
        <f ca="1">+T1031</f>
        <v>0</v>
      </c>
      <c r="U1030" s="242">
        <f t="shared" ref="U1030:U1093" si="36">+IF(E1030="Débitos",1,2)</f>
        <v>1</v>
      </c>
      <c r="V1030" s="333" t="str">
        <f>+VLOOKUP(A1030,bd_lista!$A$3:$E$590,5,FALSE)</f>
        <v>Gobiernos Autonomos Municipales</v>
      </c>
      <c r="W1030" s="391" t="str">
        <f>+V1030</f>
        <v>Gobiernos Autonomos Municipales</v>
      </c>
      <c r="X1030" s="242">
        <f>+VLOOKUP(A1030,[4]Sheet1!$A$13:$D$744,4,FALSE)</f>
        <v>0</v>
      </c>
      <c r="Y1030" s="242" t="e">
        <f>+VLOOKUP(X1030,bd_lista!$A$3:$C$590,3,FALSE)</f>
        <v>#N/A</v>
      </c>
      <c r="Z1030" s="294">
        <f>+X1030</f>
        <v>0</v>
      </c>
      <c r="AA1030" s="295" t="e">
        <f>+Y1030</f>
        <v>#N/A</v>
      </c>
    </row>
    <row r="1031" spans="1:27" customFormat="1" ht="15" hidden="1" customHeight="1">
      <c r="A1031" s="32">
        <v>1749</v>
      </c>
      <c r="B1031" s="388"/>
      <c r="C1031" s="247" t="str">
        <f>+VLOOKUP(A1031,bd_lista!$A$3:$C$590,3,FALSE)</f>
        <v>Gobierno Autónomo Municipal de San Antonio de Lomerio</v>
      </c>
      <c r="D1031" s="390"/>
      <c r="E1031" s="244" t="s">
        <v>1305</v>
      </c>
      <c r="F1031" s="245">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5">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5">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5">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5">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5">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5">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5">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5">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5">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5">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5">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5">
        <f t="shared" ca="1" si="35"/>
        <v>0</v>
      </c>
      <c r="S1031" s="249">
        <f ca="1">+R1030+R1031</f>
        <v>0</v>
      </c>
      <c r="T1031" s="243">
        <f ca="1">+S1031</f>
        <v>0</v>
      </c>
      <c r="U1031" s="242">
        <f t="shared" si="36"/>
        <v>2</v>
      </c>
      <c r="V1031" s="333" t="str">
        <f>+VLOOKUP(A1031,bd_lista!$A$3:$E$590,5,FALSE)</f>
        <v>Gobiernos Autonomos Municipales</v>
      </c>
      <c r="W1031" s="392"/>
      <c r="X1031" s="242">
        <f>+VLOOKUP(A1031,[4]Sheet1!$A$13:$D$744,4,FALSE)</f>
        <v>0</v>
      </c>
      <c r="Y1031" s="242" t="e">
        <f>+VLOOKUP(X1031,bd_lista!$A$3:$C$590,3,FALSE)</f>
        <v>#N/A</v>
      </c>
      <c r="Z1031" s="292"/>
      <c r="AA1031" s="293"/>
    </row>
    <row r="1032" spans="1:27" customFormat="1" ht="15" hidden="1" customHeight="1">
      <c r="A1032" s="32">
        <v>1750</v>
      </c>
      <c r="B1032" s="387">
        <f>+A1032</f>
        <v>1750</v>
      </c>
      <c r="C1032" s="247" t="str">
        <f>+VLOOKUP(A1032,bd_lista!$A$3:$C$590,3,FALSE)</f>
        <v>Gobierno Autónomo Municipal de San Ramón</v>
      </c>
      <c r="D1032" s="389" t="str">
        <f>+C1032</f>
        <v>Gobierno Autónomo Municipal de San Ramón</v>
      </c>
      <c r="E1032" s="242" t="s">
        <v>1304</v>
      </c>
      <c r="F1032" s="243">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3">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3">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3">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3">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3">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3">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3">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3">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3">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3">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3">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3">
        <f t="shared" ca="1" si="35"/>
        <v>0</v>
      </c>
      <c r="S1032" s="249"/>
      <c r="T1032" s="243">
        <f ca="1">+T1033</f>
        <v>0</v>
      </c>
      <c r="U1032" s="242">
        <f t="shared" si="36"/>
        <v>1</v>
      </c>
      <c r="V1032" s="333" t="str">
        <f>+VLOOKUP(A1032,bd_lista!$A$3:$E$590,5,FALSE)</f>
        <v>Gobiernos Autonomos Municipales</v>
      </c>
      <c r="W1032" s="391" t="str">
        <f>+V1032</f>
        <v>Gobiernos Autonomos Municipales</v>
      </c>
      <c r="X1032" s="242">
        <f>+VLOOKUP(A1032,[4]Sheet1!$A$13:$D$744,4,FALSE)</f>
        <v>0</v>
      </c>
      <c r="Y1032" s="242" t="e">
        <f>+VLOOKUP(X1032,bd_lista!$A$3:$C$590,3,FALSE)</f>
        <v>#N/A</v>
      </c>
      <c r="Z1032" s="294">
        <f>+X1032</f>
        <v>0</v>
      </c>
      <c r="AA1032" s="295" t="e">
        <f>+Y1032</f>
        <v>#N/A</v>
      </c>
    </row>
    <row r="1033" spans="1:27" customFormat="1" ht="15" hidden="1" customHeight="1">
      <c r="A1033" s="32">
        <v>1750</v>
      </c>
      <c r="B1033" s="388"/>
      <c r="C1033" s="247" t="str">
        <f>+VLOOKUP(A1033,bd_lista!$A$3:$C$590,3,FALSE)</f>
        <v>Gobierno Autónomo Municipal de San Ramón</v>
      </c>
      <c r="D1033" s="390"/>
      <c r="E1033" s="244" t="s">
        <v>1305</v>
      </c>
      <c r="F1033" s="243">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3">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3">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3">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3">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3">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3">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3">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3">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3">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3">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3">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3">
        <f t="shared" ca="1" si="35"/>
        <v>0</v>
      </c>
      <c r="S1033" s="249">
        <f ca="1">+R1032+R1033</f>
        <v>0</v>
      </c>
      <c r="T1033" s="243">
        <f ca="1">+S1033</f>
        <v>0</v>
      </c>
      <c r="U1033" s="242">
        <f t="shared" si="36"/>
        <v>2</v>
      </c>
      <c r="V1033" s="333" t="str">
        <f>+VLOOKUP(A1033,bd_lista!$A$3:$E$590,5,FALSE)</f>
        <v>Gobiernos Autonomos Municipales</v>
      </c>
      <c r="W1033" s="392"/>
      <c r="X1033" s="242">
        <f>+VLOOKUP(A1033,[4]Sheet1!$A$13:$D$744,4,FALSE)</f>
        <v>0</v>
      </c>
      <c r="Y1033" s="242" t="e">
        <f>+VLOOKUP(X1033,bd_lista!$A$3:$C$590,3,FALSE)</f>
        <v>#N/A</v>
      </c>
      <c r="Z1033" s="292"/>
      <c r="AA1033" s="293"/>
    </row>
    <row r="1034" spans="1:27" customFormat="1" ht="15" hidden="1" customHeight="1">
      <c r="A1034" s="32">
        <v>1751</v>
      </c>
      <c r="B1034" s="387">
        <f>+A1034</f>
        <v>1751</v>
      </c>
      <c r="C1034" s="247" t="str">
        <f>+VLOOKUP(A1034,bd_lista!$A$3:$C$590,3,FALSE)</f>
        <v>Gobierno Autónomo Municipal de El Carmen Rivero Tórrez</v>
      </c>
      <c r="D1034" s="389" t="str">
        <f>+C1034</f>
        <v>Gobierno Autónomo Municipal de El Carmen Rivero Tórrez</v>
      </c>
      <c r="E1034" s="242" t="s">
        <v>1304</v>
      </c>
      <c r="F1034" s="243">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3">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3">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3">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3">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3">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3">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3">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3">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3">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3">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3">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3">
        <f t="shared" ca="1" si="35"/>
        <v>0</v>
      </c>
      <c r="S1034" s="249"/>
      <c r="T1034" s="243">
        <f ca="1">+T1035</f>
        <v>0</v>
      </c>
      <c r="U1034" s="242">
        <f t="shared" si="36"/>
        <v>1</v>
      </c>
      <c r="V1034" s="333" t="str">
        <f>+VLOOKUP(A1034,bd_lista!$A$3:$E$590,5,FALSE)</f>
        <v>Gobiernos Autonomos Municipales</v>
      </c>
      <c r="W1034" s="391" t="str">
        <f>+V1034</f>
        <v>Gobiernos Autonomos Municipales</v>
      </c>
      <c r="X1034" s="242">
        <f>+VLOOKUP(A1034,[4]Sheet1!$A$13:$D$744,4,FALSE)</f>
        <v>0</v>
      </c>
      <c r="Y1034" s="242" t="e">
        <f>+VLOOKUP(X1034,bd_lista!$A$3:$C$590,3,FALSE)</f>
        <v>#N/A</v>
      </c>
      <c r="Z1034" s="294">
        <f>+X1034</f>
        <v>0</v>
      </c>
      <c r="AA1034" s="295" t="e">
        <f>+Y1034</f>
        <v>#N/A</v>
      </c>
    </row>
    <row r="1035" spans="1:27" customFormat="1" ht="15" hidden="1" customHeight="1">
      <c r="A1035" s="32">
        <v>1751</v>
      </c>
      <c r="B1035" s="388"/>
      <c r="C1035" s="247" t="str">
        <f>+VLOOKUP(A1035,bd_lista!$A$3:$C$590,3,FALSE)</f>
        <v>Gobierno Autónomo Municipal de El Carmen Rivero Tórrez</v>
      </c>
      <c r="D1035" s="390"/>
      <c r="E1035" s="244" t="s">
        <v>1305</v>
      </c>
      <c r="F1035" s="243">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3">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3">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3">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3">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3">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3">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3">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3">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3">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3">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3">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3">
        <f t="shared" ca="1" si="35"/>
        <v>0</v>
      </c>
      <c r="S1035" s="249">
        <f ca="1">+R1034+R1035</f>
        <v>0</v>
      </c>
      <c r="T1035" s="243">
        <f ca="1">+S1035</f>
        <v>0</v>
      </c>
      <c r="U1035" s="242">
        <f t="shared" si="36"/>
        <v>2</v>
      </c>
      <c r="V1035" s="333" t="str">
        <f>+VLOOKUP(A1035,bd_lista!$A$3:$E$590,5,FALSE)</f>
        <v>Gobiernos Autonomos Municipales</v>
      </c>
      <c r="W1035" s="392"/>
      <c r="X1035" s="242">
        <f>+VLOOKUP(A1035,[4]Sheet1!$A$13:$D$744,4,FALSE)</f>
        <v>0</v>
      </c>
      <c r="Y1035" s="242" t="e">
        <f>+VLOOKUP(X1035,bd_lista!$A$3:$C$590,3,FALSE)</f>
        <v>#N/A</v>
      </c>
      <c r="Z1035" s="292"/>
      <c r="AA1035" s="293"/>
    </row>
    <row r="1036" spans="1:27" customFormat="1" ht="27" hidden="1" customHeight="1">
      <c r="A1036" s="32">
        <v>1752</v>
      </c>
      <c r="B1036" s="387">
        <f>+A1036</f>
        <v>1752</v>
      </c>
      <c r="C1036" s="247" t="str">
        <f>+VLOOKUP(A1036,bd_lista!$A$3:$C$590,3,FALSE)</f>
        <v>Gobierno Autónomo Municipal de San Juan</v>
      </c>
      <c r="D1036" s="389" t="str">
        <f>+C1036</f>
        <v>Gobierno Autónomo Municipal de San Juan</v>
      </c>
      <c r="E1036" s="242" t="s">
        <v>1304</v>
      </c>
      <c r="F1036" s="243">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3">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3">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3">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3">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3">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3">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3">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3">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3">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3">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3">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3">
        <f t="shared" ca="1" si="35"/>
        <v>0</v>
      </c>
      <c r="S1036" s="249"/>
      <c r="T1036" s="243">
        <f ca="1">+T1037</f>
        <v>0</v>
      </c>
      <c r="U1036" s="242">
        <f t="shared" si="36"/>
        <v>1</v>
      </c>
      <c r="V1036" s="333" t="str">
        <f>+VLOOKUP(A1036,bd_lista!$A$3:$E$590,5,FALSE)</f>
        <v>Gobiernos Autonomos Municipales</v>
      </c>
      <c r="W1036" s="391" t="str">
        <f>+V1036</f>
        <v>Gobiernos Autonomos Municipales</v>
      </c>
      <c r="X1036" s="242">
        <f>+VLOOKUP(A1036,[4]Sheet1!$A$13:$D$744,4,FALSE)</f>
        <v>0</v>
      </c>
      <c r="Y1036" s="242" t="e">
        <f>+VLOOKUP(X1036,bd_lista!$A$3:$C$590,3,FALSE)</f>
        <v>#N/A</v>
      </c>
      <c r="Z1036" s="294">
        <f>+X1036</f>
        <v>0</v>
      </c>
      <c r="AA1036" s="295" t="e">
        <f>+Y1036</f>
        <v>#N/A</v>
      </c>
    </row>
    <row r="1037" spans="1:27" customFormat="1" ht="27" hidden="1" customHeight="1">
      <c r="A1037" s="32">
        <v>1752</v>
      </c>
      <c r="B1037" s="388"/>
      <c r="C1037" s="247" t="str">
        <f>+VLOOKUP(A1037,bd_lista!$A$3:$C$590,3,FALSE)</f>
        <v>Gobierno Autónomo Municipal de San Juan</v>
      </c>
      <c r="D1037" s="390"/>
      <c r="E1037" s="244" t="s">
        <v>1305</v>
      </c>
      <c r="F1037" s="243">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3">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3">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3">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3">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3">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3">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3">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3">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3">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3">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3">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3">
        <f t="shared" ca="1" si="35"/>
        <v>0</v>
      </c>
      <c r="S1037" s="249">
        <f ca="1">+R1036+R1037</f>
        <v>0</v>
      </c>
      <c r="T1037" s="243">
        <f ca="1">+S1037</f>
        <v>0</v>
      </c>
      <c r="U1037" s="242">
        <f t="shared" si="36"/>
        <v>2</v>
      </c>
      <c r="V1037" s="333" t="str">
        <f>+VLOOKUP(A1037,bd_lista!$A$3:$E$590,5,FALSE)</f>
        <v>Gobiernos Autonomos Municipales</v>
      </c>
      <c r="W1037" s="392"/>
      <c r="X1037" s="242">
        <f>+VLOOKUP(A1037,[4]Sheet1!$A$13:$D$744,4,FALSE)</f>
        <v>0</v>
      </c>
      <c r="Y1037" s="242" t="e">
        <f>+VLOOKUP(X1037,bd_lista!$A$3:$C$590,3,FALSE)</f>
        <v>#N/A</v>
      </c>
      <c r="Z1037" s="292"/>
      <c r="AA1037" s="293"/>
    </row>
    <row r="1038" spans="1:27" customFormat="1" ht="15" hidden="1" customHeight="1">
      <c r="A1038" s="32">
        <v>1753</v>
      </c>
      <c r="B1038" s="387">
        <f>+A1038</f>
        <v>1753</v>
      </c>
      <c r="C1038" s="247" t="str">
        <f>+VLOOKUP(A1038,bd_lista!$A$3:$C$590,3,FALSE)</f>
        <v>Gobierno Autónomo Municipal de Fernández Alonso</v>
      </c>
      <c r="D1038" s="389" t="str">
        <f>+C1038</f>
        <v>Gobierno Autónomo Municipal de Fernández Alonso</v>
      </c>
      <c r="E1038" s="242" t="s">
        <v>1304</v>
      </c>
      <c r="F1038" s="243">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3">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3">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3">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3">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3">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3">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3">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3">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3">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3">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3">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3">
        <f t="shared" ca="1" si="35"/>
        <v>0</v>
      </c>
      <c r="S1038" s="270"/>
      <c r="T1038" s="268">
        <f ca="1">+T1039</f>
        <v>0</v>
      </c>
      <c r="U1038" s="242">
        <f t="shared" si="36"/>
        <v>1</v>
      </c>
      <c r="V1038" s="333" t="str">
        <f>+VLOOKUP(A1038,bd_lista!$A$3:$E$590,5,FALSE)</f>
        <v>Gobiernos Autonomos Municipales</v>
      </c>
      <c r="W1038" s="391" t="str">
        <f>+V1038</f>
        <v>Gobiernos Autonomos Municipales</v>
      </c>
      <c r="X1038" s="242">
        <f>+VLOOKUP(A1038,[4]Sheet1!$A$13:$D$744,4,FALSE)</f>
        <v>0</v>
      </c>
      <c r="Y1038" s="242" t="e">
        <f>+VLOOKUP(X1038,bd_lista!$A$3:$C$590,3,FALSE)</f>
        <v>#N/A</v>
      </c>
      <c r="Z1038" s="294">
        <f>+X1038</f>
        <v>0</v>
      </c>
      <c r="AA1038" s="295" t="e">
        <f>+Y1038</f>
        <v>#N/A</v>
      </c>
    </row>
    <row r="1039" spans="1:27" customFormat="1" ht="15" hidden="1" customHeight="1">
      <c r="A1039" s="32">
        <v>1753</v>
      </c>
      <c r="B1039" s="388"/>
      <c r="C1039" s="247" t="str">
        <f>+VLOOKUP(A1039,bd_lista!$A$3:$C$590,3,FALSE)</f>
        <v>Gobierno Autónomo Municipal de Fernández Alonso</v>
      </c>
      <c r="D1039" s="390"/>
      <c r="E1039" s="244" t="s">
        <v>1305</v>
      </c>
      <c r="F1039" s="245">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5">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5">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5">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5">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5">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5">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5">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5">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5">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5">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5">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5">
        <f t="shared" ca="1" si="35"/>
        <v>0</v>
      </c>
      <c r="S1039" s="249">
        <f ca="1">+R1038+R1039</f>
        <v>0</v>
      </c>
      <c r="T1039" s="245">
        <f ca="1">+S1039</f>
        <v>0</v>
      </c>
      <c r="U1039" s="242">
        <f t="shared" si="36"/>
        <v>2</v>
      </c>
      <c r="V1039" s="333" t="str">
        <f>+VLOOKUP(A1039,bd_lista!$A$3:$E$590,5,FALSE)</f>
        <v>Gobiernos Autonomos Municipales</v>
      </c>
      <c r="W1039" s="392"/>
      <c r="X1039" s="242">
        <f>+VLOOKUP(A1039,[4]Sheet1!$A$13:$D$744,4,FALSE)</f>
        <v>0</v>
      </c>
      <c r="Y1039" s="242" t="e">
        <f>+VLOOKUP(X1039,bd_lista!$A$3:$C$590,3,FALSE)</f>
        <v>#N/A</v>
      </c>
      <c r="Z1039" s="292"/>
      <c r="AA1039" s="293"/>
    </row>
    <row r="1040" spans="1:27" customFormat="1" ht="27" hidden="1" customHeight="1">
      <c r="A1040" s="32">
        <v>1754</v>
      </c>
      <c r="B1040" s="387">
        <f>+A1040</f>
        <v>1754</v>
      </c>
      <c r="C1040" s="247" t="str">
        <f>+VLOOKUP(A1040,bd_lista!$A$3:$C$590,3,FALSE)</f>
        <v>Gobierno Autónomo Municipal de San Pedro</v>
      </c>
      <c r="D1040" s="389" t="str">
        <f>+C1040</f>
        <v>Gobierno Autónomo Municipal de San Pedro</v>
      </c>
      <c r="E1040" s="242" t="s">
        <v>1304</v>
      </c>
      <c r="F1040" s="243">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3">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3">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3">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3">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3">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3">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3">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3">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3">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3">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3">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3">
        <f t="shared" ca="1" si="35"/>
        <v>0</v>
      </c>
      <c r="S1040" s="249"/>
      <c r="T1040" s="243">
        <f ca="1">+T1041</f>
        <v>0</v>
      </c>
      <c r="U1040" s="242">
        <f t="shared" si="36"/>
        <v>1</v>
      </c>
      <c r="V1040" s="333" t="str">
        <f>+VLOOKUP(A1040,bd_lista!$A$3:$E$590,5,FALSE)</f>
        <v>Gobiernos Autonomos Municipales</v>
      </c>
      <c r="W1040" s="391" t="str">
        <f>+V1040</f>
        <v>Gobiernos Autonomos Municipales</v>
      </c>
      <c r="X1040" s="242">
        <f>+VLOOKUP(A1040,[4]Sheet1!$A$13:$D$744,4,FALSE)</f>
        <v>0</v>
      </c>
      <c r="Y1040" s="242" t="e">
        <f>+VLOOKUP(X1040,bd_lista!$A$3:$C$590,3,FALSE)</f>
        <v>#N/A</v>
      </c>
      <c r="Z1040" s="294">
        <f>+X1040</f>
        <v>0</v>
      </c>
      <c r="AA1040" s="295" t="e">
        <f>+Y1040</f>
        <v>#N/A</v>
      </c>
    </row>
    <row r="1041" spans="1:27" customFormat="1" ht="27" hidden="1" customHeight="1">
      <c r="A1041" s="32">
        <v>1754</v>
      </c>
      <c r="B1041" s="388"/>
      <c r="C1041" s="247" t="str">
        <f>+VLOOKUP(A1041,bd_lista!$A$3:$C$590,3,FALSE)</f>
        <v>Gobierno Autónomo Municipal de San Pedro</v>
      </c>
      <c r="D1041" s="390"/>
      <c r="E1041" s="244" t="s">
        <v>1305</v>
      </c>
      <c r="F1041" s="243">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3">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3">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3">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3">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3">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3">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3">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3">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3">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3">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3">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3">
        <f t="shared" ca="1" si="35"/>
        <v>0</v>
      </c>
      <c r="S1041" s="249">
        <f ca="1">+R1040+R1041</f>
        <v>0</v>
      </c>
      <c r="T1041" s="243">
        <f ca="1">+S1041</f>
        <v>0</v>
      </c>
      <c r="U1041" s="242">
        <f t="shared" si="36"/>
        <v>2</v>
      </c>
      <c r="V1041" s="333" t="str">
        <f>+VLOOKUP(A1041,bd_lista!$A$3:$E$590,5,FALSE)</f>
        <v>Gobiernos Autonomos Municipales</v>
      </c>
      <c r="W1041" s="392"/>
      <c r="X1041" s="242">
        <f>+VLOOKUP(A1041,[4]Sheet1!$A$13:$D$744,4,FALSE)</f>
        <v>0</v>
      </c>
      <c r="Y1041" s="242" t="e">
        <f>+VLOOKUP(X1041,bd_lista!$A$3:$C$590,3,FALSE)</f>
        <v>#N/A</v>
      </c>
      <c r="Z1041" s="292"/>
      <c r="AA1041" s="293"/>
    </row>
    <row r="1042" spans="1:27" customFormat="1" ht="15" hidden="1" customHeight="1">
      <c r="A1042" s="32">
        <v>1755</v>
      </c>
      <c r="B1042" s="387">
        <f>+A1042</f>
        <v>1755</v>
      </c>
      <c r="C1042" s="247" t="str">
        <f>+VLOOKUP(A1042,bd_lista!$A$3:$C$590,3,FALSE)</f>
        <v>Gobierno Autónomo Municipal de Cuatro Cañadas</v>
      </c>
      <c r="D1042" s="389" t="str">
        <f>+C1042</f>
        <v>Gobierno Autónomo Municipal de Cuatro Cañadas</v>
      </c>
      <c r="E1042" s="242" t="s">
        <v>1304</v>
      </c>
      <c r="F1042" s="243">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3">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3">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3">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3">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3">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3">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3">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3">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3">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3">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3">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3">
        <f t="shared" ca="1" si="35"/>
        <v>0</v>
      </c>
      <c r="S1042" s="249"/>
      <c r="T1042" s="243">
        <f ca="1">+T1043</f>
        <v>0</v>
      </c>
      <c r="U1042" s="242">
        <f t="shared" si="36"/>
        <v>1</v>
      </c>
      <c r="V1042" s="333" t="str">
        <f>+VLOOKUP(A1042,bd_lista!$A$3:$E$590,5,FALSE)</f>
        <v>Gobiernos Autonomos Municipales</v>
      </c>
      <c r="W1042" s="391" t="str">
        <f>+V1042</f>
        <v>Gobiernos Autonomos Municipales</v>
      </c>
      <c r="X1042" s="242">
        <f>+VLOOKUP(A1042,[4]Sheet1!$A$13:$D$744,4,FALSE)</f>
        <v>0</v>
      </c>
      <c r="Y1042" s="242" t="e">
        <f>+VLOOKUP(X1042,bd_lista!$A$3:$C$590,3,FALSE)</f>
        <v>#N/A</v>
      </c>
      <c r="Z1042" s="294">
        <f>+X1042</f>
        <v>0</v>
      </c>
      <c r="AA1042" s="295" t="e">
        <f>+Y1042</f>
        <v>#N/A</v>
      </c>
    </row>
    <row r="1043" spans="1:27" customFormat="1" ht="15" hidden="1" customHeight="1">
      <c r="A1043" s="32">
        <v>1755</v>
      </c>
      <c r="B1043" s="388"/>
      <c r="C1043" s="247" t="str">
        <f>+VLOOKUP(A1043,bd_lista!$A$3:$C$590,3,FALSE)</f>
        <v>Gobierno Autónomo Municipal de Cuatro Cañadas</v>
      </c>
      <c r="D1043" s="390"/>
      <c r="E1043" s="244" t="s">
        <v>1305</v>
      </c>
      <c r="F1043" s="243">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3">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3">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3">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3">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3">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3">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3">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3">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3">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3">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3">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3">
        <f t="shared" ca="1" si="35"/>
        <v>0</v>
      </c>
      <c r="S1043" s="249">
        <f ca="1">+R1042+R1043</f>
        <v>0</v>
      </c>
      <c r="T1043" s="243">
        <f ca="1">+S1043</f>
        <v>0</v>
      </c>
      <c r="U1043" s="242">
        <f t="shared" si="36"/>
        <v>2</v>
      </c>
      <c r="V1043" s="333" t="str">
        <f>+VLOOKUP(A1043,bd_lista!$A$3:$E$590,5,FALSE)</f>
        <v>Gobiernos Autonomos Municipales</v>
      </c>
      <c r="W1043" s="392"/>
      <c r="X1043" s="242">
        <f>+VLOOKUP(A1043,[4]Sheet1!$A$13:$D$744,4,FALSE)</f>
        <v>0</v>
      </c>
      <c r="Y1043" s="242" t="e">
        <f>+VLOOKUP(X1043,bd_lista!$A$3:$C$590,3,FALSE)</f>
        <v>#N/A</v>
      </c>
      <c r="Z1043" s="292"/>
      <c r="AA1043" s="293"/>
    </row>
    <row r="1044" spans="1:27" customFormat="1" ht="15" hidden="1" customHeight="1">
      <c r="A1044" s="32">
        <v>1756</v>
      </c>
      <c r="B1044" s="387">
        <f>+A1044</f>
        <v>1756</v>
      </c>
      <c r="C1044" s="247" t="str">
        <f>+VLOOKUP(A1044,bd_lista!$A$3:$C$590,3,FALSE)</f>
        <v>Gobierno Autónomo Municipal de Colpa Bélgica</v>
      </c>
      <c r="D1044" s="389" t="str">
        <f>+C1044</f>
        <v>Gobierno Autónomo Municipal de Colpa Bélgica</v>
      </c>
      <c r="E1044" s="242" t="s">
        <v>1304</v>
      </c>
      <c r="F1044" s="243">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3">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3">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3">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3">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3">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3">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3">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3">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3">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3">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3">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3">
        <f t="shared" ca="1" si="35"/>
        <v>0</v>
      </c>
      <c r="S1044" s="249"/>
      <c r="T1044" s="243">
        <f ca="1">+T1045</f>
        <v>0</v>
      </c>
      <c r="U1044" s="242">
        <f t="shared" si="36"/>
        <v>1</v>
      </c>
      <c r="V1044" s="333" t="str">
        <f>+VLOOKUP(A1044,bd_lista!$A$3:$E$590,5,FALSE)</f>
        <v>Gobiernos Autonomos Municipales</v>
      </c>
      <c r="W1044" s="391" t="str">
        <f>+V1044</f>
        <v>Gobiernos Autonomos Municipales</v>
      </c>
      <c r="X1044" s="242">
        <f>+VLOOKUP(A1044,[4]Sheet1!$A$13:$D$744,4,FALSE)</f>
        <v>0</v>
      </c>
      <c r="Y1044" s="242" t="e">
        <f>+VLOOKUP(X1044,bd_lista!$A$3:$C$590,3,FALSE)</f>
        <v>#N/A</v>
      </c>
      <c r="Z1044" s="294">
        <f>+X1044</f>
        <v>0</v>
      </c>
      <c r="AA1044" s="295" t="e">
        <f>+Y1044</f>
        <v>#N/A</v>
      </c>
    </row>
    <row r="1045" spans="1:27" customFormat="1" ht="15" hidden="1" customHeight="1">
      <c r="A1045" s="32">
        <v>1756</v>
      </c>
      <c r="B1045" s="388"/>
      <c r="C1045" s="247" t="str">
        <f>+VLOOKUP(A1045,bd_lista!$A$3:$C$590,3,FALSE)</f>
        <v>Gobierno Autónomo Municipal de Colpa Bélgica</v>
      </c>
      <c r="D1045" s="390"/>
      <c r="E1045" s="244" t="s">
        <v>1305</v>
      </c>
      <c r="F1045" s="243">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3">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3">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3">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3">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3">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3">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3">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3">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3">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3">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3">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3">
        <f t="shared" ca="1" si="35"/>
        <v>0</v>
      </c>
      <c r="S1045" s="249">
        <f ca="1">+R1044+R1045</f>
        <v>0</v>
      </c>
      <c r="T1045" s="243">
        <f ca="1">+S1045</f>
        <v>0</v>
      </c>
      <c r="U1045" s="242">
        <f t="shared" si="36"/>
        <v>2</v>
      </c>
      <c r="V1045" s="333" t="str">
        <f>+VLOOKUP(A1045,bd_lista!$A$3:$E$590,5,FALSE)</f>
        <v>Gobiernos Autonomos Municipales</v>
      </c>
      <c r="W1045" s="392"/>
      <c r="X1045" s="242">
        <f>+VLOOKUP(A1045,[4]Sheet1!$A$13:$D$744,4,FALSE)</f>
        <v>0</v>
      </c>
      <c r="Y1045" s="242" t="e">
        <f>+VLOOKUP(X1045,bd_lista!$A$3:$C$590,3,FALSE)</f>
        <v>#N/A</v>
      </c>
      <c r="Z1045" s="292"/>
      <c r="AA1045" s="293"/>
    </row>
    <row r="1046" spans="1:27" customFormat="1" ht="15" hidden="1" customHeight="1">
      <c r="A1046" s="32">
        <v>1801</v>
      </c>
      <c r="B1046" s="387">
        <f>+A1046</f>
        <v>1801</v>
      </c>
      <c r="C1046" s="247" t="str">
        <f>+VLOOKUP(A1046,bd_lista!$A$3:$C$590,3,FALSE)</f>
        <v>Gobierno Autónomo Municipal de Trinidad</v>
      </c>
      <c r="D1046" s="389" t="str">
        <f>+C1046</f>
        <v>Gobierno Autónomo Municipal de Trinidad</v>
      </c>
      <c r="E1046" s="242" t="s">
        <v>1304</v>
      </c>
      <c r="F1046" s="243">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3">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3">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3">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3">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3">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3">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3">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3">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3">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3">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3">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3">
        <f t="shared" ca="1" si="35"/>
        <v>0</v>
      </c>
      <c r="S1046" s="249"/>
      <c r="T1046" s="243">
        <f ca="1">+T1047</f>
        <v>0</v>
      </c>
      <c r="U1046" s="242">
        <f t="shared" si="36"/>
        <v>1</v>
      </c>
      <c r="V1046" s="333" t="str">
        <f>+VLOOKUP(A1046,bd_lista!$A$3:$E$590,5,FALSE)</f>
        <v>Gobiernos Autonomos Municipales</v>
      </c>
      <c r="W1046" s="391" t="str">
        <f>+V1046</f>
        <v>Gobiernos Autonomos Municipales</v>
      </c>
      <c r="X1046" s="242">
        <f>+VLOOKUP(A1046,[4]Sheet1!$A$13:$D$744,4,FALSE)</f>
        <v>0</v>
      </c>
      <c r="Y1046" s="242" t="e">
        <f>+VLOOKUP(X1046,bd_lista!$A$3:$C$590,3,FALSE)</f>
        <v>#N/A</v>
      </c>
      <c r="Z1046" s="294">
        <f>+X1046</f>
        <v>0</v>
      </c>
      <c r="AA1046" s="295" t="e">
        <f>+Y1046</f>
        <v>#N/A</v>
      </c>
    </row>
    <row r="1047" spans="1:27" customFormat="1" ht="15" hidden="1" customHeight="1">
      <c r="A1047" s="32">
        <v>1801</v>
      </c>
      <c r="B1047" s="388"/>
      <c r="C1047" s="247" t="str">
        <f>+VLOOKUP(A1047,bd_lista!$A$3:$C$590,3,FALSE)</f>
        <v>Gobierno Autónomo Municipal de Trinidad</v>
      </c>
      <c r="D1047" s="390"/>
      <c r="E1047" s="244" t="s">
        <v>1305</v>
      </c>
      <c r="F1047" s="243">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3">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3">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3">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3">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3">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3">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3">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3">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3">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3">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3">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3">
        <f t="shared" ca="1" si="35"/>
        <v>0</v>
      </c>
      <c r="S1047" s="249">
        <f ca="1">+R1046+R1047</f>
        <v>0</v>
      </c>
      <c r="T1047" s="243">
        <f ca="1">+S1047</f>
        <v>0</v>
      </c>
      <c r="U1047" s="242">
        <f t="shared" si="36"/>
        <v>2</v>
      </c>
      <c r="V1047" s="333" t="str">
        <f>+VLOOKUP(A1047,bd_lista!$A$3:$E$590,5,FALSE)</f>
        <v>Gobiernos Autonomos Municipales</v>
      </c>
      <c r="W1047" s="392"/>
      <c r="X1047" s="242">
        <f>+VLOOKUP(A1047,[4]Sheet1!$A$13:$D$744,4,FALSE)</f>
        <v>0</v>
      </c>
      <c r="Y1047" s="242" t="e">
        <f>+VLOOKUP(X1047,bd_lista!$A$3:$C$590,3,FALSE)</f>
        <v>#N/A</v>
      </c>
      <c r="Z1047" s="292"/>
      <c r="AA1047" s="293"/>
    </row>
    <row r="1048" spans="1:27" customFormat="1" ht="15" hidden="1" customHeight="1">
      <c r="A1048" s="32">
        <v>1802</v>
      </c>
      <c r="B1048" s="387">
        <f>+A1048</f>
        <v>1802</v>
      </c>
      <c r="C1048" s="247" t="str">
        <f>+VLOOKUP(A1048,bd_lista!$A$3:$C$590,3,FALSE)</f>
        <v>Gobierno Autónomo Municipal de San Javier</v>
      </c>
      <c r="D1048" s="389" t="str">
        <f>+C1048</f>
        <v>Gobierno Autónomo Municipal de San Javier</v>
      </c>
      <c r="E1048" s="242" t="s">
        <v>1304</v>
      </c>
      <c r="F1048" s="243">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3">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3">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3">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3">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3">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3">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3">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3">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3">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3">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3">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3">
        <f t="shared" ca="1" si="35"/>
        <v>0</v>
      </c>
      <c r="S1048" s="249"/>
      <c r="T1048" s="243">
        <f ca="1">+T1049</f>
        <v>0</v>
      </c>
      <c r="U1048" s="242">
        <f t="shared" si="36"/>
        <v>1</v>
      </c>
      <c r="V1048" s="333" t="str">
        <f>+VLOOKUP(A1048,bd_lista!$A$3:$E$590,5,FALSE)</f>
        <v>Gobiernos Autonomos Municipales</v>
      </c>
      <c r="W1048" s="391" t="str">
        <f>+V1048</f>
        <v>Gobiernos Autonomos Municipales</v>
      </c>
      <c r="X1048" s="242">
        <f>+VLOOKUP(A1048,[4]Sheet1!$A$13:$D$744,4,FALSE)</f>
        <v>0</v>
      </c>
      <c r="Y1048" s="242" t="e">
        <f>+VLOOKUP(X1048,bd_lista!$A$3:$C$590,3,FALSE)</f>
        <v>#N/A</v>
      </c>
      <c r="Z1048" s="294">
        <f>+X1048</f>
        <v>0</v>
      </c>
      <c r="AA1048" s="295" t="e">
        <f>+Y1048</f>
        <v>#N/A</v>
      </c>
    </row>
    <row r="1049" spans="1:27" customFormat="1" ht="15" hidden="1" customHeight="1">
      <c r="A1049" s="32">
        <v>1802</v>
      </c>
      <c r="B1049" s="388"/>
      <c r="C1049" s="247" t="str">
        <f>+VLOOKUP(A1049,bd_lista!$A$3:$C$590,3,FALSE)</f>
        <v>Gobierno Autónomo Municipal de San Javier</v>
      </c>
      <c r="D1049" s="390"/>
      <c r="E1049" s="244" t="s">
        <v>1305</v>
      </c>
      <c r="F1049" s="243">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3">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3">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3">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3">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3">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3">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3">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3">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3">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3">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3">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3">
        <f t="shared" ca="1" si="35"/>
        <v>0</v>
      </c>
      <c r="S1049" s="249">
        <f ca="1">+R1048+R1049</f>
        <v>0</v>
      </c>
      <c r="T1049" s="243">
        <f ca="1">+S1049</f>
        <v>0</v>
      </c>
      <c r="U1049" s="242">
        <f t="shared" si="36"/>
        <v>2</v>
      </c>
      <c r="V1049" s="333" t="str">
        <f>+VLOOKUP(A1049,bd_lista!$A$3:$E$590,5,FALSE)</f>
        <v>Gobiernos Autonomos Municipales</v>
      </c>
      <c r="W1049" s="392"/>
      <c r="X1049" s="242">
        <f>+VLOOKUP(A1049,[4]Sheet1!$A$13:$D$744,4,FALSE)</f>
        <v>0</v>
      </c>
      <c r="Y1049" s="242" t="e">
        <f>+VLOOKUP(X1049,bd_lista!$A$3:$C$590,3,FALSE)</f>
        <v>#N/A</v>
      </c>
      <c r="Z1049" s="292"/>
      <c r="AA1049" s="293"/>
    </row>
    <row r="1050" spans="1:27" customFormat="1" ht="15" hidden="1" customHeight="1">
      <c r="A1050" s="32">
        <v>1803</v>
      </c>
      <c r="B1050" s="387">
        <f>+A1050</f>
        <v>1803</v>
      </c>
      <c r="C1050" s="247" t="str">
        <f>+VLOOKUP(A1050,bd_lista!$A$3:$C$590,3,FALSE)</f>
        <v>Gobierno Autónomo Municipal de Riberalta</v>
      </c>
      <c r="D1050" s="389" t="str">
        <f>+C1050</f>
        <v>Gobierno Autónomo Municipal de Riberalta</v>
      </c>
      <c r="E1050" s="242" t="s">
        <v>1304</v>
      </c>
      <c r="F1050" s="243">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3">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3">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3">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3">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3">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3">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3">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3">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3">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3">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3">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3">
        <f t="shared" ca="1" si="35"/>
        <v>0</v>
      </c>
      <c r="S1050" s="249"/>
      <c r="T1050" s="243">
        <f ca="1">+T1051</f>
        <v>0</v>
      </c>
      <c r="U1050" s="242">
        <f t="shared" si="36"/>
        <v>1</v>
      </c>
      <c r="V1050" s="333" t="str">
        <f>+VLOOKUP(A1050,bd_lista!$A$3:$E$590,5,FALSE)</f>
        <v>Gobiernos Autonomos Municipales</v>
      </c>
      <c r="W1050" s="391" t="str">
        <f>+V1050</f>
        <v>Gobiernos Autonomos Municipales</v>
      </c>
      <c r="X1050" s="242">
        <f>+VLOOKUP(A1050,[4]Sheet1!$A$13:$D$744,4,FALSE)</f>
        <v>0</v>
      </c>
      <c r="Y1050" s="242" t="e">
        <f>+VLOOKUP(X1050,bd_lista!$A$3:$C$590,3,FALSE)</f>
        <v>#N/A</v>
      </c>
      <c r="Z1050" s="294">
        <f>+X1050</f>
        <v>0</v>
      </c>
      <c r="AA1050" s="295" t="e">
        <f>+Y1050</f>
        <v>#N/A</v>
      </c>
    </row>
    <row r="1051" spans="1:27" customFormat="1" ht="15" hidden="1" customHeight="1">
      <c r="A1051" s="32">
        <v>1803</v>
      </c>
      <c r="B1051" s="388"/>
      <c r="C1051" s="247" t="str">
        <f>+VLOOKUP(A1051,bd_lista!$A$3:$C$590,3,FALSE)</f>
        <v>Gobierno Autónomo Municipal de Riberalta</v>
      </c>
      <c r="D1051" s="390"/>
      <c r="E1051" s="244" t="s">
        <v>1305</v>
      </c>
      <c r="F1051" s="243">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3">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3">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3">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3">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3">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3">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3">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3">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3">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3">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3">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3">
        <f t="shared" ca="1" si="35"/>
        <v>0</v>
      </c>
      <c r="S1051" s="249">
        <f ca="1">+R1050+R1051</f>
        <v>0</v>
      </c>
      <c r="T1051" s="243">
        <f ca="1">+S1051</f>
        <v>0</v>
      </c>
      <c r="U1051" s="242">
        <f t="shared" si="36"/>
        <v>2</v>
      </c>
      <c r="V1051" s="333" t="str">
        <f>+VLOOKUP(A1051,bd_lista!$A$3:$E$590,5,FALSE)</f>
        <v>Gobiernos Autonomos Municipales</v>
      </c>
      <c r="W1051" s="392"/>
      <c r="X1051" s="242">
        <f>+VLOOKUP(A1051,[4]Sheet1!$A$13:$D$744,4,FALSE)</f>
        <v>0</v>
      </c>
      <c r="Y1051" s="242" t="e">
        <f>+VLOOKUP(X1051,bd_lista!$A$3:$C$590,3,FALSE)</f>
        <v>#N/A</v>
      </c>
      <c r="Z1051" s="292"/>
      <c r="AA1051" s="293"/>
    </row>
    <row r="1052" spans="1:27" customFormat="1" ht="15" hidden="1" customHeight="1">
      <c r="A1052" s="32">
        <v>1805</v>
      </c>
      <c r="B1052" s="387">
        <f>+A1052</f>
        <v>1805</v>
      </c>
      <c r="C1052" s="247" t="str">
        <f>+VLOOKUP(A1052,bd_lista!$A$3:$C$590,3,FALSE)</f>
        <v>Gobierno Autónomo Municipal de Puerto Guayaramerín</v>
      </c>
      <c r="D1052" s="389" t="str">
        <f>+C1052</f>
        <v>Gobierno Autónomo Municipal de Puerto Guayaramerín</v>
      </c>
      <c r="E1052" s="242" t="s">
        <v>1304</v>
      </c>
      <c r="F1052" s="243">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3">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3">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3">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3">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3">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3">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3">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3">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3">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3">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3">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3">
        <f t="shared" ca="1" si="35"/>
        <v>0</v>
      </c>
      <c r="S1052" s="249"/>
      <c r="T1052" s="243">
        <f ca="1">+T1053</f>
        <v>0</v>
      </c>
      <c r="U1052" s="242">
        <f t="shared" si="36"/>
        <v>1</v>
      </c>
      <c r="V1052" s="333" t="str">
        <f>+VLOOKUP(A1052,bd_lista!$A$3:$E$590,5,FALSE)</f>
        <v>Gobiernos Autonomos Municipales</v>
      </c>
      <c r="W1052" s="391" t="str">
        <f>+V1052</f>
        <v>Gobiernos Autonomos Municipales</v>
      </c>
      <c r="X1052" s="242">
        <f>+VLOOKUP(A1052,[4]Sheet1!$A$13:$D$744,4,FALSE)</f>
        <v>0</v>
      </c>
      <c r="Y1052" s="242" t="e">
        <f>+VLOOKUP(X1052,bd_lista!$A$3:$C$590,3,FALSE)</f>
        <v>#N/A</v>
      </c>
      <c r="Z1052" s="294">
        <f>+X1052</f>
        <v>0</v>
      </c>
      <c r="AA1052" s="295" t="e">
        <f>+Y1052</f>
        <v>#N/A</v>
      </c>
    </row>
    <row r="1053" spans="1:27" customFormat="1" ht="15" hidden="1" customHeight="1">
      <c r="A1053" s="32">
        <v>1805</v>
      </c>
      <c r="B1053" s="388"/>
      <c r="C1053" s="247" t="str">
        <f>+VLOOKUP(A1053,bd_lista!$A$3:$C$590,3,FALSE)</f>
        <v>Gobierno Autónomo Municipal de Puerto Guayaramerín</v>
      </c>
      <c r="D1053" s="390"/>
      <c r="E1053" s="244" t="s">
        <v>1305</v>
      </c>
      <c r="F1053" s="243">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3">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3">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3">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3">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3">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3">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3">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3">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3">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3">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3">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3">
        <f t="shared" ca="1" si="35"/>
        <v>0</v>
      </c>
      <c r="S1053" s="249">
        <f ca="1">+R1052+R1053</f>
        <v>0</v>
      </c>
      <c r="T1053" s="243">
        <f ca="1">+S1053</f>
        <v>0</v>
      </c>
      <c r="U1053" s="242">
        <f t="shared" si="36"/>
        <v>2</v>
      </c>
      <c r="V1053" s="333" t="str">
        <f>+VLOOKUP(A1053,bd_lista!$A$3:$E$590,5,FALSE)</f>
        <v>Gobiernos Autonomos Municipales</v>
      </c>
      <c r="W1053" s="392"/>
      <c r="X1053" s="242">
        <f>+VLOOKUP(A1053,[4]Sheet1!$A$13:$D$744,4,FALSE)</f>
        <v>0</v>
      </c>
      <c r="Y1053" s="242" t="e">
        <f>+VLOOKUP(X1053,bd_lista!$A$3:$C$590,3,FALSE)</f>
        <v>#N/A</v>
      </c>
      <c r="Z1053" s="292"/>
      <c r="AA1053" s="293"/>
    </row>
    <row r="1054" spans="1:27" customFormat="1" ht="15" hidden="1" customHeight="1">
      <c r="A1054" s="32">
        <v>1806</v>
      </c>
      <c r="B1054" s="387">
        <f>+A1054</f>
        <v>1806</v>
      </c>
      <c r="C1054" s="247" t="str">
        <f>+VLOOKUP(A1054,bd_lista!$A$3:$C$590,3,FALSE)</f>
        <v>Gobierno Autónomo Municipal de Reyes</v>
      </c>
      <c r="D1054" s="389" t="str">
        <f>+C1054</f>
        <v>Gobierno Autónomo Municipal de Reyes</v>
      </c>
      <c r="E1054" s="242" t="s">
        <v>1304</v>
      </c>
      <c r="F1054" s="243">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3">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3">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3">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3">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3">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3">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3">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3">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3">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3">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3">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3">
        <f t="shared" ca="1" si="35"/>
        <v>0</v>
      </c>
      <c r="S1054" s="249"/>
      <c r="T1054" s="243">
        <f ca="1">+T1055</f>
        <v>0</v>
      </c>
      <c r="U1054" s="242">
        <f t="shared" si="36"/>
        <v>1</v>
      </c>
      <c r="V1054" s="333" t="str">
        <f>+VLOOKUP(A1054,bd_lista!$A$3:$E$590,5,FALSE)</f>
        <v>Gobiernos Autonomos Municipales</v>
      </c>
      <c r="W1054" s="391" t="str">
        <f>+V1054</f>
        <v>Gobiernos Autonomos Municipales</v>
      </c>
      <c r="X1054" s="242">
        <f>+VLOOKUP(A1054,[4]Sheet1!$A$13:$D$744,4,FALSE)</f>
        <v>0</v>
      </c>
      <c r="Y1054" s="242" t="e">
        <f>+VLOOKUP(X1054,bd_lista!$A$3:$C$590,3,FALSE)</f>
        <v>#N/A</v>
      </c>
      <c r="Z1054" s="294">
        <f>+X1054</f>
        <v>0</v>
      </c>
      <c r="AA1054" s="295" t="e">
        <f>+Y1054</f>
        <v>#N/A</v>
      </c>
    </row>
    <row r="1055" spans="1:27" customFormat="1" ht="15" hidden="1" customHeight="1">
      <c r="A1055" s="32">
        <v>1806</v>
      </c>
      <c r="B1055" s="388"/>
      <c r="C1055" s="247" t="str">
        <f>+VLOOKUP(A1055,bd_lista!$A$3:$C$590,3,FALSE)</f>
        <v>Gobierno Autónomo Municipal de Reyes</v>
      </c>
      <c r="D1055" s="390"/>
      <c r="E1055" s="244" t="s">
        <v>1305</v>
      </c>
      <c r="F1055" s="243">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3">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3">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3">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3">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3">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3">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3">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3">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3">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3">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3">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3">
        <f t="shared" ca="1" si="35"/>
        <v>0</v>
      </c>
      <c r="S1055" s="249">
        <f ca="1">+R1054+R1055</f>
        <v>0</v>
      </c>
      <c r="T1055" s="243">
        <f ca="1">+S1055</f>
        <v>0</v>
      </c>
      <c r="U1055" s="242">
        <f t="shared" si="36"/>
        <v>2</v>
      </c>
      <c r="V1055" s="333" t="str">
        <f>+VLOOKUP(A1055,bd_lista!$A$3:$E$590,5,FALSE)</f>
        <v>Gobiernos Autonomos Municipales</v>
      </c>
      <c r="W1055" s="392"/>
      <c r="X1055" s="242">
        <f>+VLOOKUP(A1055,[4]Sheet1!$A$13:$D$744,4,FALSE)</f>
        <v>0</v>
      </c>
      <c r="Y1055" s="242" t="e">
        <f>+VLOOKUP(X1055,bd_lista!$A$3:$C$590,3,FALSE)</f>
        <v>#N/A</v>
      </c>
      <c r="Z1055" s="292"/>
      <c r="AA1055" s="293"/>
    </row>
    <row r="1056" spans="1:27" customFormat="1" ht="15" hidden="1" customHeight="1">
      <c r="A1056" s="32">
        <v>1807</v>
      </c>
      <c r="B1056" s="387">
        <f>+A1056</f>
        <v>1807</v>
      </c>
      <c r="C1056" s="247" t="str">
        <f>+VLOOKUP(A1056,bd_lista!$A$3:$C$590,3,FALSE)</f>
        <v>Gobierno Autónomo Municipal de Puerto Rurrenabaque</v>
      </c>
      <c r="D1056" s="389" t="str">
        <f>+C1056</f>
        <v>Gobierno Autónomo Municipal de Puerto Rurrenabaque</v>
      </c>
      <c r="E1056" s="242" t="s">
        <v>1304</v>
      </c>
      <c r="F1056" s="243">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3">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3">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3">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3">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3">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3">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3">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3">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3">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3">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3">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3">
        <f t="shared" ca="1" si="35"/>
        <v>0</v>
      </c>
      <c r="S1056" s="249"/>
      <c r="T1056" s="243">
        <f ca="1">+T1057</f>
        <v>0</v>
      </c>
      <c r="U1056" s="242">
        <f t="shared" si="36"/>
        <v>1</v>
      </c>
      <c r="V1056" s="333" t="str">
        <f>+VLOOKUP(A1056,bd_lista!$A$3:$E$590,5,FALSE)</f>
        <v>Gobiernos Autonomos Municipales</v>
      </c>
      <c r="W1056" s="391" t="str">
        <f>+V1056</f>
        <v>Gobiernos Autonomos Municipales</v>
      </c>
      <c r="X1056" s="242">
        <f>+VLOOKUP(A1056,[4]Sheet1!$A$13:$D$744,4,FALSE)</f>
        <v>0</v>
      </c>
      <c r="Y1056" s="242" t="e">
        <f>+VLOOKUP(X1056,bd_lista!$A$3:$C$590,3,FALSE)</f>
        <v>#N/A</v>
      </c>
      <c r="Z1056" s="294">
        <f>+X1056</f>
        <v>0</v>
      </c>
      <c r="AA1056" s="295" t="e">
        <f>+Y1056</f>
        <v>#N/A</v>
      </c>
    </row>
    <row r="1057" spans="1:27" customFormat="1" ht="15" hidden="1" customHeight="1">
      <c r="A1057" s="32">
        <v>1807</v>
      </c>
      <c r="B1057" s="388"/>
      <c r="C1057" s="247" t="str">
        <f>+VLOOKUP(A1057,bd_lista!$A$3:$C$590,3,FALSE)</f>
        <v>Gobierno Autónomo Municipal de Puerto Rurrenabaque</v>
      </c>
      <c r="D1057" s="390"/>
      <c r="E1057" s="244" t="s">
        <v>1305</v>
      </c>
      <c r="F1057" s="243">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3">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3">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3">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3">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3">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3">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3">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3">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3">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3">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3">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3">
        <f t="shared" ca="1" si="35"/>
        <v>0</v>
      </c>
      <c r="S1057" s="249">
        <f ca="1">+R1056+R1057</f>
        <v>0</v>
      </c>
      <c r="T1057" s="243">
        <f ca="1">+S1057</f>
        <v>0</v>
      </c>
      <c r="U1057" s="242">
        <f t="shared" si="36"/>
        <v>2</v>
      </c>
      <c r="V1057" s="333" t="str">
        <f>+VLOOKUP(A1057,bd_lista!$A$3:$E$590,5,FALSE)</f>
        <v>Gobiernos Autonomos Municipales</v>
      </c>
      <c r="W1057" s="392"/>
      <c r="X1057" s="242">
        <f>+VLOOKUP(A1057,[4]Sheet1!$A$13:$D$744,4,FALSE)</f>
        <v>0</v>
      </c>
      <c r="Y1057" s="242" t="e">
        <f>+VLOOKUP(X1057,bd_lista!$A$3:$C$590,3,FALSE)</f>
        <v>#N/A</v>
      </c>
      <c r="Z1057" s="292"/>
      <c r="AA1057" s="293"/>
    </row>
    <row r="1058" spans="1:27" customFormat="1" ht="15" hidden="1" customHeight="1">
      <c r="A1058" s="32">
        <v>1808</v>
      </c>
      <c r="B1058" s="387">
        <f>+A1058</f>
        <v>1808</v>
      </c>
      <c r="C1058" s="247" t="str">
        <f>+VLOOKUP(A1058,bd_lista!$A$3:$C$590,3,FALSE)</f>
        <v>Gobierno Autónomo Municipal de San Borja</v>
      </c>
      <c r="D1058" s="389" t="str">
        <f>+C1058</f>
        <v>Gobierno Autónomo Municipal de San Borja</v>
      </c>
      <c r="E1058" s="242" t="s">
        <v>1304</v>
      </c>
      <c r="F1058" s="243">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3">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3">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3">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3">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3">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3">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3">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3">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3">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3">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3">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3">
        <f t="shared" ca="1" si="35"/>
        <v>0</v>
      </c>
      <c r="S1058" s="270"/>
      <c r="T1058" s="243">
        <f ca="1">+T1059</f>
        <v>0</v>
      </c>
      <c r="U1058" s="275">
        <f t="shared" si="36"/>
        <v>1</v>
      </c>
      <c r="V1058" s="247" t="str">
        <f>+VLOOKUP(A1058,bd_lista!$A$3:$E$590,5,FALSE)</f>
        <v>Gobiernos Autonomos Municipales</v>
      </c>
      <c r="W1058" s="391" t="str">
        <f>+V1058</f>
        <v>Gobiernos Autonomos Municipales</v>
      </c>
      <c r="X1058" s="242">
        <f>+VLOOKUP(A1058,[4]Sheet1!$A$13:$D$744,4,FALSE)</f>
        <v>0</v>
      </c>
      <c r="Y1058" s="242" t="e">
        <f>+VLOOKUP(X1058,bd_lista!$A$3:$C$590,3,FALSE)</f>
        <v>#N/A</v>
      </c>
      <c r="Z1058" s="294">
        <f>+X1058</f>
        <v>0</v>
      </c>
      <c r="AA1058" s="295" t="e">
        <f>+Y1058</f>
        <v>#N/A</v>
      </c>
    </row>
    <row r="1059" spans="1:27" customFormat="1" hidden="1">
      <c r="A1059" s="32">
        <v>1808</v>
      </c>
      <c r="B1059" s="388"/>
      <c r="C1059" s="247" t="str">
        <f>+VLOOKUP(A1059,bd_lista!$A$3:$C$590,3,FALSE)</f>
        <v>Gobierno Autónomo Municipal de San Borja</v>
      </c>
      <c r="D1059" s="390"/>
      <c r="E1059" s="244" t="s">
        <v>1305</v>
      </c>
      <c r="F1059" s="245">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5">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5">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5">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5">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5">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5">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5">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5">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5">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5">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5">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5">
        <f t="shared" ca="1" si="35"/>
        <v>0</v>
      </c>
      <c r="S1059" s="259">
        <f ca="1">+R1058+R1059</f>
        <v>0</v>
      </c>
      <c r="T1059" s="245">
        <f ca="1">+S1059</f>
        <v>0</v>
      </c>
      <c r="U1059" s="244">
        <f t="shared" si="36"/>
        <v>2</v>
      </c>
      <c r="V1059" s="333" t="str">
        <f>+VLOOKUP(A1059,bd_lista!$A$3:$E$590,5,FALSE)</f>
        <v>Gobiernos Autonomos Municipales</v>
      </c>
      <c r="W1059" s="392"/>
      <c r="X1059" s="242">
        <f>+VLOOKUP(A1059,[4]Sheet1!$A$13:$D$744,4,FALSE)</f>
        <v>0</v>
      </c>
      <c r="Y1059" s="242" t="e">
        <f>+VLOOKUP(X1059,bd_lista!$A$3:$C$590,3,FALSE)</f>
        <v>#N/A</v>
      </c>
      <c r="Z1059" s="292"/>
      <c r="AA1059" s="293"/>
    </row>
    <row r="1060" spans="1:27" customFormat="1" ht="15" hidden="1" customHeight="1">
      <c r="A1060" s="32">
        <v>1809</v>
      </c>
      <c r="B1060" s="387">
        <f>+A1060</f>
        <v>1809</v>
      </c>
      <c r="C1060" s="247" t="str">
        <f>+VLOOKUP(A1060,bd_lista!$A$3:$C$590,3,FALSE)</f>
        <v>Gobierno Autónomo Municipal de Santa Rosa</v>
      </c>
      <c r="D1060" s="389" t="str">
        <f>+C1060</f>
        <v>Gobierno Autónomo Municipal de Santa Rosa</v>
      </c>
      <c r="E1060" s="242" t="s">
        <v>1304</v>
      </c>
      <c r="F1060" s="243">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3">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3">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3">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3">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3">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3">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3">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3">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3">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3">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3">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3">
        <f t="shared" ca="1" si="35"/>
        <v>0</v>
      </c>
      <c r="S1060" s="249"/>
      <c r="T1060" s="243">
        <f ca="1">+T1061</f>
        <v>0</v>
      </c>
      <c r="U1060" s="242">
        <f t="shared" si="36"/>
        <v>1</v>
      </c>
      <c r="V1060" s="333" t="str">
        <f>+VLOOKUP(A1060,bd_lista!$A$3:$E$590,5,FALSE)</f>
        <v>Gobiernos Autonomos Municipales</v>
      </c>
      <c r="W1060" s="391" t="str">
        <f>+V1060</f>
        <v>Gobiernos Autonomos Municipales</v>
      </c>
      <c r="X1060" s="242">
        <f>+VLOOKUP(A1060,[4]Sheet1!$A$13:$D$744,4,FALSE)</f>
        <v>0</v>
      </c>
      <c r="Y1060" s="242" t="e">
        <f>+VLOOKUP(X1060,bd_lista!$A$3:$C$590,3,FALSE)</f>
        <v>#N/A</v>
      </c>
      <c r="Z1060" s="294">
        <f>+X1060</f>
        <v>0</v>
      </c>
      <c r="AA1060" s="295" t="e">
        <f>+Y1060</f>
        <v>#N/A</v>
      </c>
    </row>
    <row r="1061" spans="1:27" customFormat="1" ht="15" hidden="1" customHeight="1">
      <c r="A1061" s="32">
        <v>1809</v>
      </c>
      <c r="B1061" s="388"/>
      <c r="C1061" s="247" t="str">
        <f>+VLOOKUP(A1061,bd_lista!$A$3:$C$590,3,FALSE)</f>
        <v>Gobierno Autónomo Municipal de Santa Rosa</v>
      </c>
      <c r="D1061" s="390"/>
      <c r="E1061" s="244" t="s">
        <v>1305</v>
      </c>
      <c r="F1061" s="243">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3">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43">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3">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3">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3">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3">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3">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3">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3">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3">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3">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3">
        <f t="shared" ca="1" si="35"/>
        <v>0</v>
      </c>
      <c r="S1061" s="249">
        <f ca="1">+R1060+R1061</f>
        <v>0</v>
      </c>
      <c r="T1061" s="243">
        <f ca="1">+S1061</f>
        <v>0</v>
      </c>
      <c r="U1061" s="242">
        <f t="shared" si="36"/>
        <v>2</v>
      </c>
      <c r="V1061" s="333" t="str">
        <f>+VLOOKUP(A1061,bd_lista!$A$3:$E$590,5,FALSE)</f>
        <v>Gobiernos Autonomos Municipales</v>
      </c>
      <c r="W1061" s="392"/>
      <c r="X1061" s="242">
        <f>+VLOOKUP(A1061,[4]Sheet1!$A$13:$D$744,4,FALSE)</f>
        <v>0</v>
      </c>
      <c r="Y1061" s="242" t="e">
        <f>+VLOOKUP(X1061,bd_lista!$A$3:$C$590,3,FALSE)</f>
        <v>#N/A</v>
      </c>
      <c r="Z1061" s="292"/>
      <c r="AA1061" s="293"/>
    </row>
    <row r="1062" spans="1:27" customFormat="1" ht="27" hidden="1" customHeight="1">
      <c r="A1062" s="32">
        <v>1810</v>
      </c>
      <c r="B1062" s="387">
        <f>+A1062</f>
        <v>1810</v>
      </c>
      <c r="C1062" s="247" t="str">
        <f>+VLOOKUP(A1062,bd_lista!$A$3:$C$590,3,FALSE)</f>
        <v>Gobierno Autónomo Municipal de Santa Ana</v>
      </c>
      <c r="D1062" s="389" t="str">
        <f>+C1062</f>
        <v>Gobierno Autónomo Municipal de Santa Ana</v>
      </c>
      <c r="E1062" s="242" t="s">
        <v>1304</v>
      </c>
      <c r="F1062" s="243">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3">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3">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3">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3">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3">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3">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3">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3">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3">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3">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3">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3">
        <f t="shared" ca="1" si="35"/>
        <v>0</v>
      </c>
      <c r="S1062" s="249"/>
      <c r="T1062" s="243">
        <f ca="1">+T1063</f>
        <v>0</v>
      </c>
      <c r="U1062" s="242">
        <f t="shared" si="36"/>
        <v>1</v>
      </c>
      <c r="V1062" s="333" t="str">
        <f>+VLOOKUP(A1062,bd_lista!$A$3:$E$590,5,FALSE)</f>
        <v>Gobiernos Autonomos Municipales</v>
      </c>
      <c r="W1062" s="391" t="str">
        <f>+V1062</f>
        <v>Gobiernos Autonomos Municipales</v>
      </c>
      <c r="X1062" s="242">
        <f>+VLOOKUP(A1062,[4]Sheet1!$A$13:$D$744,4,FALSE)</f>
        <v>0</v>
      </c>
      <c r="Y1062" s="242" t="e">
        <f>+VLOOKUP(X1062,bd_lista!$A$3:$C$590,3,FALSE)</f>
        <v>#N/A</v>
      </c>
      <c r="Z1062" s="294">
        <f>+X1062</f>
        <v>0</v>
      </c>
      <c r="AA1062" s="295" t="e">
        <f>+Y1062</f>
        <v>#N/A</v>
      </c>
    </row>
    <row r="1063" spans="1:27" customFormat="1" ht="27" hidden="1" customHeight="1">
      <c r="A1063" s="32">
        <v>1810</v>
      </c>
      <c r="B1063" s="388"/>
      <c r="C1063" s="247" t="str">
        <f>+VLOOKUP(A1063,bd_lista!$A$3:$C$590,3,FALSE)</f>
        <v>Gobierno Autónomo Municipal de Santa Ana</v>
      </c>
      <c r="D1063" s="390"/>
      <c r="E1063" s="244" t="s">
        <v>1305</v>
      </c>
      <c r="F1063" s="243">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3">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3">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3">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3">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3">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3">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3">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3">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3">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3">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3">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3">
        <f t="shared" ca="1" si="35"/>
        <v>0</v>
      </c>
      <c r="S1063" s="249">
        <f ca="1">+R1062+R1063</f>
        <v>0</v>
      </c>
      <c r="T1063" s="243">
        <f ca="1">+S1063</f>
        <v>0</v>
      </c>
      <c r="U1063" s="242">
        <f t="shared" si="36"/>
        <v>2</v>
      </c>
      <c r="V1063" s="333" t="str">
        <f>+VLOOKUP(A1063,bd_lista!$A$3:$E$590,5,FALSE)</f>
        <v>Gobiernos Autonomos Municipales</v>
      </c>
      <c r="W1063" s="392"/>
      <c r="X1063" s="242">
        <f>+VLOOKUP(A1063,[4]Sheet1!$A$13:$D$744,4,FALSE)</f>
        <v>0</v>
      </c>
      <c r="Y1063" s="242" t="e">
        <f>+VLOOKUP(X1063,bd_lista!$A$3:$C$590,3,FALSE)</f>
        <v>#N/A</v>
      </c>
      <c r="Z1063" s="292"/>
      <c r="AA1063" s="293"/>
    </row>
    <row r="1064" spans="1:27" customFormat="1" ht="15" hidden="1" customHeight="1">
      <c r="A1064" s="32">
        <v>1811</v>
      </c>
      <c r="B1064" s="387">
        <f>+A1064</f>
        <v>1811</v>
      </c>
      <c r="C1064" s="247" t="str">
        <f>+VLOOKUP(A1064,bd_lista!$A$3:$C$590,3,FALSE)</f>
        <v>Gobierno Autónomo Municipal de San Ignacio</v>
      </c>
      <c r="D1064" s="389" t="str">
        <f>+C1064</f>
        <v>Gobierno Autónomo Municipal de San Ignacio</v>
      </c>
      <c r="E1064" s="242" t="s">
        <v>1304</v>
      </c>
      <c r="F1064" s="243">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3">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3">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3">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3">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3">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3">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3">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3">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3">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3">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3">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3">
        <f t="shared" ca="1" si="35"/>
        <v>0</v>
      </c>
      <c r="S1064" s="249"/>
      <c r="T1064" s="243">
        <f ca="1">+T1065</f>
        <v>0</v>
      </c>
      <c r="U1064" s="242">
        <f t="shared" si="36"/>
        <v>1</v>
      </c>
      <c r="V1064" s="333" t="str">
        <f>+VLOOKUP(A1064,bd_lista!$A$3:$E$590,5,FALSE)</f>
        <v>Gobiernos Autonomos Municipales</v>
      </c>
      <c r="W1064" s="391" t="str">
        <f>+V1064</f>
        <v>Gobiernos Autonomos Municipales</v>
      </c>
      <c r="X1064" s="242">
        <f>+VLOOKUP(A1064,[4]Sheet1!$A$13:$D$744,4,FALSE)</f>
        <v>0</v>
      </c>
      <c r="Y1064" s="242" t="e">
        <f>+VLOOKUP(X1064,bd_lista!$A$3:$C$590,3,FALSE)</f>
        <v>#N/A</v>
      </c>
      <c r="Z1064" s="294">
        <f>+X1064</f>
        <v>0</v>
      </c>
      <c r="AA1064" s="295" t="e">
        <f>+Y1064</f>
        <v>#N/A</v>
      </c>
    </row>
    <row r="1065" spans="1:27" customFormat="1" ht="15" hidden="1" customHeight="1">
      <c r="A1065" s="32">
        <v>1811</v>
      </c>
      <c r="B1065" s="388"/>
      <c r="C1065" s="247" t="str">
        <f>+VLOOKUP(A1065,bd_lista!$A$3:$C$590,3,FALSE)</f>
        <v>Gobierno Autónomo Municipal de San Ignacio</v>
      </c>
      <c r="D1065" s="390"/>
      <c r="E1065" s="244" t="s">
        <v>1305</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5"/>
        <v>0</v>
      </c>
      <c r="S1065" s="259">
        <f ca="1">+R1064+R1065</f>
        <v>0</v>
      </c>
      <c r="T1065" s="243">
        <f ca="1">+S1065</f>
        <v>0</v>
      </c>
      <c r="U1065" s="242">
        <f t="shared" si="36"/>
        <v>2</v>
      </c>
      <c r="V1065" s="333" t="str">
        <f>+VLOOKUP(A1065,bd_lista!$A$3:$E$590,5,FALSE)</f>
        <v>Gobiernos Autonomos Municipales</v>
      </c>
      <c r="W1065" s="392"/>
      <c r="X1065" s="242">
        <f>+VLOOKUP(A1065,[4]Sheet1!$A$13:$D$744,4,FALSE)</f>
        <v>0</v>
      </c>
      <c r="Y1065" s="242" t="e">
        <f>+VLOOKUP(X1065,bd_lista!$A$3:$C$590,3,FALSE)</f>
        <v>#N/A</v>
      </c>
      <c r="Z1065" s="292"/>
      <c r="AA1065" s="293"/>
    </row>
    <row r="1066" spans="1:27" customFormat="1" ht="15" hidden="1" customHeight="1">
      <c r="A1066" s="32">
        <v>1812</v>
      </c>
      <c r="B1066" s="387">
        <f>+A1066</f>
        <v>1812</v>
      </c>
      <c r="C1066" s="247" t="str">
        <f>+VLOOKUP(A1066,bd_lista!$A$3:$C$590,3,FALSE)</f>
        <v>Gobierno Autónomo Municipal de Loreto</v>
      </c>
      <c r="D1066" s="389" t="str">
        <f>+C1066</f>
        <v>Gobierno Autónomo Municipal de Loreto</v>
      </c>
      <c r="E1066" s="242" t="s">
        <v>1304</v>
      </c>
      <c r="F1066" s="243">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3">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3">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3">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3">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3">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3">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3">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3">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3">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3">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3">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3">
        <f t="shared" ca="1" si="35"/>
        <v>0</v>
      </c>
      <c r="S1066" s="249"/>
      <c r="T1066" s="243">
        <f ca="1">+T1067</f>
        <v>0</v>
      </c>
      <c r="U1066" s="242">
        <f t="shared" si="36"/>
        <v>1</v>
      </c>
      <c r="V1066" s="333" t="str">
        <f>+VLOOKUP(A1066,bd_lista!$A$3:$E$590,5,FALSE)</f>
        <v>Gobiernos Autonomos Municipales</v>
      </c>
      <c r="W1066" s="391" t="str">
        <f>+V1066</f>
        <v>Gobiernos Autonomos Municipales</v>
      </c>
      <c r="X1066" s="242">
        <f>+VLOOKUP(A1066,[4]Sheet1!$A$13:$D$744,4,FALSE)</f>
        <v>0</v>
      </c>
      <c r="Y1066" s="242" t="e">
        <f>+VLOOKUP(X1066,bd_lista!$A$3:$C$590,3,FALSE)</f>
        <v>#N/A</v>
      </c>
      <c r="Z1066" s="294">
        <f>+X1066</f>
        <v>0</v>
      </c>
      <c r="AA1066" s="295" t="e">
        <f>+Y1066</f>
        <v>#N/A</v>
      </c>
    </row>
    <row r="1067" spans="1:27" customFormat="1" ht="15" hidden="1" customHeight="1">
      <c r="A1067" s="32">
        <v>1812</v>
      </c>
      <c r="B1067" s="388"/>
      <c r="C1067" s="247" t="str">
        <f>+VLOOKUP(A1067,bd_lista!$A$3:$C$590,3,FALSE)</f>
        <v>Gobierno Autónomo Municipal de Loreto</v>
      </c>
      <c r="D1067" s="390"/>
      <c r="E1067" s="244" t="s">
        <v>1305</v>
      </c>
      <c r="F1067" s="243">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3">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3">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3">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3">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3">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3">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3">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3">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3">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3">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3">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3">
        <f t="shared" ca="1" si="35"/>
        <v>0</v>
      </c>
      <c r="S1067" s="249">
        <f ca="1">+R1066+R1067</f>
        <v>0</v>
      </c>
      <c r="T1067" s="243">
        <f ca="1">+S1067</f>
        <v>0</v>
      </c>
      <c r="U1067" s="242">
        <f t="shared" si="36"/>
        <v>2</v>
      </c>
      <c r="V1067" s="333" t="str">
        <f>+VLOOKUP(A1067,bd_lista!$A$3:$E$590,5,FALSE)</f>
        <v>Gobiernos Autonomos Municipales</v>
      </c>
      <c r="W1067" s="392"/>
      <c r="X1067" s="242">
        <f>+VLOOKUP(A1067,[4]Sheet1!$A$13:$D$744,4,FALSE)</f>
        <v>0</v>
      </c>
      <c r="Y1067" s="242" t="e">
        <f>+VLOOKUP(X1067,bd_lista!$A$3:$C$590,3,FALSE)</f>
        <v>#N/A</v>
      </c>
      <c r="Z1067" s="292"/>
      <c r="AA1067" s="293"/>
    </row>
    <row r="1068" spans="1:27" customFormat="1" ht="15" hidden="1" customHeight="1">
      <c r="A1068" s="32">
        <v>1813</v>
      </c>
      <c r="B1068" s="387">
        <f>+A1068</f>
        <v>1813</v>
      </c>
      <c r="C1068" s="247" t="str">
        <f>+VLOOKUP(A1068,bd_lista!$A$3:$C$590,3,FALSE)</f>
        <v>Gobierno Autónomo Municipal de San Andrés</v>
      </c>
      <c r="D1068" s="389" t="str">
        <f>+C1068</f>
        <v>Gobierno Autónomo Municipal de San Andrés</v>
      </c>
      <c r="E1068" s="242" t="s">
        <v>1304</v>
      </c>
      <c r="F1068" s="243">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3">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3">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3">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3">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3">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3">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3">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3">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3">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3">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3">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3">
        <f t="shared" ca="1" si="35"/>
        <v>0</v>
      </c>
      <c r="S1068" s="249"/>
      <c r="T1068" s="243">
        <f ca="1">+T1069</f>
        <v>0</v>
      </c>
      <c r="U1068" s="242">
        <f t="shared" si="36"/>
        <v>1</v>
      </c>
      <c r="V1068" s="333" t="str">
        <f>+VLOOKUP(A1068,bd_lista!$A$3:$E$590,5,FALSE)</f>
        <v>Gobiernos Autonomos Municipales</v>
      </c>
      <c r="W1068" s="391" t="str">
        <f>+V1068</f>
        <v>Gobiernos Autonomos Municipales</v>
      </c>
      <c r="X1068" s="242">
        <f>+VLOOKUP(A1068,[4]Sheet1!$A$13:$D$744,4,FALSE)</f>
        <v>0</v>
      </c>
      <c r="Y1068" s="242" t="e">
        <f>+VLOOKUP(X1068,bd_lista!$A$3:$C$590,3,FALSE)</f>
        <v>#N/A</v>
      </c>
      <c r="Z1068" s="294">
        <f>+X1068</f>
        <v>0</v>
      </c>
      <c r="AA1068" s="295" t="e">
        <f>+Y1068</f>
        <v>#N/A</v>
      </c>
    </row>
    <row r="1069" spans="1:27" customFormat="1" ht="15" hidden="1" customHeight="1">
      <c r="A1069" s="32">
        <v>1813</v>
      </c>
      <c r="B1069" s="388"/>
      <c r="C1069" s="247" t="str">
        <f>+VLOOKUP(A1069,bd_lista!$A$3:$C$590,3,FALSE)</f>
        <v>Gobierno Autónomo Municipal de San Andrés</v>
      </c>
      <c r="D1069" s="390"/>
      <c r="E1069" s="244" t="s">
        <v>1305</v>
      </c>
      <c r="F1069" s="243">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3">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3">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3">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3">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3">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3">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3">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3">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3">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3">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3">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3">
        <f t="shared" ca="1" si="35"/>
        <v>0</v>
      </c>
      <c r="S1069" s="249">
        <f ca="1">+R1068+R1069</f>
        <v>0</v>
      </c>
      <c r="T1069" s="243">
        <f ca="1">+S1069</f>
        <v>0</v>
      </c>
      <c r="U1069" s="242">
        <f t="shared" si="36"/>
        <v>2</v>
      </c>
      <c r="V1069" s="333" t="str">
        <f>+VLOOKUP(A1069,bd_lista!$A$3:$E$590,5,FALSE)</f>
        <v>Gobiernos Autonomos Municipales</v>
      </c>
      <c r="W1069" s="392"/>
      <c r="X1069" s="242">
        <f>+VLOOKUP(A1069,[4]Sheet1!$A$13:$D$744,4,FALSE)</f>
        <v>0</v>
      </c>
      <c r="Y1069" s="242" t="e">
        <f>+VLOOKUP(X1069,bd_lista!$A$3:$C$590,3,FALSE)</f>
        <v>#N/A</v>
      </c>
      <c r="Z1069" s="292"/>
      <c r="AA1069" s="293"/>
    </row>
    <row r="1070" spans="1:27" customFormat="1" ht="15" hidden="1" customHeight="1">
      <c r="A1070" s="32">
        <v>1814</v>
      </c>
      <c r="B1070" s="387">
        <f>+A1070</f>
        <v>1814</v>
      </c>
      <c r="C1070" s="247" t="str">
        <f>+VLOOKUP(A1070,bd_lista!$A$3:$C$590,3,FALSE)</f>
        <v>Gobierno Autónomo Municipal de San Joaquín</v>
      </c>
      <c r="D1070" s="389" t="str">
        <f>+C1070</f>
        <v>Gobierno Autónomo Municipal de San Joaquín</v>
      </c>
      <c r="E1070" s="242" t="s">
        <v>1304</v>
      </c>
      <c r="F1070" s="243">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3">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3">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3">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3">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3">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3">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3">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3">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3">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3">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3">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3">
        <f t="shared" ca="1" si="35"/>
        <v>0</v>
      </c>
      <c r="S1070" s="249"/>
      <c r="T1070" s="243">
        <f ca="1">+T1071</f>
        <v>0</v>
      </c>
      <c r="U1070" s="242">
        <f t="shared" si="36"/>
        <v>1</v>
      </c>
      <c r="V1070" s="333" t="str">
        <f>+VLOOKUP(A1070,bd_lista!$A$3:$E$590,5,FALSE)</f>
        <v>Gobiernos Autonomos Municipales</v>
      </c>
      <c r="W1070" s="391" t="str">
        <f>+V1070</f>
        <v>Gobiernos Autonomos Municipales</v>
      </c>
      <c r="X1070" s="242">
        <f>+VLOOKUP(A1070,[4]Sheet1!$A$13:$D$744,4,FALSE)</f>
        <v>0</v>
      </c>
      <c r="Y1070" s="242" t="e">
        <f>+VLOOKUP(X1070,bd_lista!$A$3:$C$590,3,FALSE)</f>
        <v>#N/A</v>
      </c>
      <c r="Z1070" s="294">
        <f>+X1070</f>
        <v>0</v>
      </c>
      <c r="AA1070" s="295" t="e">
        <f>+Y1070</f>
        <v>#N/A</v>
      </c>
    </row>
    <row r="1071" spans="1:27" customFormat="1" ht="15" hidden="1" customHeight="1">
      <c r="A1071" s="32">
        <v>1814</v>
      </c>
      <c r="B1071" s="388"/>
      <c r="C1071" s="247" t="str">
        <f>+VLOOKUP(A1071,bd_lista!$A$3:$C$590,3,FALSE)</f>
        <v>Gobierno Autónomo Municipal de San Joaquín</v>
      </c>
      <c r="D1071" s="390"/>
      <c r="E1071" s="244" t="s">
        <v>1305</v>
      </c>
      <c r="F1071" s="243">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3">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3">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3">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3">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3">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3">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3">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3">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3">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3">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3">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3">
        <f t="shared" ca="1" si="35"/>
        <v>0</v>
      </c>
      <c r="S1071" s="249">
        <f ca="1">+R1070+R1071</f>
        <v>0</v>
      </c>
      <c r="T1071" s="243">
        <f ca="1">+S1071</f>
        <v>0</v>
      </c>
      <c r="U1071" s="242">
        <f t="shared" si="36"/>
        <v>2</v>
      </c>
      <c r="V1071" s="333" t="str">
        <f>+VLOOKUP(A1071,bd_lista!$A$3:$E$590,5,FALSE)</f>
        <v>Gobiernos Autonomos Municipales</v>
      </c>
      <c r="W1071" s="392"/>
      <c r="X1071" s="242">
        <f>+VLOOKUP(A1071,[4]Sheet1!$A$13:$D$744,4,FALSE)</f>
        <v>0</v>
      </c>
      <c r="Y1071" s="242" t="e">
        <f>+VLOOKUP(X1071,bd_lista!$A$3:$C$590,3,FALSE)</f>
        <v>#N/A</v>
      </c>
      <c r="Z1071" s="292"/>
      <c r="AA1071" s="293"/>
    </row>
    <row r="1072" spans="1:27" customFormat="1" ht="15" hidden="1" customHeight="1">
      <c r="A1072" s="32">
        <v>1815</v>
      </c>
      <c r="B1072" s="387">
        <f>+A1072</f>
        <v>1815</v>
      </c>
      <c r="C1072" s="247" t="str">
        <f>+VLOOKUP(A1072,bd_lista!$A$3:$C$590,3,FALSE)</f>
        <v>Gobierno Autónomo Municipal de San Ramón</v>
      </c>
      <c r="D1072" s="389" t="str">
        <f>+C1072</f>
        <v>Gobierno Autónomo Municipal de San Ramón</v>
      </c>
      <c r="E1072" s="242" t="s">
        <v>1304</v>
      </c>
      <c r="F1072" s="243">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3">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3">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3">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3">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3">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3">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3">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3">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3">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3">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3">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3">
        <f t="shared" ca="1" si="35"/>
        <v>0</v>
      </c>
      <c r="S1072" s="249"/>
      <c r="T1072" s="243">
        <f ca="1">+T1073</f>
        <v>0</v>
      </c>
      <c r="U1072" s="242">
        <f t="shared" si="36"/>
        <v>1</v>
      </c>
      <c r="V1072" s="333" t="str">
        <f>+VLOOKUP(A1072,bd_lista!$A$3:$E$590,5,FALSE)</f>
        <v>Gobiernos Autonomos Municipales</v>
      </c>
      <c r="W1072" s="391" t="str">
        <f>+V1072</f>
        <v>Gobiernos Autonomos Municipales</v>
      </c>
      <c r="X1072" s="242">
        <f>+VLOOKUP(A1072,[4]Sheet1!$A$13:$D$744,4,FALSE)</f>
        <v>0</v>
      </c>
      <c r="Y1072" s="242" t="e">
        <f>+VLOOKUP(X1072,bd_lista!$A$3:$C$590,3,FALSE)</f>
        <v>#N/A</v>
      </c>
      <c r="Z1072" s="294">
        <f>+X1072</f>
        <v>0</v>
      </c>
      <c r="AA1072" s="295" t="e">
        <f>+Y1072</f>
        <v>#N/A</v>
      </c>
    </row>
    <row r="1073" spans="1:27" customFormat="1" ht="15" hidden="1" customHeight="1">
      <c r="A1073" s="32">
        <v>1815</v>
      </c>
      <c r="B1073" s="388"/>
      <c r="C1073" s="247" t="str">
        <f>+VLOOKUP(A1073,bd_lista!$A$3:$C$590,3,FALSE)</f>
        <v>Gobierno Autónomo Municipal de San Ramón</v>
      </c>
      <c r="D1073" s="390"/>
      <c r="E1073" s="244" t="s">
        <v>1305</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5"/>
        <v>0</v>
      </c>
      <c r="S1073" s="259">
        <f ca="1">+R1072+R1073</f>
        <v>0</v>
      </c>
      <c r="T1073" s="243">
        <f ca="1">+S1073</f>
        <v>0</v>
      </c>
      <c r="U1073" s="242">
        <f t="shared" si="36"/>
        <v>2</v>
      </c>
      <c r="V1073" s="333" t="str">
        <f>+VLOOKUP(A1073,bd_lista!$A$3:$E$590,5,FALSE)</f>
        <v>Gobiernos Autonomos Municipales</v>
      </c>
      <c r="W1073" s="392"/>
      <c r="X1073" s="242">
        <f>+VLOOKUP(A1073,[4]Sheet1!$A$13:$D$744,4,FALSE)</f>
        <v>0</v>
      </c>
      <c r="Y1073" s="242" t="e">
        <f>+VLOOKUP(X1073,bd_lista!$A$3:$C$590,3,FALSE)</f>
        <v>#N/A</v>
      </c>
      <c r="Z1073" s="292"/>
      <c r="AA1073" s="293"/>
    </row>
    <row r="1074" spans="1:27" customFormat="1" ht="15" hidden="1" customHeight="1">
      <c r="A1074" s="32">
        <v>1816</v>
      </c>
      <c r="B1074" s="387">
        <f>+A1074</f>
        <v>1816</v>
      </c>
      <c r="C1074" s="247" t="str">
        <f>+VLOOKUP(A1074,bd_lista!$A$3:$C$590,3,FALSE)</f>
        <v>Gobierno Autónomo Municipal de Puerto Síles</v>
      </c>
      <c r="D1074" s="389" t="str">
        <f>+C1074</f>
        <v>Gobierno Autónomo Municipal de Puerto Síles</v>
      </c>
      <c r="E1074" s="242" t="s">
        <v>1304</v>
      </c>
      <c r="F1074" s="243">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3">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3">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3">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3">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3">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3">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3">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3">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3">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3">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3">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3">
        <f t="shared" ca="1" si="35"/>
        <v>0</v>
      </c>
      <c r="S1074" s="249"/>
      <c r="T1074" s="243">
        <f ca="1">+T1075</f>
        <v>0</v>
      </c>
      <c r="U1074" s="242">
        <f t="shared" si="36"/>
        <v>1</v>
      </c>
      <c r="V1074" s="333" t="str">
        <f>+VLOOKUP(A1074,bd_lista!$A$3:$E$590,5,FALSE)</f>
        <v>Gobiernos Autonomos Municipales</v>
      </c>
      <c r="W1074" s="391" t="str">
        <f>+V1074</f>
        <v>Gobiernos Autonomos Municipales</v>
      </c>
      <c r="X1074" s="242">
        <f>+VLOOKUP(A1074,[4]Sheet1!$A$13:$D$744,4,FALSE)</f>
        <v>0</v>
      </c>
      <c r="Y1074" s="242" t="e">
        <f>+VLOOKUP(X1074,bd_lista!$A$3:$C$590,3,FALSE)</f>
        <v>#N/A</v>
      </c>
      <c r="Z1074" s="294">
        <f>+X1074</f>
        <v>0</v>
      </c>
      <c r="AA1074" s="295" t="e">
        <f>+Y1074</f>
        <v>#N/A</v>
      </c>
    </row>
    <row r="1075" spans="1:27" customFormat="1" ht="15" hidden="1" customHeight="1">
      <c r="A1075" s="32">
        <v>1816</v>
      </c>
      <c r="B1075" s="388"/>
      <c r="C1075" s="247" t="str">
        <f>+VLOOKUP(A1075,bd_lista!$A$3:$C$590,3,FALSE)</f>
        <v>Gobierno Autónomo Municipal de Puerto Síles</v>
      </c>
      <c r="D1075" s="390"/>
      <c r="E1075" s="244" t="s">
        <v>1305</v>
      </c>
      <c r="F1075" s="243">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3">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3">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3">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3">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3">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3">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3">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3">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3">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3">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3">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3">
        <f t="shared" ca="1" si="35"/>
        <v>0</v>
      </c>
      <c r="S1075" s="249">
        <f ca="1">+R1074+R1075</f>
        <v>0</v>
      </c>
      <c r="T1075" s="243">
        <f ca="1">+S1075</f>
        <v>0</v>
      </c>
      <c r="U1075" s="242">
        <f t="shared" si="36"/>
        <v>2</v>
      </c>
      <c r="V1075" s="333" t="str">
        <f>+VLOOKUP(A1075,bd_lista!$A$3:$E$590,5,FALSE)</f>
        <v>Gobiernos Autonomos Municipales</v>
      </c>
      <c r="W1075" s="392"/>
      <c r="X1075" s="242">
        <f>+VLOOKUP(A1075,[4]Sheet1!$A$13:$D$744,4,FALSE)</f>
        <v>0</v>
      </c>
      <c r="Y1075" s="242" t="e">
        <f>+VLOOKUP(X1075,bd_lista!$A$3:$C$590,3,FALSE)</f>
        <v>#N/A</v>
      </c>
      <c r="Z1075" s="292"/>
      <c r="AA1075" s="293"/>
    </row>
    <row r="1076" spans="1:27" customFormat="1" ht="15" hidden="1" customHeight="1">
      <c r="A1076" s="32">
        <v>1817</v>
      </c>
      <c r="B1076" s="387">
        <f>+A1076</f>
        <v>1817</v>
      </c>
      <c r="C1076" s="247" t="str">
        <f>+VLOOKUP(A1076,bd_lista!$A$3:$C$590,3,FALSE)</f>
        <v>Gobierno Autónomo Municipal de Magdalena</v>
      </c>
      <c r="D1076" s="389" t="str">
        <f>+C1076</f>
        <v>Gobierno Autónomo Municipal de Magdalena</v>
      </c>
      <c r="E1076" s="242" t="s">
        <v>1304</v>
      </c>
      <c r="F1076" s="243">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3">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3">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3">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3">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3">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3">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3">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3">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3">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3">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3">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3">
        <f t="shared" ca="1" si="35"/>
        <v>0</v>
      </c>
      <c r="S1076" s="249"/>
      <c r="T1076" s="243">
        <f ca="1">+T1077</f>
        <v>0</v>
      </c>
      <c r="U1076" s="242">
        <f t="shared" si="36"/>
        <v>1</v>
      </c>
      <c r="V1076" s="333" t="str">
        <f>+VLOOKUP(A1076,bd_lista!$A$3:$E$590,5,FALSE)</f>
        <v>Gobiernos Autonomos Municipales</v>
      </c>
      <c r="W1076" s="391" t="str">
        <f>+V1076</f>
        <v>Gobiernos Autonomos Municipales</v>
      </c>
      <c r="X1076" s="242">
        <f>+VLOOKUP(A1076,[4]Sheet1!$A$13:$D$744,4,FALSE)</f>
        <v>0</v>
      </c>
      <c r="Y1076" s="242" t="e">
        <f>+VLOOKUP(X1076,bd_lista!$A$3:$C$590,3,FALSE)</f>
        <v>#N/A</v>
      </c>
      <c r="Z1076" s="294">
        <f>+X1076</f>
        <v>0</v>
      </c>
      <c r="AA1076" s="295" t="e">
        <f>+Y1076</f>
        <v>#N/A</v>
      </c>
    </row>
    <row r="1077" spans="1:27" customFormat="1" ht="15" hidden="1" customHeight="1">
      <c r="A1077" s="32">
        <v>1817</v>
      </c>
      <c r="B1077" s="388"/>
      <c r="C1077" s="247" t="str">
        <f>+VLOOKUP(A1077,bd_lista!$A$3:$C$590,3,FALSE)</f>
        <v>Gobierno Autónomo Municipal de Magdalena</v>
      </c>
      <c r="D1077" s="390"/>
      <c r="E1077" s="244" t="s">
        <v>1305</v>
      </c>
      <c r="F1077" s="24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5">
        <f t="shared" ca="1" si="35"/>
        <v>0</v>
      </c>
      <c r="S1077" s="259">
        <f ca="1">+R1076+R1077</f>
        <v>0</v>
      </c>
      <c r="T1077" s="243">
        <f ca="1">+S1077</f>
        <v>0</v>
      </c>
      <c r="U1077" s="242">
        <f t="shared" si="36"/>
        <v>2</v>
      </c>
      <c r="V1077" s="333" t="str">
        <f>+VLOOKUP(A1077,bd_lista!$A$3:$E$590,5,FALSE)</f>
        <v>Gobiernos Autonomos Municipales</v>
      </c>
      <c r="W1077" s="392"/>
      <c r="X1077" s="242">
        <f>+VLOOKUP(A1077,[4]Sheet1!$A$13:$D$744,4,FALSE)</f>
        <v>0</v>
      </c>
      <c r="Y1077" s="242" t="e">
        <f>+VLOOKUP(X1077,bd_lista!$A$3:$C$590,3,FALSE)</f>
        <v>#N/A</v>
      </c>
      <c r="Z1077" s="292"/>
      <c r="AA1077" s="293"/>
    </row>
    <row r="1078" spans="1:27" customFormat="1" ht="15" hidden="1" customHeight="1">
      <c r="A1078" s="32">
        <v>1818</v>
      </c>
      <c r="B1078" s="387">
        <f>+A1078</f>
        <v>1818</v>
      </c>
      <c r="C1078" s="247" t="str">
        <f>+VLOOKUP(A1078,bd_lista!$A$3:$C$590,3,FALSE)</f>
        <v>Gobierno Autónomo Municipal de Baures</v>
      </c>
      <c r="D1078" s="389" t="str">
        <f>+C1078</f>
        <v>Gobierno Autónomo Municipal de Baures</v>
      </c>
      <c r="E1078" s="242" t="s">
        <v>1304</v>
      </c>
      <c r="F1078" s="243">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3">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3">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3">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3">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3">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3">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3">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3">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3">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3">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3">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3">
        <f t="shared" ca="1" si="35"/>
        <v>0</v>
      </c>
      <c r="S1078" s="249"/>
      <c r="T1078" s="243">
        <f ca="1">+T1079</f>
        <v>0</v>
      </c>
      <c r="U1078" s="242">
        <f t="shared" si="36"/>
        <v>1</v>
      </c>
      <c r="V1078" s="333" t="str">
        <f>+VLOOKUP(A1078,bd_lista!$A$3:$E$590,5,FALSE)</f>
        <v>Gobiernos Autonomos Municipales</v>
      </c>
      <c r="W1078" s="391" t="str">
        <f>+V1078</f>
        <v>Gobiernos Autonomos Municipales</v>
      </c>
      <c r="X1078" s="242">
        <f>+VLOOKUP(A1078,[4]Sheet1!$A$13:$D$744,4,FALSE)</f>
        <v>0</v>
      </c>
      <c r="Y1078" s="242" t="e">
        <f>+VLOOKUP(X1078,bd_lista!$A$3:$C$590,3,FALSE)</f>
        <v>#N/A</v>
      </c>
      <c r="Z1078" s="294">
        <f>+X1078</f>
        <v>0</v>
      </c>
      <c r="AA1078" s="295" t="e">
        <f>+Y1078</f>
        <v>#N/A</v>
      </c>
    </row>
    <row r="1079" spans="1:27" customFormat="1" ht="15" hidden="1" customHeight="1">
      <c r="A1079" s="32">
        <v>1818</v>
      </c>
      <c r="B1079" s="388"/>
      <c r="C1079" s="247" t="str">
        <f>+VLOOKUP(A1079,bd_lista!$A$3:$C$590,3,FALSE)</f>
        <v>Gobierno Autónomo Municipal de Baures</v>
      </c>
      <c r="D1079" s="390"/>
      <c r="E1079" s="244" t="s">
        <v>1305</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5"/>
        <v>0</v>
      </c>
      <c r="S1079" s="259">
        <f ca="1">+R1078+R1079</f>
        <v>0</v>
      </c>
      <c r="T1079" s="243">
        <f ca="1">+S1079</f>
        <v>0</v>
      </c>
      <c r="U1079" s="242">
        <f t="shared" si="36"/>
        <v>2</v>
      </c>
      <c r="V1079" s="333" t="str">
        <f>+VLOOKUP(A1079,bd_lista!$A$3:$E$590,5,FALSE)</f>
        <v>Gobiernos Autonomos Municipales</v>
      </c>
      <c r="W1079" s="392"/>
      <c r="X1079" s="242">
        <f>+VLOOKUP(A1079,[4]Sheet1!$A$13:$D$744,4,FALSE)</f>
        <v>0</v>
      </c>
      <c r="Y1079" s="242" t="e">
        <f>+VLOOKUP(X1079,bd_lista!$A$3:$C$590,3,FALSE)</f>
        <v>#N/A</v>
      </c>
      <c r="Z1079" s="292"/>
      <c r="AA1079" s="293"/>
    </row>
    <row r="1080" spans="1:27" customFormat="1" ht="15" hidden="1" customHeight="1">
      <c r="A1080" s="32">
        <v>1819</v>
      </c>
      <c r="B1080" s="387">
        <f>+A1080</f>
        <v>1819</v>
      </c>
      <c r="C1080" s="247" t="str">
        <f>+VLOOKUP(A1080,bd_lista!$A$3:$C$590,3,FALSE)</f>
        <v>Gobierno Autónomo Municipal de Huacaraje</v>
      </c>
      <c r="D1080" s="389" t="str">
        <f>+C1080</f>
        <v>Gobierno Autónomo Municipal de Huacaraje</v>
      </c>
      <c r="E1080" s="242" t="s">
        <v>1304</v>
      </c>
      <c r="F1080" s="243">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3">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3">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3">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3">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3">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3">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3">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3">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3">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3">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3">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3">
        <f t="shared" ca="1" si="35"/>
        <v>0</v>
      </c>
      <c r="S1080" s="249"/>
      <c r="T1080" s="243">
        <f ca="1">+T1081</f>
        <v>0</v>
      </c>
      <c r="U1080" s="242">
        <f t="shared" si="36"/>
        <v>1</v>
      </c>
      <c r="V1080" s="333" t="str">
        <f>+VLOOKUP(A1080,bd_lista!$A$3:$E$590,5,FALSE)</f>
        <v>Gobiernos Autonomos Municipales</v>
      </c>
      <c r="W1080" s="391" t="str">
        <f>+V1080</f>
        <v>Gobiernos Autonomos Municipales</v>
      </c>
      <c r="X1080" s="242">
        <f>+VLOOKUP(A1080,[4]Sheet1!$A$13:$D$744,4,FALSE)</f>
        <v>0</v>
      </c>
      <c r="Y1080" s="242" t="e">
        <f>+VLOOKUP(X1080,bd_lista!$A$3:$C$590,3,FALSE)</f>
        <v>#N/A</v>
      </c>
      <c r="Z1080" s="294">
        <f>+X1080</f>
        <v>0</v>
      </c>
      <c r="AA1080" s="295" t="e">
        <f>+Y1080</f>
        <v>#N/A</v>
      </c>
    </row>
    <row r="1081" spans="1:27" customFormat="1" ht="15" hidden="1" customHeight="1">
      <c r="A1081" s="32">
        <v>1819</v>
      </c>
      <c r="B1081" s="388"/>
      <c r="C1081" s="247" t="str">
        <f>+VLOOKUP(A1081,bd_lista!$A$3:$C$590,3,FALSE)</f>
        <v>Gobierno Autónomo Municipal de Huacaraje</v>
      </c>
      <c r="D1081" s="390"/>
      <c r="E1081" s="244" t="s">
        <v>1305</v>
      </c>
      <c r="F1081" s="245">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5">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5">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5">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5">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5">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5">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5">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5">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5">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5">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5">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5">
        <f t="shared" ca="1" si="35"/>
        <v>0</v>
      </c>
      <c r="S1081" s="259">
        <f ca="1">+R1080+R1081</f>
        <v>0</v>
      </c>
      <c r="T1081" s="245">
        <f ca="1">+S1081</f>
        <v>0</v>
      </c>
      <c r="U1081" s="244">
        <f t="shared" si="36"/>
        <v>2</v>
      </c>
      <c r="V1081" s="333" t="str">
        <f>+VLOOKUP(A1081,bd_lista!$A$3:$E$590,5,FALSE)</f>
        <v>Gobiernos Autonomos Municipales</v>
      </c>
      <c r="W1081" s="392"/>
      <c r="X1081" s="242">
        <f>+VLOOKUP(A1081,[4]Sheet1!$A$13:$D$744,4,FALSE)</f>
        <v>0</v>
      </c>
      <c r="Y1081" s="242" t="e">
        <f>+VLOOKUP(X1081,bd_lista!$A$3:$C$590,3,FALSE)</f>
        <v>#N/A</v>
      </c>
      <c r="Z1081" s="292"/>
      <c r="AA1081" s="293"/>
    </row>
    <row r="1082" spans="1:27" customFormat="1" ht="15" hidden="1" customHeight="1">
      <c r="A1082" s="32">
        <v>1820</v>
      </c>
      <c r="B1082" s="387">
        <f>+A1082</f>
        <v>1820</v>
      </c>
      <c r="C1082" s="247" t="str">
        <f>+VLOOKUP(A1082,bd_lista!$A$3:$C$590,3,FALSE)</f>
        <v>Gobierno Autónomo Municipal de Exaltación</v>
      </c>
      <c r="D1082" s="389" t="str">
        <f>+C1082</f>
        <v>Gobierno Autónomo Municipal de Exaltación</v>
      </c>
      <c r="E1082" s="242" t="s">
        <v>1304</v>
      </c>
      <c r="F1082" s="243">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3">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3">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3">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3">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3">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3">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3">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3">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3">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3">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3">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3">
        <f t="shared" ca="1" si="35"/>
        <v>0</v>
      </c>
      <c r="S1082" s="249"/>
      <c r="T1082" s="243">
        <f ca="1">+T1083</f>
        <v>0</v>
      </c>
      <c r="U1082" s="242">
        <f t="shared" si="36"/>
        <v>1</v>
      </c>
      <c r="V1082" s="333" t="str">
        <f>+VLOOKUP(A1082,bd_lista!$A$3:$E$590,5,FALSE)</f>
        <v>Gobiernos Autonomos Municipales</v>
      </c>
      <c r="W1082" s="391" t="str">
        <f>+V1082</f>
        <v>Gobiernos Autonomos Municipales</v>
      </c>
      <c r="X1082" s="242">
        <f>+VLOOKUP(A1082,[4]Sheet1!$A$13:$D$744,4,FALSE)</f>
        <v>0</v>
      </c>
      <c r="Y1082" s="242" t="e">
        <f>+VLOOKUP(X1082,bd_lista!$A$3:$C$590,3,FALSE)</f>
        <v>#N/A</v>
      </c>
      <c r="Z1082" s="294">
        <f>+X1082</f>
        <v>0</v>
      </c>
      <c r="AA1082" s="295" t="e">
        <f>+Y1082</f>
        <v>#N/A</v>
      </c>
    </row>
    <row r="1083" spans="1:27" customFormat="1" ht="15" hidden="1" customHeight="1">
      <c r="A1083" s="32">
        <v>1820</v>
      </c>
      <c r="B1083" s="388"/>
      <c r="C1083" s="247" t="str">
        <f>+VLOOKUP(A1083,bd_lista!$A$3:$C$590,3,FALSE)</f>
        <v>Gobierno Autónomo Municipal de Exaltación</v>
      </c>
      <c r="D1083" s="390"/>
      <c r="E1083" s="244" t="s">
        <v>1305</v>
      </c>
      <c r="F1083" s="24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5">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5">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3">
        <f t="shared" ca="1" si="35"/>
        <v>0</v>
      </c>
      <c r="S1083" s="249">
        <f ca="1">+R1082+R1083</f>
        <v>0</v>
      </c>
      <c r="T1083" s="243">
        <f ca="1">+S1083</f>
        <v>0</v>
      </c>
      <c r="U1083" s="242">
        <f t="shared" si="36"/>
        <v>2</v>
      </c>
      <c r="V1083" s="333" t="str">
        <f>+VLOOKUP(A1083,bd_lista!$A$3:$E$590,5,FALSE)</f>
        <v>Gobiernos Autonomos Municipales</v>
      </c>
      <c r="W1083" s="392"/>
      <c r="X1083" s="242">
        <f>+VLOOKUP(A1083,[4]Sheet1!$A$13:$D$744,4,FALSE)</f>
        <v>0</v>
      </c>
      <c r="Y1083" s="242" t="e">
        <f>+VLOOKUP(X1083,bd_lista!$A$3:$C$590,3,FALSE)</f>
        <v>#N/A</v>
      </c>
      <c r="Z1083" s="292"/>
      <c r="AA1083" s="293"/>
    </row>
    <row r="1084" spans="1:27" customFormat="1" ht="15" hidden="1" customHeight="1">
      <c r="A1084" s="32">
        <v>1901</v>
      </c>
      <c r="B1084" s="387">
        <f>+A1084</f>
        <v>1901</v>
      </c>
      <c r="C1084" s="247" t="str">
        <f>+VLOOKUP(A1084,bd_lista!$A$3:$C$590,3,FALSE)</f>
        <v>Gobierno Autónomo Municipal de Cobija</v>
      </c>
      <c r="D1084" s="389" t="str">
        <f>+C1084</f>
        <v>Gobierno Autónomo Municipal de Cobija</v>
      </c>
      <c r="E1084" s="242" t="s">
        <v>1304</v>
      </c>
      <c r="F1084" s="268">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68">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68">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68">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68">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68">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68">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68">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68">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68">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3">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3">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68">
        <f t="shared" ca="1" si="35"/>
        <v>0</v>
      </c>
      <c r="S1084" s="270"/>
      <c r="T1084" s="243">
        <f ca="1">+T1085</f>
        <v>0</v>
      </c>
      <c r="U1084" s="242">
        <f t="shared" si="36"/>
        <v>1</v>
      </c>
      <c r="V1084" s="333" t="str">
        <f>+VLOOKUP(A1084,bd_lista!$A$3:$E$590,5,FALSE)</f>
        <v>Gobiernos Autonomos Municipales</v>
      </c>
      <c r="W1084" s="391" t="str">
        <f>+V1084</f>
        <v>Gobiernos Autonomos Municipales</v>
      </c>
      <c r="X1084" s="242">
        <f>+VLOOKUP(A1084,[4]Sheet1!$A$13:$D$744,4,FALSE)</f>
        <v>0</v>
      </c>
      <c r="Y1084" s="242" t="e">
        <f>+VLOOKUP(X1084,bd_lista!$A$3:$C$590,3,FALSE)</f>
        <v>#N/A</v>
      </c>
      <c r="Z1084" s="294">
        <f>+X1084</f>
        <v>0</v>
      </c>
      <c r="AA1084" s="295" t="e">
        <f>+Y1084</f>
        <v>#N/A</v>
      </c>
    </row>
    <row r="1085" spans="1:27" customFormat="1" ht="15" hidden="1" customHeight="1">
      <c r="A1085" s="32">
        <v>1901</v>
      </c>
      <c r="B1085" s="388"/>
      <c r="C1085" s="247" t="str">
        <f>+VLOOKUP(A1085,bd_lista!$A$3:$C$590,3,FALSE)</f>
        <v>Gobierno Autónomo Municipal de Cobija</v>
      </c>
      <c r="D1085" s="390"/>
      <c r="E1085" s="244" t="s">
        <v>1305</v>
      </c>
      <c r="F1085" s="245">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5">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5">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5">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5">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5">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5">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5">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5">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5">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5">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5">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5">
        <f t="shared" ca="1" si="35"/>
        <v>0</v>
      </c>
      <c r="S1085" s="259">
        <f ca="1">+R1084+R1085</f>
        <v>0</v>
      </c>
      <c r="T1085" s="245">
        <f ca="1">+S1085</f>
        <v>0</v>
      </c>
      <c r="U1085" s="244">
        <f t="shared" si="36"/>
        <v>2</v>
      </c>
      <c r="V1085" s="333" t="str">
        <f>+VLOOKUP(A1085,bd_lista!$A$3:$E$590,5,FALSE)</f>
        <v>Gobiernos Autonomos Municipales</v>
      </c>
      <c r="W1085" s="392"/>
      <c r="X1085" s="242">
        <f>+VLOOKUP(A1085,[4]Sheet1!$A$13:$D$744,4,FALSE)</f>
        <v>0</v>
      </c>
      <c r="Y1085" s="242" t="e">
        <f>+VLOOKUP(X1085,bd_lista!$A$3:$C$590,3,FALSE)</f>
        <v>#N/A</v>
      </c>
      <c r="Z1085" s="292"/>
      <c r="AA1085" s="293"/>
    </row>
    <row r="1086" spans="1:27" customFormat="1" ht="15" hidden="1" customHeight="1">
      <c r="A1086" s="32">
        <v>1902</v>
      </c>
      <c r="B1086" s="387">
        <f>+A1086</f>
        <v>1902</v>
      </c>
      <c r="C1086" s="247" t="str">
        <f>+VLOOKUP(A1086,bd_lista!$A$3:$C$590,3,FALSE)</f>
        <v>Gobierno Autónomo Municipal de Porvenir</v>
      </c>
      <c r="D1086" s="389" t="str">
        <f>+C1086</f>
        <v>Gobierno Autónomo Municipal de Porvenir</v>
      </c>
      <c r="E1086" s="242" t="s">
        <v>1304</v>
      </c>
      <c r="F1086" s="268">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68">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68">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68">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68">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68">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68">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68">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68">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68">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68">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68">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68">
        <f t="shared" ca="1" si="35"/>
        <v>0</v>
      </c>
      <c r="S1086" s="270"/>
      <c r="T1086" s="268">
        <f ca="1">+T1087</f>
        <v>0</v>
      </c>
      <c r="U1086" s="275">
        <f t="shared" si="36"/>
        <v>1</v>
      </c>
      <c r="V1086" s="333" t="str">
        <f>+VLOOKUP(A1086,bd_lista!$A$3:$E$590,5,FALSE)</f>
        <v>Gobiernos Autonomos Municipales</v>
      </c>
      <c r="W1086" s="391" t="str">
        <f>+V1086</f>
        <v>Gobiernos Autonomos Municipales</v>
      </c>
      <c r="X1086" s="242">
        <f>+VLOOKUP(A1086,[4]Sheet1!$A$13:$D$744,4,FALSE)</f>
        <v>0</v>
      </c>
      <c r="Y1086" s="242" t="e">
        <f>+VLOOKUP(X1086,bd_lista!$A$3:$C$590,3,FALSE)</f>
        <v>#N/A</v>
      </c>
      <c r="Z1086" s="294">
        <f>+X1086</f>
        <v>0</v>
      </c>
      <c r="AA1086" s="295" t="e">
        <f>+Y1086</f>
        <v>#N/A</v>
      </c>
    </row>
    <row r="1087" spans="1:27" customFormat="1" ht="15" hidden="1" customHeight="1">
      <c r="A1087" s="32">
        <v>1902</v>
      </c>
      <c r="B1087" s="388"/>
      <c r="C1087" s="247" t="str">
        <f>+VLOOKUP(A1087,bd_lista!$A$3:$C$590,3,FALSE)</f>
        <v>Gobierno Autónomo Municipal de Porvenir</v>
      </c>
      <c r="D1087" s="390"/>
      <c r="E1087" s="244" t="s">
        <v>1305</v>
      </c>
      <c r="F1087" s="245">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5">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5">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5">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5">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5">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5">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5">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5">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5">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5">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5">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5">
        <f t="shared" ca="1" si="35"/>
        <v>0</v>
      </c>
      <c r="S1087" s="259">
        <f ca="1">+R1086+R1087</f>
        <v>0</v>
      </c>
      <c r="T1087" s="245">
        <f ca="1">+S1087</f>
        <v>0</v>
      </c>
      <c r="U1087" s="244">
        <f t="shared" si="36"/>
        <v>2</v>
      </c>
      <c r="V1087" s="333" t="str">
        <f>+VLOOKUP(A1087,bd_lista!$A$3:$E$590,5,FALSE)</f>
        <v>Gobiernos Autonomos Municipales</v>
      </c>
      <c r="W1087" s="392"/>
      <c r="X1087" s="242">
        <f>+VLOOKUP(A1087,[4]Sheet1!$A$13:$D$744,4,FALSE)</f>
        <v>0</v>
      </c>
      <c r="Y1087" s="242" t="e">
        <f>+VLOOKUP(X1087,bd_lista!$A$3:$C$590,3,FALSE)</f>
        <v>#N/A</v>
      </c>
      <c r="Z1087" s="292"/>
      <c r="AA1087" s="293"/>
    </row>
    <row r="1088" spans="1:27" customFormat="1" ht="15" hidden="1" customHeight="1">
      <c r="A1088" s="32">
        <v>1903</v>
      </c>
      <c r="B1088" s="387">
        <f>+A1088</f>
        <v>1903</v>
      </c>
      <c r="C1088" s="247" t="str">
        <f>+VLOOKUP(A1088,bd_lista!$A$3:$C$590,3,FALSE)</f>
        <v>Gobierno Autónomo Municipal de Bolpebra</v>
      </c>
      <c r="D1088" s="389" t="str">
        <f>+C1088</f>
        <v>Gobierno Autónomo Municipal de Bolpebra</v>
      </c>
      <c r="E1088" s="242" t="s">
        <v>1304</v>
      </c>
      <c r="F1088" s="243">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3">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3">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3">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3">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3">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3">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3">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3">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3">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3">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3">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3">
        <f t="shared" ca="1" si="35"/>
        <v>0</v>
      </c>
      <c r="S1088" s="249"/>
      <c r="T1088" s="243">
        <f ca="1">+T1089</f>
        <v>0</v>
      </c>
      <c r="U1088" s="242">
        <f t="shared" si="36"/>
        <v>1</v>
      </c>
      <c r="V1088" s="333" t="str">
        <f>+VLOOKUP(A1088,bd_lista!$A$3:$E$590,5,FALSE)</f>
        <v>Gobiernos Autonomos Municipales</v>
      </c>
      <c r="W1088" s="391" t="str">
        <f>+V1088</f>
        <v>Gobiernos Autonomos Municipales</v>
      </c>
      <c r="X1088" s="242">
        <f>+VLOOKUP(A1088,[4]Sheet1!$A$13:$D$744,4,FALSE)</f>
        <v>0</v>
      </c>
      <c r="Y1088" s="242" t="e">
        <f>+VLOOKUP(X1088,bd_lista!$A$3:$C$590,3,FALSE)</f>
        <v>#N/A</v>
      </c>
      <c r="Z1088" s="294">
        <f>+X1088</f>
        <v>0</v>
      </c>
      <c r="AA1088" s="295" t="e">
        <f>+Y1088</f>
        <v>#N/A</v>
      </c>
    </row>
    <row r="1089" spans="1:27" customFormat="1" ht="15" hidden="1" customHeight="1">
      <c r="A1089" s="32">
        <v>1903</v>
      </c>
      <c r="B1089" s="388"/>
      <c r="C1089" s="247" t="str">
        <f>+VLOOKUP(A1089,bd_lista!$A$3:$C$590,3,FALSE)</f>
        <v>Gobierno Autónomo Municipal de Bolpebra</v>
      </c>
      <c r="D1089" s="390"/>
      <c r="E1089" s="244" t="s">
        <v>1305</v>
      </c>
      <c r="F1089" s="245">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5">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5">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5">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5">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5">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5">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5">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5">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5">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5">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5">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5">
        <f t="shared" ca="1" si="35"/>
        <v>0</v>
      </c>
      <c r="S1089" s="259">
        <f ca="1">+R1088+R1089</f>
        <v>0</v>
      </c>
      <c r="T1089" s="245">
        <f ca="1">+S1089</f>
        <v>0</v>
      </c>
      <c r="U1089" s="244">
        <f t="shared" si="36"/>
        <v>2</v>
      </c>
      <c r="V1089" s="333" t="str">
        <f>+VLOOKUP(A1089,bd_lista!$A$3:$E$590,5,FALSE)</f>
        <v>Gobiernos Autonomos Municipales</v>
      </c>
      <c r="W1089" s="392"/>
      <c r="X1089" s="242">
        <f>+VLOOKUP(A1089,[4]Sheet1!$A$13:$D$744,4,FALSE)</f>
        <v>0</v>
      </c>
      <c r="Y1089" s="242" t="e">
        <f>+VLOOKUP(X1089,bd_lista!$A$3:$C$590,3,FALSE)</f>
        <v>#N/A</v>
      </c>
      <c r="Z1089" s="292"/>
      <c r="AA1089" s="293"/>
    </row>
    <row r="1090" spans="1:27" customFormat="1" ht="15" hidden="1" customHeight="1">
      <c r="A1090" s="32">
        <v>1904</v>
      </c>
      <c r="B1090" s="387">
        <f>+A1090</f>
        <v>1904</v>
      </c>
      <c r="C1090" s="247" t="str">
        <f>+VLOOKUP(A1090,bd_lista!$A$3:$C$590,3,FALSE)</f>
        <v>Gobierno Autónomo Municipal de Bella Flor</v>
      </c>
      <c r="D1090" s="389" t="str">
        <f>+C1090</f>
        <v>Gobierno Autónomo Municipal de Bella Flor</v>
      </c>
      <c r="E1090" s="242" t="s">
        <v>1304</v>
      </c>
      <c r="F1090" s="243">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3">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3">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3">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3">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3">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3">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3">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3">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3">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3">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3">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68">
        <f t="shared" ca="1" si="35"/>
        <v>0</v>
      </c>
      <c r="S1090" s="270"/>
      <c r="T1090" s="243">
        <f ca="1">+T1091</f>
        <v>0</v>
      </c>
      <c r="U1090" s="242">
        <f t="shared" si="36"/>
        <v>1</v>
      </c>
      <c r="V1090" s="333" t="str">
        <f>+VLOOKUP(A1090,bd_lista!$A$3:$E$590,5,FALSE)</f>
        <v>Gobiernos Autonomos Municipales</v>
      </c>
      <c r="W1090" s="391" t="str">
        <f>+V1090</f>
        <v>Gobiernos Autonomos Municipales</v>
      </c>
      <c r="X1090" s="242">
        <f>+VLOOKUP(A1090,[4]Sheet1!$A$13:$D$744,4,FALSE)</f>
        <v>0</v>
      </c>
      <c r="Y1090" s="242" t="e">
        <f>+VLOOKUP(X1090,bd_lista!$A$3:$C$590,3,FALSE)</f>
        <v>#N/A</v>
      </c>
      <c r="Z1090" s="294">
        <f>+X1090</f>
        <v>0</v>
      </c>
      <c r="AA1090" s="295" t="e">
        <f>+Y1090</f>
        <v>#N/A</v>
      </c>
    </row>
    <row r="1091" spans="1:27" customFormat="1" ht="15" hidden="1" customHeight="1">
      <c r="A1091" s="32">
        <v>1904</v>
      </c>
      <c r="B1091" s="388"/>
      <c r="C1091" s="247" t="str">
        <f>+VLOOKUP(A1091,bd_lista!$A$3:$C$590,3,FALSE)</f>
        <v>Gobierno Autónomo Municipal de Bella Flor</v>
      </c>
      <c r="D1091" s="390"/>
      <c r="E1091" s="244" t="s">
        <v>1305</v>
      </c>
      <c r="F1091" s="245">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5">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5">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5">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5">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5">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5">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5">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5">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5">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5">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5">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5">
        <f t="shared" ca="1" si="35"/>
        <v>0</v>
      </c>
      <c r="S1091" s="259">
        <f ca="1">+R1090+R1091</f>
        <v>0</v>
      </c>
      <c r="T1091" s="245">
        <f ca="1">+S1091</f>
        <v>0</v>
      </c>
      <c r="U1091" s="244">
        <f t="shared" si="36"/>
        <v>2</v>
      </c>
      <c r="V1091" s="333" t="str">
        <f>+VLOOKUP(A1091,bd_lista!$A$3:$E$590,5,FALSE)</f>
        <v>Gobiernos Autonomos Municipales</v>
      </c>
      <c r="W1091" s="392"/>
      <c r="X1091" s="242">
        <f>+VLOOKUP(A1091,[4]Sheet1!$A$13:$D$744,4,FALSE)</f>
        <v>0</v>
      </c>
      <c r="Y1091" s="242" t="e">
        <f>+VLOOKUP(X1091,bd_lista!$A$3:$C$590,3,FALSE)</f>
        <v>#N/A</v>
      </c>
      <c r="Z1091" s="292"/>
      <c r="AA1091" s="293"/>
    </row>
    <row r="1092" spans="1:27" customFormat="1" ht="15" hidden="1" customHeight="1">
      <c r="A1092" s="32">
        <v>1905</v>
      </c>
      <c r="B1092" s="387">
        <f>+A1092</f>
        <v>1905</v>
      </c>
      <c r="C1092" s="247" t="str">
        <f>+VLOOKUP(A1092,bd_lista!$A$3:$C$590,3,FALSE)</f>
        <v>Gobierno Autónomo Municipal de Puerto Rico</v>
      </c>
      <c r="D1092" s="389" t="str">
        <f>+C1092</f>
        <v>Gobierno Autónomo Municipal de Puerto Rico</v>
      </c>
      <c r="E1092" s="242" t="s">
        <v>1304</v>
      </c>
      <c r="F1092" s="243">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3">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3">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3">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3">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3">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68">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3">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3">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3">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3">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3">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3">
        <f t="shared" ca="1" si="35"/>
        <v>0</v>
      </c>
      <c r="S1092" s="249"/>
      <c r="T1092" s="243">
        <f ca="1">+T1093</f>
        <v>0</v>
      </c>
      <c r="U1092" s="242">
        <f t="shared" si="36"/>
        <v>1</v>
      </c>
      <c r="V1092" s="333" t="str">
        <f>+VLOOKUP(A1092,bd_lista!$A$3:$E$590,5,FALSE)</f>
        <v>Gobiernos Autonomos Municipales</v>
      </c>
      <c r="W1092" s="391" t="str">
        <f>+V1092</f>
        <v>Gobiernos Autonomos Municipales</v>
      </c>
      <c r="X1092" s="242">
        <f>+VLOOKUP(A1092,[4]Sheet1!$A$13:$D$744,4,FALSE)</f>
        <v>0</v>
      </c>
      <c r="Y1092" s="242" t="e">
        <f>+VLOOKUP(X1092,bd_lista!$A$3:$C$590,3,FALSE)</f>
        <v>#N/A</v>
      </c>
      <c r="Z1092" s="294">
        <f>+X1092</f>
        <v>0</v>
      </c>
      <c r="AA1092" s="295" t="e">
        <f>+Y1092</f>
        <v>#N/A</v>
      </c>
    </row>
    <row r="1093" spans="1:27" customFormat="1" ht="15" hidden="1" customHeight="1">
      <c r="A1093" s="32">
        <v>1905</v>
      </c>
      <c r="B1093" s="388"/>
      <c r="C1093" s="247" t="str">
        <f>+VLOOKUP(A1093,bd_lista!$A$3:$C$590,3,FALSE)</f>
        <v>Gobierno Autónomo Municipal de Puerto Rico</v>
      </c>
      <c r="D1093" s="390"/>
      <c r="E1093" s="244" t="s">
        <v>1305</v>
      </c>
      <c r="F1093" s="245">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5">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5">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5">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5">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5">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5">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5">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5">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5">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5">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5">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5">
        <f t="shared" ca="1" si="35"/>
        <v>0</v>
      </c>
      <c r="S1093" s="259">
        <f ca="1">+R1092+R1093</f>
        <v>0</v>
      </c>
      <c r="T1093" s="245">
        <f ca="1">+S1093</f>
        <v>0</v>
      </c>
      <c r="U1093" s="244">
        <f t="shared" si="36"/>
        <v>2</v>
      </c>
      <c r="V1093" s="333" t="str">
        <f>+VLOOKUP(A1093,bd_lista!$A$3:$E$590,5,FALSE)</f>
        <v>Gobiernos Autonomos Municipales</v>
      </c>
      <c r="W1093" s="392"/>
      <c r="X1093" s="242">
        <f>+VLOOKUP(A1093,[4]Sheet1!$A$13:$D$744,4,FALSE)</f>
        <v>0</v>
      </c>
      <c r="Y1093" s="242" t="e">
        <f>+VLOOKUP(X1093,bd_lista!$A$3:$C$590,3,FALSE)</f>
        <v>#N/A</v>
      </c>
      <c r="Z1093" s="292"/>
      <c r="AA1093" s="293"/>
    </row>
    <row r="1094" spans="1:27" customFormat="1" ht="15" hidden="1" customHeight="1">
      <c r="A1094" s="32">
        <v>1906</v>
      </c>
      <c r="B1094" s="387">
        <f>+A1094</f>
        <v>1906</v>
      </c>
      <c r="C1094" s="247" t="str">
        <f>+VLOOKUP(A1094,bd_lista!$A$3:$C$590,3,FALSE)</f>
        <v>Gobierno Autónomo Municipal de San Pedro</v>
      </c>
      <c r="D1094" s="389" t="str">
        <f>+C1094</f>
        <v>Gobierno Autónomo Municipal de San Pedro</v>
      </c>
      <c r="E1094" s="242" t="s">
        <v>1304</v>
      </c>
      <c r="F1094" s="243">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3">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3">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3">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3">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3">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3">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3">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3">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3">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3">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3">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3">
        <f t="shared" ref="R1094:R1157" ca="1" si="37">+SUM(F1094:Q1094)</f>
        <v>0</v>
      </c>
      <c r="S1094" s="249"/>
      <c r="T1094" s="243">
        <f ca="1">+T1095</f>
        <v>0</v>
      </c>
      <c r="U1094" s="242">
        <f t="shared" ref="U1094:U1157" si="38">+IF(E1094="Débitos",1,2)</f>
        <v>1</v>
      </c>
      <c r="V1094" s="333" t="str">
        <f>+VLOOKUP(A1094,bd_lista!$A$3:$E$590,5,FALSE)</f>
        <v>Gobiernos Autonomos Municipales</v>
      </c>
      <c r="W1094" s="391" t="str">
        <f>+V1094</f>
        <v>Gobiernos Autonomos Municipales</v>
      </c>
      <c r="X1094" s="242">
        <f>+VLOOKUP(A1094,[4]Sheet1!$A$13:$D$744,4,FALSE)</f>
        <v>0</v>
      </c>
      <c r="Y1094" s="242" t="e">
        <f>+VLOOKUP(X1094,bd_lista!$A$3:$C$590,3,FALSE)</f>
        <v>#N/A</v>
      </c>
      <c r="Z1094" s="294">
        <f>+X1094</f>
        <v>0</v>
      </c>
      <c r="AA1094" s="295" t="e">
        <f>+Y1094</f>
        <v>#N/A</v>
      </c>
    </row>
    <row r="1095" spans="1:27" customFormat="1" ht="15" hidden="1" customHeight="1">
      <c r="A1095" s="32">
        <v>1906</v>
      </c>
      <c r="B1095" s="388"/>
      <c r="C1095" s="247" t="str">
        <f>+VLOOKUP(A1095,bd_lista!$A$3:$C$590,3,FALSE)</f>
        <v>Gobierno Autónomo Municipal de San Pedro</v>
      </c>
      <c r="D1095" s="390"/>
      <c r="E1095" s="244" t="s">
        <v>1305</v>
      </c>
      <c r="F1095" s="245">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5">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5">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5">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5">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5">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5">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5">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5">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5">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5">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5">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5">
        <f t="shared" ca="1" si="37"/>
        <v>0</v>
      </c>
      <c r="S1095" s="259">
        <f ca="1">+R1094+R1095</f>
        <v>0</v>
      </c>
      <c r="T1095" s="245">
        <f ca="1">+S1095</f>
        <v>0</v>
      </c>
      <c r="U1095" s="244">
        <f t="shared" si="38"/>
        <v>2</v>
      </c>
      <c r="V1095" s="333" t="str">
        <f>+VLOOKUP(A1095,bd_lista!$A$3:$E$590,5,FALSE)</f>
        <v>Gobiernos Autonomos Municipales</v>
      </c>
      <c r="W1095" s="392"/>
      <c r="X1095" s="242">
        <f>+VLOOKUP(A1095,[4]Sheet1!$A$13:$D$744,4,FALSE)</f>
        <v>0</v>
      </c>
      <c r="Y1095" s="242" t="e">
        <f>+VLOOKUP(X1095,bd_lista!$A$3:$C$590,3,FALSE)</f>
        <v>#N/A</v>
      </c>
      <c r="Z1095" s="292"/>
      <c r="AA1095" s="293"/>
    </row>
    <row r="1096" spans="1:27" customFormat="1" ht="15" hidden="1" customHeight="1">
      <c r="A1096" s="32">
        <v>1907</v>
      </c>
      <c r="B1096" s="387">
        <f>+A1096</f>
        <v>1907</v>
      </c>
      <c r="C1096" s="247" t="str">
        <f>+VLOOKUP(A1096,bd_lista!$A$3:$C$590,3,FALSE)</f>
        <v>Gobierno Autónomo Municipal de Filadelfia</v>
      </c>
      <c r="D1096" s="389" t="str">
        <f>+C1096</f>
        <v>Gobierno Autónomo Municipal de Filadelfia</v>
      </c>
      <c r="E1096" s="242" t="s">
        <v>1304</v>
      </c>
      <c r="F1096" s="243">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3">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3">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3">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3">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3">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3">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3">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3">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3">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3">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3">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3">
        <f t="shared" ca="1" si="37"/>
        <v>0</v>
      </c>
      <c r="S1096" s="249"/>
      <c r="T1096" s="243">
        <f ca="1">+T1097</f>
        <v>0</v>
      </c>
      <c r="U1096" s="242">
        <f t="shared" si="38"/>
        <v>1</v>
      </c>
      <c r="V1096" s="333" t="str">
        <f>+VLOOKUP(A1096,bd_lista!$A$3:$E$590,5,FALSE)</f>
        <v>Gobiernos Autonomos Municipales</v>
      </c>
      <c r="W1096" s="391" t="str">
        <f>+V1096</f>
        <v>Gobiernos Autonomos Municipales</v>
      </c>
      <c r="X1096" s="242">
        <f>+VLOOKUP(A1096,[4]Sheet1!$A$13:$D$744,4,FALSE)</f>
        <v>0</v>
      </c>
      <c r="Y1096" s="242" t="e">
        <f>+VLOOKUP(X1096,bd_lista!$A$3:$C$590,3,FALSE)</f>
        <v>#N/A</v>
      </c>
      <c r="Z1096" s="294">
        <f>+X1096</f>
        <v>0</v>
      </c>
      <c r="AA1096" s="295" t="e">
        <f>+Y1096</f>
        <v>#N/A</v>
      </c>
    </row>
    <row r="1097" spans="1:27" customFormat="1" ht="15" hidden="1" customHeight="1">
      <c r="A1097" s="32">
        <v>1907</v>
      </c>
      <c r="B1097" s="388"/>
      <c r="C1097" s="247" t="str">
        <f>+VLOOKUP(A1097,bd_lista!$A$3:$C$590,3,FALSE)</f>
        <v>Gobierno Autónomo Municipal de Filadelfia</v>
      </c>
      <c r="D1097" s="390"/>
      <c r="E1097" s="244" t="s">
        <v>1305</v>
      </c>
      <c r="F1097" s="245">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5">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5">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5">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5">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5">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5">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5">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5">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5">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5">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5">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5">
        <f t="shared" ca="1" si="37"/>
        <v>0</v>
      </c>
      <c r="S1097" s="259">
        <f ca="1">+R1096+R1097</f>
        <v>0</v>
      </c>
      <c r="T1097" s="245">
        <f ca="1">+S1097</f>
        <v>0</v>
      </c>
      <c r="U1097" s="244">
        <f t="shared" si="38"/>
        <v>2</v>
      </c>
      <c r="V1097" s="333" t="str">
        <f>+VLOOKUP(A1097,bd_lista!$A$3:$E$590,5,FALSE)</f>
        <v>Gobiernos Autonomos Municipales</v>
      </c>
      <c r="W1097" s="392"/>
      <c r="X1097" s="242">
        <f>+VLOOKUP(A1097,[4]Sheet1!$A$13:$D$744,4,FALSE)</f>
        <v>0</v>
      </c>
      <c r="Y1097" s="242" t="e">
        <f>+VLOOKUP(X1097,bd_lista!$A$3:$C$590,3,FALSE)</f>
        <v>#N/A</v>
      </c>
      <c r="Z1097" s="292"/>
      <c r="AA1097" s="293"/>
    </row>
    <row r="1098" spans="1:27" customFormat="1" ht="15" hidden="1" customHeight="1">
      <c r="A1098" s="32">
        <v>1908</v>
      </c>
      <c r="B1098" s="387">
        <f>+A1098</f>
        <v>1908</v>
      </c>
      <c r="C1098" s="247" t="str">
        <f>+VLOOKUP(A1098,bd_lista!$A$3:$C$590,3,FALSE)</f>
        <v>Gobierno Autónomo Municipal de Puerto Gonzalo Moreno</v>
      </c>
      <c r="D1098" s="389" t="str">
        <f>+C1098</f>
        <v>Gobierno Autónomo Municipal de Puerto Gonzalo Moreno</v>
      </c>
      <c r="E1098" s="242" t="s">
        <v>1304</v>
      </c>
      <c r="F1098" s="243">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3">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3">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3">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3">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3">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3">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3">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3">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3">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3">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3">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3">
        <f t="shared" ca="1" si="37"/>
        <v>0</v>
      </c>
      <c r="S1098" s="249"/>
      <c r="T1098" s="243">
        <f ca="1">+T1099</f>
        <v>0</v>
      </c>
      <c r="U1098" s="242">
        <f t="shared" si="38"/>
        <v>1</v>
      </c>
      <c r="V1098" s="333" t="str">
        <f>+VLOOKUP(A1098,bd_lista!$A$3:$E$590,5,FALSE)</f>
        <v>Gobiernos Autonomos Municipales</v>
      </c>
      <c r="W1098" s="391" t="str">
        <f>+V1098</f>
        <v>Gobiernos Autonomos Municipales</v>
      </c>
      <c r="X1098" s="242">
        <f>+VLOOKUP(A1098,[4]Sheet1!$A$13:$D$744,4,FALSE)</f>
        <v>0</v>
      </c>
      <c r="Y1098" s="242" t="e">
        <f>+VLOOKUP(X1098,bd_lista!$A$3:$C$590,3,FALSE)</f>
        <v>#N/A</v>
      </c>
      <c r="Z1098" s="294">
        <f>+X1098</f>
        <v>0</v>
      </c>
      <c r="AA1098" s="295" t="e">
        <f>+Y1098</f>
        <v>#N/A</v>
      </c>
    </row>
    <row r="1099" spans="1:27" customFormat="1" ht="15" hidden="1" customHeight="1">
      <c r="A1099" s="32">
        <v>1908</v>
      </c>
      <c r="B1099" s="388"/>
      <c r="C1099" s="247" t="str">
        <f>+VLOOKUP(A1099,bd_lista!$A$3:$C$590,3,FALSE)</f>
        <v>Gobierno Autónomo Municipal de Puerto Gonzalo Moreno</v>
      </c>
      <c r="D1099" s="390"/>
      <c r="E1099" s="244" t="s">
        <v>1305</v>
      </c>
      <c r="F1099" s="245">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5">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5">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5">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5">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5">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5">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5">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5">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5">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5">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5">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5">
        <f t="shared" ca="1" si="37"/>
        <v>0</v>
      </c>
      <c r="S1099" s="259">
        <f ca="1">+R1098+R1099</f>
        <v>0</v>
      </c>
      <c r="T1099" s="245">
        <f ca="1">+S1099</f>
        <v>0</v>
      </c>
      <c r="U1099" s="244">
        <f t="shared" si="38"/>
        <v>2</v>
      </c>
      <c r="V1099" s="333" t="str">
        <f>+VLOOKUP(A1099,bd_lista!$A$3:$E$590,5,FALSE)</f>
        <v>Gobiernos Autonomos Municipales</v>
      </c>
      <c r="W1099" s="392"/>
      <c r="X1099" s="242">
        <f>+VLOOKUP(A1099,[4]Sheet1!$A$13:$D$744,4,FALSE)</f>
        <v>0</v>
      </c>
      <c r="Y1099" s="242" t="e">
        <f>+VLOOKUP(X1099,bd_lista!$A$3:$C$590,3,FALSE)</f>
        <v>#N/A</v>
      </c>
      <c r="Z1099" s="292"/>
      <c r="AA1099" s="293"/>
    </row>
    <row r="1100" spans="1:27" customFormat="1" ht="15" hidden="1" customHeight="1">
      <c r="A1100" s="32">
        <v>1909</v>
      </c>
      <c r="B1100" s="387">
        <f>+A1100</f>
        <v>1909</v>
      </c>
      <c r="C1100" s="247" t="str">
        <f>+VLOOKUP(A1100,bd_lista!$A$3:$C$590,3,FALSE)</f>
        <v>Gobierno Autónomo Municipal de San Lorenzo</v>
      </c>
      <c r="D1100" s="389" t="str">
        <f>+C1100</f>
        <v>Gobierno Autónomo Municipal de San Lorenzo</v>
      </c>
      <c r="E1100" s="242" t="s">
        <v>1304</v>
      </c>
      <c r="F1100" s="243">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3">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3">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3">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3">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3">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3">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3">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3">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3">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3">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3">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3">
        <f t="shared" ca="1" si="37"/>
        <v>0</v>
      </c>
      <c r="S1100" s="249"/>
      <c r="T1100" s="243">
        <f ca="1">+T1101</f>
        <v>0</v>
      </c>
      <c r="U1100" s="242">
        <f t="shared" si="38"/>
        <v>1</v>
      </c>
      <c r="V1100" s="333" t="str">
        <f>+VLOOKUP(A1100,bd_lista!$A$3:$E$590,5,FALSE)</f>
        <v>Gobiernos Autonomos Municipales</v>
      </c>
      <c r="W1100" s="391" t="str">
        <f>+V1100</f>
        <v>Gobiernos Autonomos Municipales</v>
      </c>
      <c r="X1100" s="242">
        <f>+VLOOKUP(A1100,[4]Sheet1!$A$13:$D$744,4,FALSE)</f>
        <v>0</v>
      </c>
      <c r="Y1100" s="242" t="e">
        <f>+VLOOKUP(X1100,bd_lista!$A$3:$C$590,3,FALSE)</f>
        <v>#N/A</v>
      </c>
      <c r="Z1100" s="294">
        <f>+X1100</f>
        <v>0</v>
      </c>
      <c r="AA1100" s="295" t="e">
        <f>+Y1100</f>
        <v>#N/A</v>
      </c>
    </row>
    <row r="1101" spans="1:27" customFormat="1" ht="15" hidden="1" customHeight="1">
      <c r="A1101" s="32">
        <v>1909</v>
      </c>
      <c r="B1101" s="388"/>
      <c r="C1101" s="247" t="str">
        <f>+VLOOKUP(A1101,bd_lista!$A$3:$C$590,3,FALSE)</f>
        <v>Gobierno Autónomo Municipal de San Lorenzo</v>
      </c>
      <c r="D1101" s="390"/>
      <c r="E1101" s="244" t="s">
        <v>1305</v>
      </c>
      <c r="F1101" s="245">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5">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5">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5">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5">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5">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5">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5">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5">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5">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5">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5">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5">
        <f t="shared" ca="1" si="37"/>
        <v>0</v>
      </c>
      <c r="S1101" s="259">
        <f ca="1">+R1100+R1101</f>
        <v>0</v>
      </c>
      <c r="T1101" s="245">
        <f ca="1">+S1101</f>
        <v>0</v>
      </c>
      <c r="U1101" s="244">
        <f t="shared" si="38"/>
        <v>2</v>
      </c>
      <c r="V1101" s="333" t="str">
        <f>+VLOOKUP(A1101,bd_lista!$A$3:$E$590,5,FALSE)</f>
        <v>Gobiernos Autonomos Municipales</v>
      </c>
      <c r="W1101" s="392"/>
      <c r="X1101" s="242">
        <f>+VLOOKUP(A1101,[4]Sheet1!$A$13:$D$744,4,FALSE)</f>
        <v>0</v>
      </c>
      <c r="Y1101" s="242" t="e">
        <f>+VLOOKUP(X1101,bd_lista!$A$3:$C$590,3,FALSE)</f>
        <v>#N/A</v>
      </c>
      <c r="Z1101" s="292"/>
      <c r="AA1101" s="293"/>
    </row>
    <row r="1102" spans="1:27" customFormat="1" ht="15" hidden="1" customHeight="1">
      <c r="A1102" s="32">
        <v>1910</v>
      </c>
      <c r="B1102" s="387">
        <f>+A1102</f>
        <v>1910</v>
      </c>
      <c r="C1102" s="247" t="str">
        <f>+VLOOKUP(A1102,bd_lista!$A$3:$C$590,3,FALSE)</f>
        <v>Gobierno Autónomo Municipal de Sena</v>
      </c>
      <c r="D1102" s="389" t="str">
        <f>+C1102</f>
        <v>Gobierno Autónomo Municipal de Sena</v>
      </c>
      <c r="E1102" s="242" t="s">
        <v>1304</v>
      </c>
      <c r="F1102" s="243">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3">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3">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3">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3">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3">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3">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3">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3">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3">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3">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3">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3">
        <f t="shared" ca="1" si="37"/>
        <v>0</v>
      </c>
      <c r="S1102" s="249"/>
      <c r="T1102" s="243">
        <f ca="1">+T1103</f>
        <v>0</v>
      </c>
      <c r="U1102" s="242">
        <f t="shared" si="38"/>
        <v>1</v>
      </c>
      <c r="V1102" s="333" t="str">
        <f>+VLOOKUP(A1102,bd_lista!$A$3:$E$590,5,FALSE)</f>
        <v>Gobiernos Autonomos Municipales</v>
      </c>
      <c r="W1102" s="391" t="str">
        <f>+V1102</f>
        <v>Gobiernos Autonomos Municipales</v>
      </c>
      <c r="X1102" s="242">
        <f>+VLOOKUP(A1102,[4]Sheet1!$A$13:$D$744,4,FALSE)</f>
        <v>0</v>
      </c>
      <c r="Y1102" s="242" t="e">
        <f>+VLOOKUP(X1102,bd_lista!$A$3:$C$590,3,FALSE)</f>
        <v>#N/A</v>
      </c>
      <c r="Z1102" s="294">
        <f>+X1102</f>
        <v>0</v>
      </c>
      <c r="AA1102" s="295" t="e">
        <f>+Y1102</f>
        <v>#N/A</v>
      </c>
    </row>
    <row r="1103" spans="1:27" customFormat="1" ht="15" hidden="1" customHeight="1">
      <c r="A1103" s="32">
        <v>1910</v>
      </c>
      <c r="B1103" s="388"/>
      <c r="C1103" s="247" t="str">
        <f>+VLOOKUP(A1103,bd_lista!$A$3:$C$590,3,FALSE)</f>
        <v>Gobierno Autónomo Municipal de Sena</v>
      </c>
      <c r="D1103" s="390"/>
      <c r="E1103" s="244" t="s">
        <v>1305</v>
      </c>
      <c r="F1103" s="245">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5">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5">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5">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5">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5">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5">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5">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5">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5">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5">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5">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5">
        <f t="shared" ca="1" si="37"/>
        <v>0</v>
      </c>
      <c r="S1103" s="259">
        <f ca="1">+R1102+R1103</f>
        <v>0</v>
      </c>
      <c r="T1103" s="245">
        <f ca="1">+S1103</f>
        <v>0</v>
      </c>
      <c r="U1103" s="244">
        <f t="shared" si="38"/>
        <v>2</v>
      </c>
      <c r="V1103" s="333" t="str">
        <f>+VLOOKUP(A1103,bd_lista!$A$3:$E$590,5,FALSE)</f>
        <v>Gobiernos Autonomos Municipales</v>
      </c>
      <c r="W1103" s="392"/>
      <c r="X1103" s="242">
        <f>+VLOOKUP(A1103,[4]Sheet1!$A$13:$D$744,4,FALSE)</f>
        <v>0</v>
      </c>
      <c r="Y1103" s="242" t="e">
        <f>+VLOOKUP(X1103,bd_lista!$A$3:$C$590,3,FALSE)</f>
        <v>#N/A</v>
      </c>
      <c r="Z1103" s="292"/>
      <c r="AA1103" s="293"/>
    </row>
    <row r="1104" spans="1:27" customFormat="1" ht="15" hidden="1" customHeight="1">
      <c r="A1104" s="32">
        <v>1911</v>
      </c>
      <c r="B1104" s="387">
        <f>+A1104</f>
        <v>1911</v>
      </c>
      <c r="C1104" s="247" t="str">
        <f>+VLOOKUP(A1104,bd_lista!$A$3:$C$590,3,FALSE)</f>
        <v>Gobierno Autónomo Municipal de Santa Rosa del Abuná</v>
      </c>
      <c r="D1104" s="389" t="str">
        <f>+C1104</f>
        <v>Gobierno Autónomo Municipal de Santa Rosa del Abuná</v>
      </c>
      <c r="E1104" s="242" t="s">
        <v>1304</v>
      </c>
      <c r="F1104" s="243">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3">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3">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3">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3">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3">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3">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3">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3">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3">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3">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3">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3">
        <f t="shared" ca="1" si="37"/>
        <v>0</v>
      </c>
      <c r="S1104" s="249"/>
      <c r="T1104" s="243">
        <f ca="1">+T1105</f>
        <v>0</v>
      </c>
      <c r="U1104" s="242">
        <f t="shared" si="38"/>
        <v>1</v>
      </c>
      <c r="V1104" s="333" t="str">
        <f>+VLOOKUP(A1104,bd_lista!$A$3:$E$590,5,FALSE)</f>
        <v>Gobiernos Autonomos Municipales</v>
      </c>
      <c r="W1104" s="391" t="str">
        <f>+V1104</f>
        <v>Gobiernos Autonomos Municipales</v>
      </c>
      <c r="X1104" s="242">
        <f>+VLOOKUP(A1104,[4]Sheet1!$A$13:$D$744,4,FALSE)</f>
        <v>0</v>
      </c>
      <c r="Y1104" s="242" t="e">
        <f>+VLOOKUP(X1104,bd_lista!$A$3:$C$590,3,FALSE)</f>
        <v>#N/A</v>
      </c>
      <c r="Z1104" s="294">
        <f>+X1104</f>
        <v>0</v>
      </c>
      <c r="AA1104" s="295" t="e">
        <f>+Y1104</f>
        <v>#N/A</v>
      </c>
    </row>
    <row r="1105" spans="1:27" customFormat="1" ht="15" hidden="1" customHeight="1">
      <c r="A1105" s="32">
        <v>1911</v>
      </c>
      <c r="B1105" s="388"/>
      <c r="C1105" s="247" t="str">
        <f>+VLOOKUP(A1105,bd_lista!$A$3:$C$590,3,FALSE)</f>
        <v>Gobierno Autónomo Municipal de Santa Rosa del Abuná</v>
      </c>
      <c r="D1105" s="390"/>
      <c r="E1105" s="244" t="s">
        <v>1305</v>
      </c>
      <c r="F1105" s="245">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5">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5">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5">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5">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5">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5">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5">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5">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5">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5">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5">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5">
        <f t="shared" ca="1" si="37"/>
        <v>0</v>
      </c>
      <c r="S1105" s="259">
        <f ca="1">+R1104+R1105</f>
        <v>0</v>
      </c>
      <c r="T1105" s="245">
        <f ca="1">+S1105</f>
        <v>0</v>
      </c>
      <c r="U1105" s="244">
        <f t="shared" si="38"/>
        <v>2</v>
      </c>
      <c r="V1105" s="333" t="str">
        <f>+VLOOKUP(A1105,bd_lista!$A$3:$E$590,5,FALSE)</f>
        <v>Gobiernos Autonomos Municipales</v>
      </c>
      <c r="W1105" s="392"/>
      <c r="X1105" s="242">
        <f>+VLOOKUP(A1105,[4]Sheet1!$A$13:$D$744,4,FALSE)</f>
        <v>0</v>
      </c>
      <c r="Y1105" s="242" t="e">
        <f>+VLOOKUP(X1105,bd_lista!$A$3:$C$590,3,FALSE)</f>
        <v>#N/A</v>
      </c>
      <c r="Z1105" s="292"/>
      <c r="AA1105" s="293"/>
    </row>
    <row r="1106" spans="1:27" customFormat="1" ht="15" hidden="1" customHeight="1">
      <c r="A1106" s="32">
        <v>1912</v>
      </c>
      <c r="B1106" s="387">
        <f>+A1106</f>
        <v>1912</v>
      </c>
      <c r="C1106" s="247" t="str">
        <f>+VLOOKUP(A1106,bd_lista!$A$3:$C$590,3,FALSE)</f>
        <v>Gobierno Autónomo Municipal de Ingavi (Humaita)</v>
      </c>
      <c r="D1106" s="389" t="str">
        <f>+C1106</f>
        <v>Gobierno Autónomo Municipal de Ingavi (Humaita)</v>
      </c>
      <c r="E1106" s="242" t="s">
        <v>1304</v>
      </c>
      <c r="F1106" s="243">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3">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3">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3">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3">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3">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3">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3">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3">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3">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3">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3">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3">
        <f t="shared" ca="1" si="37"/>
        <v>0</v>
      </c>
      <c r="S1106" s="249"/>
      <c r="T1106" s="243">
        <f ca="1">+T1107</f>
        <v>0</v>
      </c>
      <c r="U1106" s="242">
        <f t="shared" si="38"/>
        <v>1</v>
      </c>
      <c r="V1106" s="333" t="str">
        <f>+VLOOKUP(A1106,bd_lista!$A$3:$E$590,5,FALSE)</f>
        <v>Gobiernos Autonomos Municipales</v>
      </c>
      <c r="W1106" s="391" t="str">
        <f>+V1106</f>
        <v>Gobiernos Autonomos Municipales</v>
      </c>
      <c r="X1106" s="242">
        <f>+VLOOKUP(A1106,[4]Sheet1!$A$13:$D$744,4,FALSE)</f>
        <v>0</v>
      </c>
      <c r="Y1106" s="242" t="e">
        <f>+VLOOKUP(X1106,bd_lista!$A$3:$C$590,3,FALSE)</f>
        <v>#N/A</v>
      </c>
      <c r="Z1106" s="294">
        <f>+X1106</f>
        <v>0</v>
      </c>
      <c r="AA1106" s="295" t="e">
        <f>+Y1106</f>
        <v>#N/A</v>
      </c>
    </row>
    <row r="1107" spans="1:27" customFormat="1" ht="15" hidden="1" customHeight="1">
      <c r="A1107" s="32">
        <v>1912</v>
      </c>
      <c r="B1107" s="388"/>
      <c r="C1107" s="247" t="str">
        <f>+VLOOKUP(A1107,bd_lista!$A$3:$C$590,3,FALSE)</f>
        <v>Gobierno Autónomo Municipal de Ingavi (Humaita)</v>
      </c>
      <c r="D1107" s="390"/>
      <c r="E1107" s="244" t="s">
        <v>1305</v>
      </c>
      <c r="F1107" s="245">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5">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5">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5">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5">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5">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5">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5">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5">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5">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5">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5">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5">
        <f t="shared" ca="1" si="37"/>
        <v>0</v>
      </c>
      <c r="S1107" s="259">
        <f ca="1">+R1106+R1107</f>
        <v>0</v>
      </c>
      <c r="T1107" s="245">
        <f ca="1">+S1107</f>
        <v>0</v>
      </c>
      <c r="U1107" s="244">
        <f t="shared" si="38"/>
        <v>2</v>
      </c>
      <c r="V1107" s="333" t="str">
        <f>+VLOOKUP(A1107,bd_lista!$A$3:$E$590,5,FALSE)</f>
        <v>Gobiernos Autonomos Municipales</v>
      </c>
      <c r="W1107" s="392"/>
      <c r="X1107" s="242">
        <f>+VLOOKUP(A1107,[4]Sheet1!$A$13:$D$744,4,FALSE)</f>
        <v>0</v>
      </c>
      <c r="Y1107" s="242" t="e">
        <f>+VLOOKUP(X1107,bd_lista!$A$3:$C$590,3,FALSE)</f>
        <v>#N/A</v>
      </c>
      <c r="Z1107" s="292"/>
      <c r="AA1107" s="293"/>
    </row>
    <row r="1108" spans="1:27" customFormat="1" ht="15" hidden="1" customHeight="1">
      <c r="A1108" s="32">
        <v>1913</v>
      </c>
      <c r="B1108" s="387">
        <f>+A1108</f>
        <v>1913</v>
      </c>
      <c r="C1108" s="247" t="str">
        <f>+VLOOKUP(A1108,bd_lista!$A$3:$C$590,3,FALSE)</f>
        <v>Gobierno Autónomo Municipal de Nueva Esperanza</v>
      </c>
      <c r="D1108" s="389" t="str">
        <f>+C1108</f>
        <v>Gobierno Autónomo Municipal de Nueva Esperanza</v>
      </c>
      <c r="E1108" s="242" t="s">
        <v>1304</v>
      </c>
      <c r="F1108" s="243">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3">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3">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3">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3">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3">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3">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3">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3">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3">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3">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3">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3">
        <f t="shared" ca="1" si="37"/>
        <v>0</v>
      </c>
      <c r="S1108" s="249"/>
      <c r="T1108" s="268">
        <f ca="1">+T1109</f>
        <v>0</v>
      </c>
      <c r="U1108" s="275">
        <f t="shared" si="38"/>
        <v>1</v>
      </c>
      <c r="V1108" s="333" t="str">
        <f>+VLOOKUP(A1108,bd_lista!$A$3:$E$590,5,FALSE)</f>
        <v>Gobiernos Autonomos Municipales</v>
      </c>
      <c r="W1108" s="391" t="str">
        <f>+V1108</f>
        <v>Gobiernos Autonomos Municipales</v>
      </c>
      <c r="X1108" s="242">
        <f>+VLOOKUP(A1108,[4]Sheet1!$A$13:$D$744,4,FALSE)</f>
        <v>0</v>
      </c>
      <c r="Y1108" s="242" t="e">
        <f>+VLOOKUP(X1108,bd_lista!$A$3:$C$590,3,FALSE)</f>
        <v>#N/A</v>
      </c>
      <c r="Z1108" s="294">
        <f>+X1108</f>
        <v>0</v>
      </c>
      <c r="AA1108" s="295" t="e">
        <f>+Y1108</f>
        <v>#N/A</v>
      </c>
    </row>
    <row r="1109" spans="1:27" customFormat="1" ht="15" hidden="1" customHeight="1">
      <c r="A1109" s="32">
        <v>1913</v>
      </c>
      <c r="B1109" s="388"/>
      <c r="C1109" s="247" t="str">
        <f>+VLOOKUP(A1109,bd_lista!$A$3:$C$590,3,FALSE)</f>
        <v>Gobierno Autónomo Municipal de Nueva Esperanza</v>
      </c>
      <c r="D1109" s="390"/>
      <c r="E1109" s="244" t="s">
        <v>1305</v>
      </c>
      <c r="F1109" s="245">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5">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5">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5">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5">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5">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5">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5">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5">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5">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5">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5">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5">
        <f t="shared" ca="1" si="37"/>
        <v>0</v>
      </c>
      <c r="S1109" s="259">
        <f ca="1">+R1108+R1109</f>
        <v>0</v>
      </c>
      <c r="T1109" s="245">
        <f ca="1">+S1109</f>
        <v>0</v>
      </c>
      <c r="U1109" s="244">
        <f t="shared" si="38"/>
        <v>2</v>
      </c>
      <c r="V1109" s="333" t="str">
        <f>+VLOOKUP(A1109,bd_lista!$A$3:$E$590,5,FALSE)</f>
        <v>Gobiernos Autonomos Municipales</v>
      </c>
      <c r="W1109" s="392"/>
      <c r="X1109" s="242">
        <f>+VLOOKUP(A1109,[4]Sheet1!$A$13:$D$744,4,FALSE)</f>
        <v>0</v>
      </c>
      <c r="Y1109" s="242" t="e">
        <f>+VLOOKUP(X1109,bd_lista!$A$3:$C$590,3,FALSE)</f>
        <v>#N/A</v>
      </c>
      <c r="Z1109" s="292"/>
      <c r="AA1109" s="293"/>
    </row>
    <row r="1110" spans="1:27" customFormat="1" ht="15" hidden="1" customHeight="1">
      <c r="A1110" s="32">
        <v>1914</v>
      </c>
      <c r="B1110" s="387">
        <f>+A1110</f>
        <v>1914</v>
      </c>
      <c r="C1110" s="247" t="str">
        <f>+VLOOKUP(A1110,bd_lista!$A$3:$C$590,3,FALSE)</f>
        <v>Gobierno Autónomo Municipal de Villa Nueva (Loma Alta)</v>
      </c>
      <c r="D1110" s="389" t="str">
        <f>+C1110</f>
        <v>Gobierno Autónomo Municipal de Villa Nueva (Loma Alta)</v>
      </c>
      <c r="E1110" s="242" t="s">
        <v>1304</v>
      </c>
      <c r="F1110" s="243">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3">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3">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3">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3">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3">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3">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3">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3">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3">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3">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3">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3">
        <f t="shared" ca="1" si="37"/>
        <v>0</v>
      </c>
      <c r="S1110" s="249"/>
      <c r="T1110" s="243">
        <f ca="1">+T1111</f>
        <v>0</v>
      </c>
      <c r="U1110" s="242">
        <f t="shared" si="38"/>
        <v>1</v>
      </c>
      <c r="V1110" s="333" t="str">
        <f>+VLOOKUP(A1110,bd_lista!$A$3:$E$590,5,FALSE)</f>
        <v>Gobiernos Autonomos Municipales</v>
      </c>
      <c r="W1110" s="391" t="str">
        <f>+V1110</f>
        <v>Gobiernos Autonomos Municipales</v>
      </c>
      <c r="X1110" s="242">
        <f>+VLOOKUP(A1110,[4]Sheet1!$A$13:$D$744,4,FALSE)</f>
        <v>0</v>
      </c>
      <c r="Y1110" s="242" t="e">
        <f>+VLOOKUP(X1110,bd_lista!$A$3:$C$590,3,FALSE)</f>
        <v>#N/A</v>
      </c>
      <c r="Z1110" s="294">
        <f>+X1110</f>
        <v>0</v>
      </c>
      <c r="AA1110" s="295" t="e">
        <f>+Y1110</f>
        <v>#N/A</v>
      </c>
    </row>
    <row r="1111" spans="1:27" customFormat="1" ht="15" hidden="1" customHeight="1">
      <c r="A1111" s="32">
        <v>1914</v>
      </c>
      <c r="B1111" s="388"/>
      <c r="C1111" s="247" t="str">
        <f>+VLOOKUP(A1111,bd_lista!$A$3:$C$590,3,FALSE)</f>
        <v>Gobierno Autónomo Municipal de Villa Nueva (Loma Alta)</v>
      </c>
      <c r="D1111" s="390"/>
      <c r="E1111" s="244" t="s">
        <v>1305</v>
      </c>
      <c r="F1111" s="245">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5">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5">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5">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5">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5">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5">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5">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5">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5">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5">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5">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5">
        <f t="shared" ca="1" si="37"/>
        <v>0</v>
      </c>
      <c r="S1111" s="259">
        <f ca="1">+R1110+R1111</f>
        <v>0</v>
      </c>
      <c r="T1111" s="245">
        <f ca="1">+S1111</f>
        <v>0</v>
      </c>
      <c r="U1111" s="244">
        <f t="shared" si="38"/>
        <v>2</v>
      </c>
      <c r="V1111" s="333" t="str">
        <f>+VLOOKUP(A1111,bd_lista!$A$3:$E$590,5,FALSE)</f>
        <v>Gobiernos Autonomos Municipales</v>
      </c>
      <c r="W1111" s="392"/>
      <c r="X1111" s="242">
        <f>+VLOOKUP(A1111,[4]Sheet1!$A$13:$D$744,4,FALSE)</f>
        <v>0</v>
      </c>
      <c r="Y1111" s="242" t="e">
        <f>+VLOOKUP(X1111,bd_lista!$A$3:$C$590,3,FALSE)</f>
        <v>#N/A</v>
      </c>
      <c r="Z1111" s="292"/>
      <c r="AA1111" s="293"/>
    </row>
    <row r="1112" spans="1:27" customFormat="1" ht="15" hidden="1" customHeight="1">
      <c r="A1112" s="32">
        <v>1915</v>
      </c>
      <c r="B1112" s="387">
        <f>+A1112</f>
        <v>1915</v>
      </c>
      <c r="C1112" s="247" t="str">
        <f>+VLOOKUP(A1112,bd_lista!$A$3:$C$590,3,FALSE)</f>
        <v>Gobierno Autónomo Municipal de Santos Mercado</v>
      </c>
      <c r="D1112" s="389" t="str">
        <f>+C1112</f>
        <v>Gobierno Autónomo Municipal de Santos Mercado</v>
      </c>
      <c r="E1112" s="242" t="s">
        <v>1304</v>
      </c>
      <c r="F1112" s="243">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3">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3">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3">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3">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3">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3">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3">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3">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3">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3">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3">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3">
        <f t="shared" ca="1" si="37"/>
        <v>0</v>
      </c>
      <c r="S1112" s="249"/>
      <c r="T1112" s="243">
        <f ca="1">+T1113</f>
        <v>0</v>
      </c>
      <c r="U1112" s="242">
        <f t="shared" si="38"/>
        <v>1</v>
      </c>
      <c r="V1112" s="333" t="str">
        <f>+VLOOKUP(A1112,bd_lista!$A$3:$E$590,5,FALSE)</f>
        <v>Gobiernos Autonomos Municipales</v>
      </c>
      <c r="W1112" s="391" t="str">
        <f>+V1112</f>
        <v>Gobiernos Autonomos Municipales</v>
      </c>
      <c r="X1112" s="242">
        <f>+VLOOKUP(A1112,[4]Sheet1!$A$13:$D$744,4,FALSE)</f>
        <v>0</v>
      </c>
      <c r="Y1112" s="242" t="e">
        <f>+VLOOKUP(X1112,bd_lista!$A$3:$C$590,3,FALSE)</f>
        <v>#N/A</v>
      </c>
      <c r="Z1112" s="294">
        <f>+X1112</f>
        <v>0</v>
      </c>
      <c r="AA1112" s="319" t="e">
        <f>+Y1112</f>
        <v>#N/A</v>
      </c>
    </row>
    <row r="1113" spans="1:27" customFormat="1" ht="15" hidden="1" customHeight="1">
      <c r="A1113" s="32">
        <v>1915</v>
      </c>
      <c r="B1113" s="388"/>
      <c r="C1113" s="247" t="str">
        <f>+VLOOKUP(A1113,bd_lista!$A$3:$C$590,3,FALSE)</f>
        <v>Gobierno Autónomo Municipal de Santos Mercado</v>
      </c>
      <c r="D1113" s="390"/>
      <c r="E1113" s="244" t="s">
        <v>1305</v>
      </c>
      <c r="F1113" s="245">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45">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5">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5">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5">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5">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5">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5">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5">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5">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5">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5">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5">
        <f t="shared" ca="1" si="37"/>
        <v>0</v>
      </c>
      <c r="S1113" s="259">
        <f ca="1">+R1112+R1113</f>
        <v>0</v>
      </c>
      <c r="T1113" s="245">
        <f ca="1">+S1113</f>
        <v>0</v>
      </c>
      <c r="U1113" s="244">
        <f t="shared" si="38"/>
        <v>2</v>
      </c>
      <c r="V1113" s="333" t="str">
        <f>+VLOOKUP(A1113,bd_lista!$A$3:$E$590,5,FALSE)</f>
        <v>Gobiernos Autonomos Municipales</v>
      </c>
      <c r="W1113" s="392"/>
      <c r="X1113" s="242">
        <f>+VLOOKUP(A1113,[4]Sheet1!$A$13:$D$744,4,FALSE)</f>
        <v>0</v>
      </c>
      <c r="Y1113" s="242" t="e">
        <f>+VLOOKUP(X1113,bd_lista!$A$3:$C$590,3,FALSE)</f>
        <v>#N/A</v>
      </c>
      <c r="Z1113" s="292"/>
      <c r="AA1113" s="321"/>
    </row>
    <row r="1114" spans="1:27" customFormat="1" ht="15" hidden="1" customHeight="1">
      <c r="A1114" s="32">
        <v>2301</v>
      </c>
      <c r="B1114" s="387">
        <f>+A1114</f>
        <v>2301</v>
      </c>
      <c r="C1114" s="247" t="str">
        <f>+VLOOKUP(A1114,bd_lista!$A$3:$C$590,3,FALSE)</f>
        <v>Empresa Municipal de Gestión de Residuos Sólidos</v>
      </c>
      <c r="D1114" s="389" t="str">
        <f>+C1114</f>
        <v>Empresa Municipal de Gestión de Residuos Sólidos</v>
      </c>
      <c r="E1114" s="242" t="s">
        <v>1304</v>
      </c>
      <c r="F1114" s="243">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3">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3">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3">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3">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3">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3">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3">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3">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3">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3">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3">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3">
        <f t="shared" ca="1" si="37"/>
        <v>0</v>
      </c>
      <c r="S1114" s="249"/>
      <c r="T1114" s="243">
        <f ca="1">+T1115</f>
        <v>0</v>
      </c>
      <c r="U1114" s="242">
        <f t="shared" si="38"/>
        <v>1</v>
      </c>
      <c r="V1114" s="333" t="str">
        <f>+VLOOKUP(A1114,bd_lista!$A$3:$E$590,5,FALSE)</f>
        <v>Empresas Municipales</v>
      </c>
      <c r="W1114" s="391" t="str">
        <f>+V1114</f>
        <v>Empresas Municipales</v>
      </c>
      <c r="X1114" s="242">
        <f>+VLOOKUP(A1114,[4]Sheet1!$A$13:$D$744,4,FALSE)</f>
        <v>0</v>
      </c>
      <c r="Y1114" s="242" t="e">
        <f>+VLOOKUP(X1114,bd_lista!$A$3:$C$590,3,FALSE)</f>
        <v>#N/A</v>
      </c>
      <c r="Z1114" s="294">
        <f>+X1114</f>
        <v>0</v>
      </c>
      <c r="AA1114" s="319" t="e">
        <f>+Y1114</f>
        <v>#N/A</v>
      </c>
    </row>
    <row r="1115" spans="1:27" customFormat="1" ht="15" hidden="1" customHeight="1">
      <c r="A1115" s="32">
        <v>2301</v>
      </c>
      <c r="B1115" s="388"/>
      <c r="C1115" s="247" t="str">
        <f>+VLOOKUP(A1115,bd_lista!$A$3:$C$590,3,FALSE)</f>
        <v>Empresa Municipal de Gestión de Residuos Sólidos</v>
      </c>
      <c r="D1115" s="390"/>
      <c r="E1115" s="244" t="s">
        <v>1305</v>
      </c>
      <c r="F1115" s="245">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5">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5">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5">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5">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5">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5">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5">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5">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5">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5">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5">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5">
        <f t="shared" ca="1" si="37"/>
        <v>0</v>
      </c>
      <c r="S1115" s="259">
        <f ca="1">+R1114+R1115</f>
        <v>0</v>
      </c>
      <c r="T1115" s="245">
        <f ca="1">+S1115</f>
        <v>0</v>
      </c>
      <c r="U1115" s="244">
        <f t="shared" si="38"/>
        <v>2</v>
      </c>
      <c r="V1115" s="333" t="str">
        <f>+VLOOKUP(A1115,bd_lista!$A$3:$E$590,5,FALSE)</f>
        <v>Empresas Municipales</v>
      </c>
      <c r="W1115" s="392"/>
      <c r="X1115" s="242">
        <f>+VLOOKUP(A1115,[4]Sheet1!$A$13:$D$744,4,FALSE)</f>
        <v>0</v>
      </c>
      <c r="Y1115" s="242" t="e">
        <f>+VLOOKUP(X1115,bd_lista!$A$3:$C$590,3,FALSE)</f>
        <v>#N/A</v>
      </c>
      <c r="Z1115" s="292"/>
      <c r="AA1115" s="321"/>
    </row>
    <row r="1116" spans="1:27" customFormat="1" ht="15" hidden="1" customHeight="1">
      <c r="A1116" s="32">
        <v>2302</v>
      </c>
      <c r="B1116" s="387">
        <f>+A1116</f>
        <v>2302</v>
      </c>
      <c r="C1116" s="247" t="str">
        <f>+VLOOKUP(A1116,bd_lista!$A$3:$C$590,3,FALSE)</f>
        <v>Empresa Municipal de Agua Potable y Alcantarillado Sacaba</v>
      </c>
      <c r="D1116" s="389" t="str">
        <f>+C1116</f>
        <v>Empresa Municipal de Agua Potable y Alcantarillado Sacaba</v>
      </c>
      <c r="E1116" s="242" t="s">
        <v>1304</v>
      </c>
      <c r="F1116" s="243">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3">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3">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3">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3">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3">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3">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3">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3">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3">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3">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3">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3">
        <f t="shared" ca="1" si="37"/>
        <v>0</v>
      </c>
      <c r="S1116" s="249"/>
      <c r="T1116" s="243">
        <f ca="1">+T1117</f>
        <v>0</v>
      </c>
      <c r="U1116" s="242">
        <f t="shared" si="38"/>
        <v>1</v>
      </c>
      <c r="V1116" s="333" t="str">
        <f>+VLOOKUP(A1116,bd_lista!$A$3:$E$590,5,FALSE)</f>
        <v>Empresas Municipales</v>
      </c>
      <c r="W1116" s="391" t="str">
        <f>+V1116</f>
        <v>Empresas Municipales</v>
      </c>
      <c r="X1116" s="242">
        <f>+VLOOKUP(A1116,[4]Sheet1!$A$13:$D$744,4,FALSE)</f>
        <v>0</v>
      </c>
      <c r="Y1116" s="242" t="e">
        <f>+VLOOKUP(X1116,bd_lista!$A$3:$C$590,3,FALSE)</f>
        <v>#N/A</v>
      </c>
      <c r="Z1116" s="294">
        <f>+X1116</f>
        <v>0</v>
      </c>
      <c r="AA1116" s="319" t="e">
        <f>+Y1116</f>
        <v>#N/A</v>
      </c>
    </row>
    <row r="1117" spans="1:27" customFormat="1" ht="15" hidden="1" customHeight="1">
      <c r="A1117" s="32">
        <v>2302</v>
      </c>
      <c r="B1117" s="388"/>
      <c r="C1117" s="247" t="str">
        <f>+VLOOKUP(A1117,bd_lista!$A$3:$C$590,3,FALSE)</f>
        <v>Empresa Municipal de Agua Potable y Alcantarillado Sacaba</v>
      </c>
      <c r="D1117" s="390"/>
      <c r="E1117" s="244" t="s">
        <v>1305</v>
      </c>
      <c r="F1117" s="245">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5">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5">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5">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5">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5">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5">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5">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5">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5">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5">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5">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5">
        <f t="shared" ca="1" si="37"/>
        <v>0</v>
      </c>
      <c r="S1117" s="259">
        <f ca="1">+R1116+R1117</f>
        <v>0</v>
      </c>
      <c r="T1117" s="245">
        <f ca="1">+S1117</f>
        <v>0</v>
      </c>
      <c r="U1117" s="244">
        <f t="shared" si="38"/>
        <v>2</v>
      </c>
      <c r="V1117" s="333" t="str">
        <f>+VLOOKUP(A1117,bd_lista!$A$3:$E$590,5,FALSE)</f>
        <v>Empresas Municipales</v>
      </c>
      <c r="W1117" s="392"/>
      <c r="X1117" s="242">
        <f>+VLOOKUP(A1117,[4]Sheet1!$A$13:$D$744,4,FALSE)</f>
        <v>0</v>
      </c>
      <c r="Y1117" s="242" t="e">
        <f>+VLOOKUP(X1117,bd_lista!$A$3:$C$590,3,FALSE)</f>
        <v>#N/A</v>
      </c>
      <c r="Z1117" s="292"/>
      <c r="AA1117" s="321"/>
    </row>
    <row r="1118" spans="1:27" customFormat="1" ht="15" hidden="1" customHeight="1">
      <c r="A1118" s="32">
        <v>2303</v>
      </c>
      <c r="B1118" s="387">
        <f>+A1118</f>
        <v>2303</v>
      </c>
      <c r="C1118" s="247" t="str">
        <f>+VLOOKUP(A1118,bd_lista!$A$3:$C$590,3,FALSE)</f>
        <v>Empresa Municipal de Areas Verdes y Recreación alternativa</v>
      </c>
      <c r="D1118" s="389" t="str">
        <f>+C1118</f>
        <v>Empresa Municipal de Areas Verdes y Recreación alternativa</v>
      </c>
      <c r="E1118" s="242" t="s">
        <v>1304</v>
      </c>
      <c r="F1118" s="243">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3">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3">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3">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3">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3">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3">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3">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3">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3">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3">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3">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3">
        <f t="shared" ca="1" si="37"/>
        <v>0</v>
      </c>
      <c r="S1118" s="249"/>
      <c r="T1118" s="243">
        <f ca="1">+T1119</f>
        <v>0</v>
      </c>
      <c r="U1118" s="242">
        <f t="shared" si="38"/>
        <v>1</v>
      </c>
      <c r="V1118" s="333" t="str">
        <f>+VLOOKUP(A1118,bd_lista!$A$3:$E$590,5,FALSE)</f>
        <v>Empresas Municipales</v>
      </c>
      <c r="W1118" s="391" t="str">
        <f>+V1118</f>
        <v>Empresas Municipales</v>
      </c>
      <c r="X1118" s="242">
        <f>+VLOOKUP(A1118,[4]Sheet1!$A$13:$D$744,4,FALSE)</f>
        <v>0</v>
      </c>
      <c r="Y1118" s="242" t="e">
        <f>+VLOOKUP(X1118,bd_lista!$A$3:$C$590,3,FALSE)</f>
        <v>#N/A</v>
      </c>
      <c r="Z1118" s="294">
        <f>+X1118</f>
        <v>0</v>
      </c>
      <c r="AA1118" s="295" t="e">
        <f>+Y1118</f>
        <v>#N/A</v>
      </c>
    </row>
    <row r="1119" spans="1:27" customFormat="1" ht="15" hidden="1" customHeight="1">
      <c r="A1119" s="32">
        <v>2303</v>
      </c>
      <c r="B1119" s="388"/>
      <c r="C1119" s="247" t="str">
        <f>+VLOOKUP(A1119,bd_lista!$A$3:$C$590,3,FALSE)</f>
        <v>Empresa Municipal de Areas Verdes y Recreación alternativa</v>
      </c>
      <c r="D1119" s="390"/>
      <c r="E1119" s="244" t="s">
        <v>1305</v>
      </c>
      <c r="F1119" s="245">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5">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5">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5">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5">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5">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5">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5">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5">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5">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5">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5">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5">
        <f t="shared" ca="1" si="37"/>
        <v>0</v>
      </c>
      <c r="S1119" s="259">
        <f ca="1">+R1118+R1119</f>
        <v>0</v>
      </c>
      <c r="T1119" s="245">
        <f ca="1">+S1119</f>
        <v>0</v>
      </c>
      <c r="U1119" s="244">
        <f t="shared" si="38"/>
        <v>2</v>
      </c>
      <c r="V1119" s="333" t="str">
        <f>+VLOOKUP(A1119,bd_lista!$A$3:$E$590,5,FALSE)</f>
        <v>Empresas Municipales</v>
      </c>
      <c r="W1119" s="392"/>
      <c r="X1119" s="242">
        <f>+VLOOKUP(A1119,[4]Sheet1!$A$13:$D$744,4,FALSE)</f>
        <v>0</v>
      </c>
      <c r="Y1119" s="242" t="e">
        <f>+VLOOKUP(X1119,bd_lista!$A$3:$C$590,3,FALSE)</f>
        <v>#N/A</v>
      </c>
      <c r="Z1119" s="292"/>
      <c r="AA1119" s="293"/>
    </row>
    <row r="1120" spans="1:27" customFormat="1" ht="15" hidden="1" customHeight="1">
      <c r="A1120" s="32">
        <v>2311</v>
      </c>
      <c r="B1120" s="387">
        <f>+A1120</f>
        <v>2311</v>
      </c>
      <c r="C1120" s="247" t="str">
        <f>+VLOOKUP(A1120,bd_lista!$A$3:$C$590,3,FALSE)</f>
        <v>SERVICIO DE ENCAUZAMIENTO DE RIOS (SEARPI)</v>
      </c>
      <c r="D1120" s="389" t="str">
        <f>+C1120</f>
        <v>SERVICIO DE ENCAUZAMIENTO DE RIOS (SEARPI)</v>
      </c>
      <c r="E1120" s="242" t="s">
        <v>1304</v>
      </c>
      <c r="F1120" s="243">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3">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3">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3">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3">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3">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3">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3">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3">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3">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3">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3">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3">
        <f t="shared" ca="1" si="37"/>
        <v>0</v>
      </c>
      <c r="S1120" s="249"/>
      <c r="T1120" s="243">
        <f ca="1">+T1121</f>
        <v>0</v>
      </c>
      <c r="U1120" s="242">
        <f t="shared" si="38"/>
        <v>1</v>
      </c>
      <c r="V1120" s="333" t="str">
        <f>+VLOOKUP(A1120,bd_lista!$A$3:$E$590,5,FALSE)</f>
        <v>Instituciones Descentralizadas Departamentales</v>
      </c>
      <c r="W1120" s="391" t="str">
        <f>+V1120</f>
        <v>Instituciones Descentralizadas Departamentales</v>
      </c>
      <c r="X1120" s="242">
        <f>+VLOOKUP(A1120,[4]Sheet1!$A$13:$D$744,4,FALSE)</f>
        <v>0</v>
      </c>
      <c r="Y1120" s="242" t="e">
        <f>+VLOOKUP(X1120,bd_lista!$A$3:$C$590,3,FALSE)</f>
        <v>#N/A</v>
      </c>
      <c r="Z1120" s="294">
        <f>+X1120</f>
        <v>0</v>
      </c>
      <c r="AA1120" s="319" t="e">
        <f>+Y1120</f>
        <v>#N/A</v>
      </c>
    </row>
    <row r="1121" spans="1:27" customFormat="1" ht="15" hidden="1" customHeight="1">
      <c r="A1121" s="32">
        <v>2311</v>
      </c>
      <c r="B1121" s="388"/>
      <c r="C1121" s="247" t="str">
        <f>+VLOOKUP(A1121,bd_lista!$A$3:$C$590,3,FALSE)</f>
        <v>SERVICIO DE ENCAUZAMIENTO DE RIOS (SEARPI)</v>
      </c>
      <c r="D1121" s="390"/>
      <c r="E1121" s="244" t="s">
        <v>1305</v>
      </c>
      <c r="F1121" s="245">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5">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5">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5">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5">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5">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5">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5">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5">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5">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5">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5">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5">
        <f t="shared" ca="1" si="37"/>
        <v>0</v>
      </c>
      <c r="S1121" s="259">
        <f ca="1">+R1120+R1121</f>
        <v>0</v>
      </c>
      <c r="T1121" s="245">
        <f ca="1">+S1121</f>
        <v>0</v>
      </c>
      <c r="U1121" s="244">
        <f t="shared" si="38"/>
        <v>2</v>
      </c>
      <c r="V1121" s="333" t="str">
        <f>+VLOOKUP(A1121,bd_lista!$A$3:$E$590,5,FALSE)</f>
        <v>Instituciones Descentralizadas Departamentales</v>
      </c>
      <c r="W1121" s="392"/>
      <c r="X1121" s="242">
        <f>+VLOOKUP(A1121,[4]Sheet1!$A$13:$D$744,4,FALSE)</f>
        <v>0</v>
      </c>
      <c r="Y1121" s="242" t="e">
        <f>+VLOOKUP(X1121,bd_lista!$A$3:$C$590,3,FALSE)</f>
        <v>#N/A</v>
      </c>
      <c r="Z1121" s="292"/>
      <c r="AA1121" s="321"/>
    </row>
    <row r="1122" spans="1:27" customFormat="1" ht="15" hidden="1" customHeight="1">
      <c r="A1122" s="32">
        <v>2312</v>
      </c>
      <c r="B1122" s="387">
        <f>+A1122</f>
        <v>2312</v>
      </c>
      <c r="C1122" s="247" t="str">
        <f>+VLOOKUP(A1122,bd_lista!$A$3:$C$590,3,FALSE)</f>
        <v>EMPRESA MUNICIPAL DE AGUA POTABLE Y ALCANTARILLADO VIACHA</v>
      </c>
      <c r="D1122" s="389" t="str">
        <f>+C1122</f>
        <v>EMPRESA MUNICIPAL DE AGUA POTABLE Y ALCANTARILLADO VIACHA</v>
      </c>
      <c r="E1122" s="242" t="s">
        <v>1304</v>
      </c>
      <c r="F1122" s="243">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3">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3">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3">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3">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3">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3">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3">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3">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3">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3">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3">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3">
        <f t="shared" ca="1" si="37"/>
        <v>0</v>
      </c>
      <c r="S1122" s="249"/>
      <c r="T1122" s="243">
        <f ca="1">+T1123</f>
        <v>0</v>
      </c>
      <c r="U1122" s="242">
        <f t="shared" si="38"/>
        <v>1</v>
      </c>
      <c r="V1122" s="333" t="str">
        <f>+VLOOKUP(A1122,bd_lista!$A$3:$E$590,5,FALSE)</f>
        <v>Empresas Municipales</v>
      </c>
      <c r="W1122" s="391" t="str">
        <f>+V1122</f>
        <v>Empresas Municipales</v>
      </c>
      <c r="X1122" s="242">
        <f>+VLOOKUP(A1122,[4]Sheet1!$A$13:$D$744,4,FALSE)</f>
        <v>0</v>
      </c>
      <c r="Y1122" s="242" t="e">
        <f>+VLOOKUP(X1122,bd_lista!$A$3:$C$590,3,FALSE)</f>
        <v>#N/A</v>
      </c>
      <c r="Z1122" s="294">
        <f>+X1122</f>
        <v>0</v>
      </c>
      <c r="AA1122" s="295" t="e">
        <f>+Y1122</f>
        <v>#N/A</v>
      </c>
    </row>
    <row r="1123" spans="1:27" customFormat="1" ht="15" hidden="1" customHeight="1">
      <c r="A1123" s="32">
        <v>2312</v>
      </c>
      <c r="B1123" s="388"/>
      <c r="C1123" s="247" t="str">
        <f>+VLOOKUP(A1123,bd_lista!$A$3:$C$590,3,FALSE)</f>
        <v>EMPRESA MUNICIPAL DE AGUA POTABLE Y ALCANTARILLADO VIACHA</v>
      </c>
      <c r="D1123" s="390"/>
      <c r="E1123" s="244" t="s">
        <v>1305</v>
      </c>
      <c r="F1123" s="245">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5">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5">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5">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5">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5">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5">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5">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5">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5">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5">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5">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5">
        <f t="shared" ca="1" si="37"/>
        <v>0</v>
      </c>
      <c r="S1123" s="259">
        <f ca="1">+R1122+R1123</f>
        <v>0</v>
      </c>
      <c r="T1123" s="245">
        <f ca="1">+S1123</f>
        <v>0</v>
      </c>
      <c r="U1123" s="244">
        <f t="shared" si="38"/>
        <v>2</v>
      </c>
      <c r="V1123" s="333" t="str">
        <f>+VLOOKUP(A1123,bd_lista!$A$3:$E$590,5,FALSE)</f>
        <v>Empresas Municipales</v>
      </c>
      <c r="W1123" s="392"/>
      <c r="X1123" s="242">
        <f>+VLOOKUP(A1123,[4]Sheet1!$A$13:$D$744,4,FALSE)</f>
        <v>0</v>
      </c>
      <c r="Y1123" s="242" t="e">
        <f>+VLOOKUP(X1123,bd_lista!$A$3:$C$590,3,FALSE)</f>
        <v>#N/A</v>
      </c>
      <c r="Z1123" s="292"/>
      <c r="AA1123" s="293"/>
    </row>
    <row r="1124" spans="1:27" customFormat="1" ht="15" hidden="1" customHeight="1">
      <c r="A1124" s="32">
        <v>2313</v>
      </c>
      <c r="B1124" s="387">
        <f>+A1124</f>
        <v>2313</v>
      </c>
      <c r="C1124" s="247" t="str">
        <f>+VLOOKUP(A1124,bd_lista!$A$3:$C$590,3,FALSE)</f>
        <v>ENTIDAD MUNICIPAL DE ASEO URBANO SUCRE</v>
      </c>
      <c r="D1124" s="389" t="str">
        <f>+C1124</f>
        <v>ENTIDAD MUNICIPAL DE ASEO URBANO SUCRE</v>
      </c>
      <c r="E1124" s="242" t="s">
        <v>1304</v>
      </c>
      <c r="F1124" s="243">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3">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3">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3">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43">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3">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3">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3">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3">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3">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3">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3">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3">
        <f t="shared" ca="1" si="37"/>
        <v>0</v>
      </c>
      <c r="S1124" s="249"/>
      <c r="T1124" s="243">
        <f ca="1">+T1125</f>
        <v>0</v>
      </c>
      <c r="U1124" s="242">
        <f t="shared" si="38"/>
        <v>1</v>
      </c>
      <c r="V1124" s="333" t="str">
        <f>+VLOOKUP(A1124,bd_lista!$A$3:$E$590,5,FALSE)</f>
        <v>Empresas Municipales</v>
      </c>
      <c r="W1124" s="391" t="str">
        <f>+V1124</f>
        <v>Empresas Municipales</v>
      </c>
      <c r="X1124" s="242">
        <f>+VLOOKUP(A1124,[4]Sheet1!$A$13:$D$744,4,FALSE)</f>
        <v>0</v>
      </c>
      <c r="Y1124" s="242" t="e">
        <f>+VLOOKUP(X1124,bd_lista!$A$3:$C$590,3,FALSE)</f>
        <v>#N/A</v>
      </c>
      <c r="Z1124" s="294">
        <f>+X1124</f>
        <v>0</v>
      </c>
      <c r="AA1124" s="319" t="e">
        <f>+Y1124</f>
        <v>#N/A</v>
      </c>
    </row>
    <row r="1125" spans="1:27" customFormat="1" ht="15" hidden="1" customHeight="1">
      <c r="A1125" s="32">
        <v>2313</v>
      </c>
      <c r="B1125" s="388"/>
      <c r="C1125" s="247" t="str">
        <f>+VLOOKUP(A1125,bd_lista!$A$3:$C$590,3,FALSE)</f>
        <v>ENTIDAD MUNICIPAL DE ASEO URBANO SUCRE</v>
      </c>
      <c r="D1125" s="390"/>
      <c r="E1125" s="244" t="s">
        <v>1305</v>
      </c>
      <c r="F1125" s="245">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5">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5">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5">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5">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5">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5">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5">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5">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5">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5">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5">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5">
        <f t="shared" ca="1" si="37"/>
        <v>0</v>
      </c>
      <c r="S1125" s="259">
        <f ca="1">+R1124+R1125</f>
        <v>0</v>
      </c>
      <c r="T1125" s="245">
        <f ca="1">+S1125</f>
        <v>0</v>
      </c>
      <c r="U1125" s="244">
        <f t="shared" si="38"/>
        <v>2</v>
      </c>
      <c r="V1125" s="333" t="str">
        <f>+VLOOKUP(A1125,bd_lista!$A$3:$E$590,5,FALSE)</f>
        <v>Empresas Municipales</v>
      </c>
      <c r="W1125" s="392"/>
      <c r="X1125" s="242">
        <f>+VLOOKUP(A1125,[4]Sheet1!$A$13:$D$744,4,FALSE)</f>
        <v>0</v>
      </c>
      <c r="Y1125" s="242" t="e">
        <f>+VLOOKUP(X1125,bd_lista!$A$3:$C$590,3,FALSE)</f>
        <v>#N/A</v>
      </c>
      <c r="Z1125" s="292"/>
      <c r="AA1125" s="321"/>
    </row>
    <row r="1126" spans="1:27" customFormat="1" ht="15" hidden="1" customHeight="1">
      <c r="A1126" s="32">
        <v>2314</v>
      </c>
      <c r="B1126" s="387">
        <f>+A1126</f>
        <v>2314</v>
      </c>
      <c r="C1126" s="247" t="str">
        <f>+VLOOKUP(A1126,bd_lista!$A$3:$C$590,3,FALSE)</f>
        <v>EMPRESA MUNICIPAL DE AREAS VERDES SUCRE</v>
      </c>
      <c r="D1126" s="389" t="str">
        <f>+C1126</f>
        <v>EMPRESA MUNICIPAL DE AREAS VERDES SUCRE</v>
      </c>
      <c r="E1126" s="242" t="s">
        <v>1304</v>
      </c>
      <c r="F1126" s="243">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43">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43">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43">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43">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3">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3">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3">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3">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3">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3">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3">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3">
        <f t="shared" ca="1" si="37"/>
        <v>0</v>
      </c>
      <c r="S1126" s="249"/>
      <c r="T1126" s="243">
        <f ca="1">+T1127</f>
        <v>0</v>
      </c>
      <c r="U1126" s="242">
        <f t="shared" si="38"/>
        <v>1</v>
      </c>
      <c r="V1126" s="333" t="str">
        <f>+VLOOKUP(A1126,bd_lista!$A$3:$E$590,5,FALSE)</f>
        <v>Empresas Municipales</v>
      </c>
      <c r="W1126" s="391" t="str">
        <f>+V1126</f>
        <v>Empresas Municipales</v>
      </c>
      <c r="X1126" s="242">
        <f>+VLOOKUP(A1126,[4]Sheet1!$A$13:$D$744,4,FALSE)</f>
        <v>0</v>
      </c>
      <c r="Y1126" s="242" t="e">
        <f>+VLOOKUP(X1126,bd_lista!$A$3:$C$590,3,FALSE)</f>
        <v>#N/A</v>
      </c>
      <c r="Z1126" s="294">
        <f>+X1126</f>
        <v>0</v>
      </c>
      <c r="AA1126" s="319" t="e">
        <f>+Y1126</f>
        <v>#N/A</v>
      </c>
    </row>
    <row r="1127" spans="1:27" customFormat="1" ht="15" hidden="1" customHeight="1">
      <c r="A1127" s="32">
        <v>2314</v>
      </c>
      <c r="B1127" s="388"/>
      <c r="C1127" s="247" t="str">
        <f>+VLOOKUP(A1127,bd_lista!$A$3:$C$590,3,FALSE)</f>
        <v>EMPRESA MUNICIPAL DE AREAS VERDES SUCRE</v>
      </c>
      <c r="D1127" s="390"/>
      <c r="E1127" s="244" t="s">
        <v>1305</v>
      </c>
      <c r="F1127" s="245">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45">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0</v>
      </c>
      <c r="H1127" s="245">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245">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45">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5">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5">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5">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5">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5">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5">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5">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5">
        <f t="shared" ca="1" si="37"/>
        <v>0</v>
      </c>
      <c r="S1127" s="259">
        <f ca="1">+R1126+R1127</f>
        <v>0</v>
      </c>
      <c r="T1127" s="245">
        <f ca="1">+S1127</f>
        <v>0</v>
      </c>
      <c r="U1127" s="244">
        <f t="shared" si="38"/>
        <v>2</v>
      </c>
      <c r="V1127" s="333" t="str">
        <f>+VLOOKUP(A1127,bd_lista!$A$3:$E$590,5,FALSE)</f>
        <v>Empresas Municipales</v>
      </c>
      <c r="W1127" s="392"/>
      <c r="X1127" s="242">
        <f>+VLOOKUP(A1127,[4]Sheet1!$A$13:$D$744,4,FALSE)</f>
        <v>0</v>
      </c>
      <c r="Y1127" s="242" t="e">
        <f>+VLOOKUP(X1127,bd_lista!$A$3:$C$590,3,FALSE)</f>
        <v>#N/A</v>
      </c>
      <c r="Z1127" s="292"/>
      <c r="AA1127" s="321"/>
    </row>
    <row r="1128" spans="1:27" customFormat="1" ht="15" hidden="1" customHeight="1">
      <c r="A1128" s="32">
        <v>2315</v>
      </c>
      <c r="B1128" s="387">
        <f>+A1128</f>
        <v>2315</v>
      </c>
      <c r="C1128" s="247" t="str">
        <f>+VLOOKUP(A1128,bd_lista!$A$3:$C$590,3,FALSE)</f>
        <v xml:space="preserve">Empresa Municipal de Servicio de Aseo </v>
      </c>
      <c r="D1128" s="389" t="str">
        <f>+C1128</f>
        <v xml:space="preserve">Empresa Municipal de Servicio de Aseo </v>
      </c>
      <c r="E1128" s="242" t="s">
        <v>1304</v>
      </c>
      <c r="F1128" s="243">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3">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3">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3">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3">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3">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3">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3">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3">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3">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3">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3">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3">
        <f t="shared" ca="1" si="37"/>
        <v>0</v>
      </c>
      <c r="S1128" s="249"/>
      <c r="T1128" s="243">
        <f ca="1">+T1129</f>
        <v>0</v>
      </c>
      <c r="U1128" s="242">
        <f t="shared" si="38"/>
        <v>1</v>
      </c>
      <c r="V1128" s="333" t="str">
        <f>+VLOOKUP(A1128,bd_lista!$A$3:$E$590,5,FALSE)</f>
        <v>Empresas Municipales</v>
      </c>
      <c r="W1128" s="391" t="str">
        <f>+V1128</f>
        <v>Empresas Municipales</v>
      </c>
      <c r="X1128" s="242">
        <f>+VLOOKUP(A1128,[4]Sheet1!$A$13:$D$744,4,FALSE)</f>
        <v>0</v>
      </c>
      <c r="Y1128" s="242" t="e">
        <f>+VLOOKUP(X1128,bd_lista!$A$3:$C$590,3,FALSE)</f>
        <v>#N/A</v>
      </c>
      <c r="Z1128" s="294">
        <f>+X1128</f>
        <v>0</v>
      </c>
      <c r="AA1128" s="319" t="e">
        <f>+Y1128</f>
        <v>#N/A</v>
      </c>
    </row>
    <row r="1129" spans="1:27" customFormat="1" ht="15" hidden="1" customHeight="1">
      <c r="A1129" s="32">
        <v>2315</v>
      </c>
      <c r="B1129" s="388"/>
      <c r="C1129" s="247" t="str">
        <f>+VLOOKUP(A1129,bd_lista!$A$3:$C$590,3,FALSE)</f>
        <v xml:space="preserve">Empresa Municipal de Servicio de Aseo </v>
      </c>
      <c r="D1129" s="390"/>
      <c r="E1129" s="244" t="s">
        <v>1305</v>
      </c>
      <c r="F1129" s="245">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5">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5">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5">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5">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5">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5">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5">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5">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5">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5">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5">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5">
        <f t="shared" ca="1" si="37"/>
        <v>0</v>
      </c>
      <c r="S1129" s="259">
        <f ca="1">+R1128+R1129</f>
        <v>0</v>
      </c>
      <c r="T1129" s="245">
        <f ca="1">+S1129</f>
        <v>0</v>
      </c>
      <c r="U1129" s="244">
        <f t="shared" si="38"/>
        <v>2</v>
      </c>
      <c r="V1129" s="333" t="str">
        <f>+VLOOKUP(A1129,bd_lista!$A$3:$E$590,5,FALSE)</f>
        <v>Empresas Municipales</v>
      </c>
      <c r="W1129" s="392"/>
      <c r="X1129" s="242">
        <f>+VLOOKUP(A1129,[4]Sheet1!$A$13:$D$744,4,FALSE)</f>
        <v>0</v>
      </c>
      <c r="Y1129" s="242" t="e">
        <f>+VLOOKUP(X1129,bd_lista!$A$3:$C$590,3,FALSE)</f>
        <v>#N/A</v>
      </c>
      <c r="Z1129" s="292"/>
      <c r="AA1129" s="321"/>
    </row>
    <row r="1130" spans="1:27" customFormat="1" ht="15" hidden="1" customHeight="1">
      <c r="A1130" s="32">
        <v>2316</v>
      </c>
      <c r="B1130" s="387">
        <f>+A1130</f>
        <v>2316</v>
      </c>
      <c r="C1130" s="247" t="str">
        <f>+VLOOKUP(A1130,bd_lista!$A$3:$C$590,3,FALSE)</f>
        <v>Empresa Municipal de Áreas Verdes, Parques y Forestación</v>
      </c>
      <c r="D1130" s="389" t="str">
        <f>+C1130</f>
        <v>Empresa Municipal de Áreas Verdes, Parques y Forestación</v>
      </c>
      <c r="E1130" s="242" t="s">
        <v>1304</v>
      </c>
      <c r="F1130" s="243">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43">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3">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3">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3">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3">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3">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3">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3">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3">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3">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3">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3">
        <f t="shared" ca="1" si="37"/>
        <v>0</v>
      </c>
      <c r="S1130" s="249"/>
      <c r="T1130" s="243">
        <f ca="1">+T1131</f>
        <v>0</v>
      </c>
      <c r="U1130" s="242">
        <f t="shared" si="38"/>
        <v>1</v>
      </c>
      <c r="V1130" s="333" t="str">
        <f>+VLOOKUP(A1130,bd_lista!$A$3:$E$590,5,FALSE)</f>
        <v>Empresas Municipales</v>
      </c>
      <c r="W1130" s="391" t="str">
        <f>+V1130</f>
        <v>Empresas Municipales</v>
      </c>
      <c r="X1130" s="242">
        <f>+VLOOKUP(A1130,[4]Sheet1!$A$13:$D$744,4,FALSE)</f>
        <v>0</v>
      </c>
      <c r="Y1130" s="242" t="e">
        <f>+VLOOKUP(X1130,bd_lista!$A$3:$C$590,3,FALSE)</f>
        <v>#N/A</v>
      </c>
      <c r="Z1130" s="294">
        <f>+X1130</f>
        <v>0</v>
      </c>
      <c r="AA1130" s="319" t="e">
        <f>+Y1130</f>
        <v>#N/A</v>
      </c>
    </row>
    <row r="1131" spans="1:27" customFormat="1" ht="15" hidden="1" customHeight="1">
      <c r="A1131" s="32">
        <v>2316</v>
      </c>
      <c r="B1131" s="388"/>
      <c r="C1131" s="247" t="str">
        <f>+VLOOKUP(A1131,bd_lista!$A$3:$C$590,3,FALSE)</f>
        <v>Empresa Municipal de Áreas Verdes, Parques y Forestación</v>
      </c>
      <c r="D1131" s="390"/>
      <c r="E1131" s="244" t="s">
        <v>1305</v>
      </c>
      <c r="F1131" s="245">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45">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245">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5">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5">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5">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5">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5">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5">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5">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5">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5">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5">
        <f t="shared" ca="1" si="37"/>
        <v>0</v>
      </c>
      <c r="S1131" s="259">
        <f ca="1">+R1130+R1131</f>
        <v>0</v>
      </c>
      <c r="T1131" s="245">
        <f ca="1">+S1131</f>
        <v>0</v>
      </c>
      <c r="U1131" s="244">
        <f t="shared" si="38"/>
        <v>2</v>
      </c>
      <c r="V1131" s="333" t="str">
        <f>+VLOOKUP(A1131,bd_lista!$A$3:$E$590,5,FALSE)</f>
        <v>Empresas Municipales</v>
      </c>
      <c r="W1131" s="392"/>
      <c r="X1131" s="242">
        <f>+VLOOKUP(A1131,[4]Sheet1!$A$13:$D$744,4,FALSE)</f>
        <v>0</v>
      </c>
      <c r="Y1131" s="242" t="e">
        <f>+VLOOKUP(X1131,bd_lista!$A$3:$C$590,3,FALSE)</f>
        <v>#N/A</v>
      </c>
      <c r="Z1131" s="292"/>
      <c r="AA1131" s="321"/>
    </row>
    <row r="1132" spans="1:27" customFormat="1" ht="15" hidden="1" customHeight="1">
      <c r="A1132" s="32">
        <v>2317</v>
      </c>
      <c r="B1132" s="387">
        <f>+A1132</f>
        <v>2317</v>
      </c>
      <c r="C1132" s="247" t="str">
        <f>+VLOOKUP(A1132,bd_lista!$A$3:$C$590,3,FALSE)</f>
        <v>Empresa Municipal de Asfaltos y Vías</v>
      </c>
      <c r="D1132" s="389" t="str">
        <f>+C1132</f>
        <v>Empresa Municipal de Asfaltos y Vías</v>
      </c>
      <c r="E1132" s="242" t="s">
        <v>1304</v>
      </c>
      <c r="F1132" s="243">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3">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3">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3">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3">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3">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3">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3">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3">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3">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3">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3">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3">
        <f t="shared" ca="1" si="37"/>
        <v>0</v>
      </c>
      <c r="S1132" s="249"/>
      <c r="T1132" s="243">
        <f ca="1">+T1133</f>
        <v>0</v>
      </c>
      <c r="U1132" s="242">
        <f t="shared" si="38"/>
        <v>1</v>
      </c>
      <c r="V1132" s="333" t="str">
        <f>+VLOOKUP(A1132,bd_lista!$A$3:$E$590,5,FALSE)</f>
        <v>Empresas Municipales</v>
      </c>
      <c r="W1132" s="391" t="str">
        <f>+V1132</f>
        <v>Empresas Municipales</v>
      </c>
      <c r="X1132" s="242">
        <f>+VLOOKUP(A1132,[4]Sheet1!$A$13:$D$744,4,FALSE)</f>
        <v>0</v>
      </c>
      <c r="Y1132" s="242" t="e">
        <f>+VLOOKUP(X1132,bd_lista!$A$3:$C$590,3,FALSE)</f>
        <v>#N/A</v>
      </c>
      <c r="Z1132" s="294">
        <f>+X1132</f>
        <v>0</v>
      </c>
      <c r="AA1132" s="295" t="e">
        <f>+Y1132</f>
        <v>#N/A</v>
      </c>
    </row>
    <row r="1133" spans="1:27" customFormat="1" ht="15" hidden="1" customHeight="1">
      <c r="A1133" s="32">
        <v>2317</v>
      </c>
      <c r="B1133" s="388"/>
      <c r="C1133" s="247" t="str">
        <f>+VLOOKUP(A1133,bd_lista!$A$3:$C$590,3,FALSE)</f>
        <v>Empresa Municipal de Asfaltos y Vías</v>
      </c>
      <c r="D1133" s="390"/>
      <c r="E1133" s="244" t="s">
        <v>1305</v>
      </c>
      <c r="F1133" s="245">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5">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5">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5">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5">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5">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5">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5">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5">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5">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5">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5">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5">
        <f t="shared" ca="1" si="37"/>
        <v>0</v>
      </c>
      <c r="S1133" s="259">
        <f ca="1">+R1132+R1133</f>
        <v>0</v>
      </c>
      <c r="T1133" s="245">
        <f ca="1">+S1133</f>
        <v>0</v>
      </c>
      <c r="U1133" s="244">
        <f t="shared" si="38"/>
        <v>2</v>
      </c>
      <c r="V1133" s="333" t="str">
        <f>+VLOOKUP(A1133,bd_lista!$A$3:$E$590,5,FALSE)</f>
        <v>Empresas Municipales</v>
      </c>
      <c r="W1133" s="392"/>
      <c r="X1133" s="242">
        <f>+VLOOKUP(A1133,[4]Sheet1!$A$13:$D$744,4,FALSE)</f>
        <v>0</v>
      </c>
      <c r="Y1133" s="242" t="e">
        <f>+VLOOKUP(X1133,bd_lista!$A$3:$C$590,3,FALSE)</f>
        <v>#N/A</v>
      </c>
      <c r="Z1133" s="292"/>
      <c r="AA1133" s="293"/>
    </row>
    <row r="1134" spans="1:27" customFormat="1" ht="15" hidden="1" customHeight="1">
      <c r="A1134" s="32">
        <v>2318</v>
      </c>
      <c r="B1134" s="387">
        <f>+A1134</f>
        <v>2318</v>
      </c>
      <c r="C1134" s="247" t="str">
        <f>+VLOOKUP(A1134,bd_lista!$A$3:$C$590,3,FALSE)</f>
        <v>Entidad Descentralizada UMMIPRE PROMAN</v>
      </c>
      <c r="D1134" s="389" t="str">
        <f>+C1134</f>
        <v>Entidad Descentralizada UMMIPRE PROMAN</v>
      </c>
      <c r="E1134" s="242" t="s">
        <v>1304</v>
      </c>
      <c r="F1134" s="243">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3">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3">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3">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3">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3">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3">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3">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3">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3">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3">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3">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3">
        <f t="shared" ca="1" si="37"/>
        <v>0</v>
      </c>
      <c r="S1134" s="249"/>
      <c r="T1134" s="243">
        <f ca="1">+T1135</f>
        <v>0</v>
      </c>
      <c r="U1134" s="242">
        <f t="shared" si="38"/>
        <v>1</v>
      </c>
      <c r="V1134" s="333" t="str">
        <f>+VLOOKUP(A1134,bd_lista!$A$3:$E$590,5,FALSE)</f>
        <v>Empresas Municipales</v>
      </c>
      <c r="W1134" s="391" t="str">
        <f>+V1134</f>
        <v>Empresas Municipales</v>
      </c>
      <c r="X1134" s="242">
        <f>+VLOOKUP(A1134,[4]Sheet1!$A$13:$D$744,4,FALSE)</f>
        <v>0</v>
      </c>
      <c r="Y1134" s="242" t="e">
        <f>+VLOOKUP(X1134,bd_lista!$A$3:$C$590,3,FALSE)</f>
        <v>#N/A</v>
      </c>
      <c r="Z1134" s="294">
        <f>+X1134</f>
        <v>0</v>
      </c>
      <c r="AA1134" s="319" t="e">
        <f>+Y1134</f>
        <v>#N/A</v>
      </c>
    </row>
    <row r="1135" spans="1:27" customFormat="1" ht="15" hidden="1" customHeight="1">
      <c r="A1135" s="32">
        <v>2318</v>
      </c>
      <c r="B1135" s="388"/>
      <c r="C1135" s="247" t="str">
        <f>+VLOOKUP(A1135,bd_lista!$A$3:$C$590,3,FALSE)</f>
        <v>Entidad Descentralizada UMMIPRE PROMAN</v>
      </c>
      <c r="D1135" s="390"/>
      <c r="E1135" s="244" t="s">
        <v>1305</v>
      </c>
      <c r="F1135" s="245">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5">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5">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245">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5">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5">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5">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5">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5">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5">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5">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5">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5">
        <f t="shared" ca="1" si="37"/>
        <v>0</v>
      </c>
      <c r="S1135" s="259">
        <f ca="1">+R1134+R1135</f>
        <v>0</v>
      </c>
      <c r="T1135" s="243">
        <f ca="1">+S1135</f>
        <v>0</v>
      </c>
      <c r="U1135" s="242">
        <f t="shared" si="38"/>
        <v>2</v>
      </c>
      <c r="V1135" s="333" t="str">
        <f>+VLOOKUP(A1135,bd_lista!$A$3:$E$590,5,FALSE)</f>
        <v>Empresas Municipales</v>
      </c>
      <c r="W1135" s="392"/>
      <c r="X1135" s="242">
        <f>+VLOOKUP(A1135,[4]Sheet1!$A$13:$D$744,4,FALSE)</f>
        <v>0</v>
      </c>
      <c r="Y1135" s="242" t="e">
        <f>+VLOOKUP(X1135,bd_lista!$A$3:$C$590,3,FALSE)</f>
        <v>#N/A</v>
      </c>
      <c r="Z1135" s="292"/>
      <c r="AA1135" s="321"/>
    </row>
    <row r="1136" spans="1:27" customFormat="1" ht="15" hidden="1" customHeight="1">
      <c r="A1136" s="32">
        <v>2319</v>
      </c>
      <c r="B1136" s="387">
        <f>+A1136</f>
        <v>2319</v>
      </c>
      <c r="C1136" s="247" t="str">
        <f>+VLOOKUP(A1136,bd_lista!$A$3:$C$590,3,FALSE)</f>
        <v>EMPRESA PÚBLICA DEPARTAMENTAL ESTRATÉGICA DE AGUAS - LA PAZ</v>
      </c>
      <c r="D1136" s="389" t="str">
        <f>+C1136</f>
        <v>EMPRESA PÚBLICA DEPARTAMENTAL ESTRATÉGICA DE AGUAS - LA PAZ</v>
      </c>
      <c r="E1136" s="242" t="s">
        <v>1304</v>
      </c>
      <c r="F1136" s="243">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3">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3">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3">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3">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3">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3">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3">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3">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3">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3">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3">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3">
        <f t="shared" ca="1" si="37"/>
        <v>0</v>
      </c>
      <c r="S1136" s="249"/>
      <c r="T1136" s="268">
        <f ca="1">+T1137</f>
        <v>0</v>
      </c>
      <c r="U1136" s="275">
        <f t="shared" si="38"/>
        <v>1</v>
      </c>
      <c r="V1136" s="333" t="str">
        <f>+VLOOKUP(A1136,bd_lista!$A$3:$E$590,5,FALSE)</f>
        <v>Empresas Municipales</v>
      </c>
      <c r="W1136" s="391" t="str">
        <f>+V1136</f>
        <v>Empresas Municipales</v>
      </c>
      <c r="X1136" s="242">
        <f>+VLOOKUP(A1136,[4]Sheet1!$A$13:$D$744,4,FALSE)</f>
        <v>0</v>
      </c>
      <c r="Y1136" s="242" t="e">
        <f>+VLOOKUP(X1136,bd_lista!$A$3:$C$590,3,FALSE)</f>
        <v>#N/A</v>
      </c>
      <c r="Z1136" s="294">
        <f>+X1136</f>
        <v>0</v>
      </c>
      <c r="AA1136" s="319" t="e">
        <f>+Y1136</f>
        <v>#N/A</v>
      </c>
    </row>
    <row r="1137" spans="1:27" customFormat="1" ht="15" hidden="1" customHeight="1">
      <c r="A1137" s="32">
        <v>2319</v>
      </c>
      <c r="B1137" s="388"/>
      <c r="C1137" s="247" t="str">
        <f>+VLOOKUP(A1137,bd_lista!$A$3:$C$590,3,FALSE)</f>
        <v>EMPRESA PÚBLICA DEPARTAMENTAL ESTRATÉGICA DE AGUAS - LA PAZ</v>
      </c>
      <c r="D1137" s="390"/>
      <c r="E1137" s="244" t="s">
        <v>1305</v>
      </c>
      <c r="F1137" s="245">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5">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5">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5">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5">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5">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5">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5">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5">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5">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5">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5">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5">
        <f t="shared" ca="1" si="37"/>
        <v>0</v>
      </c>
      <c r="S1137" s="259">
        <f ca="1">+R1136+R1137</f>
        <v>0</v>
      </c>
      <c r="T1137" s="245">
        <f ca="1">+S1137</f>
        <v>0</v>
      </c>
      <c r="U1137" s="244">
        <f t="shared" si="38"/>
        <v>2</v>
      </c>
      <c r="V1137" s="333" t="str">
        <f>+VLOOKUP(A1137,bd_lista!$A$3:$E$590,5,FALSE)</f>
        <v>Empresas Municipales</v>
      </c>
      <c r="W1137" s="392"/>
      <c r="X1137" s="242">
        <f>+VLOOKUP(A1137,[4]Sheet1!$A$13:$D$744,4,FALSE)</f>
        <v>0</v>
      </c>
      <c r="Y1137" s="242" t="e">
        <f>+VLOOKUP(X1137,bd_lista!$A$3:$C$590,3,FALSE)</f>
        <v>#N/A</v>
      </c>
      <c r="Z1137" s="292"/>
      <c r="AA1137" s="321"/>
    </row>
    <row r="1138" spans="1:27" customFormat="1" ht="15" hidden="1" customHeight="1">
      <c r="A1138" s="32">
        <v>2320</v>
      </c>
      <c r="B1138" s="387">
        <f>+A1138</f>
        <v>2320</v>
      </c>
      <c r="C1138" s="247" t="str">
        <f>+VLOOKUP(A1138,bd_lista!$A$3:$C$590,3,FALSE)</f>
        <v>EMPRESA PUBLICA MUNICIPAL DE SERVICIOS DE AGUA Y ALCANTARRILLADO SANITARIO DE COBIJA</v>
      </c>
      <c r="D1138" s="389" t="str">
        <f>+C1138</f>
        <v>EMPRESA PUBLICA MUNICIPAL DE SERVICIOS DE AGUA Y ALCANTARRILLADO SANITARIO DE COBIJA</v>
      </c>
      <c r="E1138" s="242" t="s">
        <v>1304</v>
      </c>
      <c r="F1138" s="243">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3">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3">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3">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3">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3">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3">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3">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3">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3">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3">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3">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3">
        <f t="shared" ca="1" si="37"/>
        <v>0</v>
      </c>
      <c r="S1138" s="249"/>
      <c r="T1138" s="243">
        <f ca="1">+T1139</f>
        <v>0</v>
      </c>
      <c r="U1138" s="242">
        <f t="shared" si="38"/>
        <v>1</v>
      </c>
      <c r="V1138" s="333" t="str">
        <f>+VLOOKUP(A1138,bd_lista!$A$3:$E$590,5,FALSE)</f>
        <v>Empresas Municipales</v>
      </c>
      <c r="W1138" s="391" t="str">
        <f>+V1138</f>
        <v>Empresas Municipales</v>
      </c>
      <c r="X1138" s="242">
        <f>+VLOOKUP(A1138,[4]Sheet1!$A$13:$D$744,4,FALSE)</f>
        <v>0</v>
      </c>
      <c r="Y1138" s="242" t="e">
        <f>+VLOOKUP(X1138,bd_lista!$A$3:$C$590,3,FALSE)</f>
        <v>#N/A</v>
      </c>
      <c r="Z1138" s="294">
        <f>+X1138</f>
        <v>0</v>
      </c>
      <c r="AA1138" s="295" t="e">
        <f>+Y1138</f>
        <v>#N/A</v>
      </c>
    </row>
    <row r="1139" spans="1:27" customFormat="1" ht="15" hidden="1" customHeight="1">
      <c r="A1139" s="32">
        <v>2320</v>
      </c>
      <c r="B1139" s="388"/>
      <c r="C1139" s="247" t="str">
        <f>+VLOOKUP(A1139,bd_lista!$A$3:$C$590,3,FALSE)</f>
        <v>EMPRESA PUBLICA MUNICIPAL DE SERVICIOS DE AGUA Y ALCANTARRILLADO SANITARIO DE COBIJA</v>
      </c>
      <c r="D1139" s="390"/>
      <c r="E1139" s="244" t="s">
        <v>1305</v>
      </c>
      <c r="F1139" s="245">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5">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5">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45">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5">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5">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5">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5">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5">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5">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5">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5">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5">
        <f t="shared" ca="1" si="37"/>
        <v>0</v>
      </c>
      <c r="S1139" s="259">
        <f ca="1">+R1138+R1139</f>
        <v>0</v>
      </c>
      <c r="T1139" s="245">
        <f ca="1">+S1139</f>
        <v>0</v>
      </c>
      <c r="U1139" s="244">
        <f t="shared" si="38"/>
        <v>2</v>
      </c>
      <c r="V1139" s="333" t="str">
        <f>+VLOOKUP(A1139,bd_lista!$A$3:$E$590,5,FALSE)</f>
        <v>Empresas Municipales</v>
      </c>
      <c r="W1139" s="392"/>
      <c r="X1139" s="242">
        <f>+VLOOKUP(A1139,[4]Sheet1!$A$13:$D$744,4,FALSE)</f>
        <v>0</v>
      </c>
      <c r="Y1139" s="242" t="e">
        <f>+VLOOKUP(X1139,bd_lista!$A$3:$C$590,3,FALSE)</f>
        <v>#N/A</v>
      </c>
      <c r="Z1139" s="292"/>
      <c r="AA1139" s="293"/>
    </row>
    <row r="1140" spans="1:27" customFormat="1" ht="15" hidden="1" customHeight="1">
      <c r="A1140" s="32">
        <v>2322</v>
      </c>
      <c r="B1140" s="387">
        <f>+A1140</f>
        <v>2322</v>
      </c>
      <c r="C1140" s="247" t="str">
        <f>+VLOOKUP(A1140,bd_lista!$A$3:$C$590,3,FALSE)</f>
        <v>ENTIDAD MATADERO FRIGORIFICO MUNICIPAL DE TARIJA</v>
      </c>
      <c r="D1140" s="389" t="str">
        <f>+C1140</f>
        <v>ENTIDAD MATADERO FRIGORIFICO MUNICIPAL DE TARIJA</v>
      </c>
      <c r="E1140" s="242" t="s">
        <v>1304</v>
      </c>
      <c r="F1140" s="243">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3">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3">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3">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3">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3">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3">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3">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3">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3">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3">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3">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3">
        <f t="shared" ca="1" si="37"/>
        <v>0</v>
      </c>
      <c r="S1140" s="249"/>
      <c r="T1140" s="243">
        <f ca="1">+T1141</f>
        <v>0</v>
      </c>
      <c r="U1140" s="242">
        <f t="shared" si="38"/>
        <v>1</v>
      </c>
      <c r="V1140" s="333" t="str">
        <f>+VLOOKUP(A1140,bd_lista!$A$3:$E$590,5,FALSE)</f>
        <v>Instituciones Descentralizadas Municipales</v>
      </c>
      <c r="W1140" s="391" t="str">
        <f>+V1140</f>
        <v>Instituciones Descentralizadas Municipales</v>
      </c>
      <c r="X1140" s="242">
        <f>+VLOOKUP(A1140,[4]Sheet1!$A$13:$D$744,4,FALSE)</f>
        <v>0</v>
      </c>
      <c r="Y1140" s="242" t="e">
        <f>+VLOOKUP(X1140,bd_lista!$A$3:$C$590,3,FALSE)</f>
        <v>#N/A</v>
      </c>
      <c r="Z1140" s="294">
        <f>+X1140</f>
        <v>0</v>
      </c>
      <c r="AA1140" s="295" t="e">
        <f>+Y1140</f>
        <v>#N/A</v>
      </c>
    </row>
    <row r="1141" spans="1:27" customFormat="1" ht="15" hidden="1" customHeight="1">
      <c r="A1141" s="32">
        <v>2322</v>
      </c>
      <c r="B1141" s="388"/>
      <c r="C1141" s="247" t="str">
        <f>+VLOOKUP(A1141,bd_lista!$A$3:$C$590,3,FALSE)</f>
        <v>ENTIDAD MATADERO FRIGORIFICO MUNICIPAL DE TARIJA</v>
      </c>
      <c r="D1141" s="390"/>
      <c r="E1141" s="244" t="s">
        <v>1305</v>
      </c>
      <c r="F1141" s="245">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5">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5">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45">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5">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5">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5">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5">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5">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5">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5">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5">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5">
        <f t="shared" ca="1" si="37"/>
        <v>0</v>
      </c>
      <c r="S1141" s="259">
        <f ca="1">+R1140+R1141</f>
        <v>0</v>
      </c>
      <c r="T1141" s="245">
        <f ca="1">+S1141</f>
        <v>0</v>
      </c>
      <c r="U1141" s="244">
        <f t="shared" si="38"/>
        <v>2</v>
      </c>
      <c r="V1141" s="333" t="str">
        <f>+VLOOKUP(A1141,bd_lista!$A$3:$E$590,5,FALSE)</f>
        <v>Instituciones Descentralizadas Municipales</v>
      </c>
      <c r="W1141" s="392"/>
      <c r="X1141" s="242">
        <f>+VLOOKUP(A1141,[4]Sheet1!$A$13:$D$744,4,FALSE)</f>
        <v>0</v>
      </c>
      <c r="Y1141" s="242" t="e">
        <f>+VLOOKUP(X1141,bd_lista!$A$3:$C$590,3,FALSE)</f>
        <v>#N/A</v>
      </c>
      <c r="Z1141" s="292"/>
      <c r="AA1141" s="293"/>
    </row>
    <row r="1142" spans="1:27" customFormat="1" ht="15" hidden="1" customHeight="1">
      <c r="A1142" s="32">
        <v>2323</v>
      </c>
      <c r="B1142" s="387">
        <f>+A1142</f>
        <v>2323</v>
      </c>
      <c r="C1142" s="247" t="str">
        <f>+VLOOKUP(A1142,bd_lista!$A$3:$C$590,3,FALSE)</f>
        <v>ENTIDAD ASEO MUNICIPAL DE TARIJA</v>
      </c>
      <c r="D1142" s="389" t="str">
        <f>+C1142</f>
        <v>ENTIDAD ASEO MUNICIPAL DE TARIJA</v>
      </c>
      <c r="E1142" s="242" t="s">
        <v>1304</v>
      </c>
      <c r="F1142" s="243">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3">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3">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3">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3">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3">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3">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3">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3">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3">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3">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3">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3">
        <f t="shared" ca="1" si="37"/>
        <v>0</v>
      </c>
      <c r="S1142" s="249"/>
      <c r="T1142" s="243">
        <f ca="1">+T1143</f>
        <v>0</v>
      </c>
      <c r="U1142" s="242">
        <f t="shared" si="38"/>
        <v>1</v>
      </c>
      <c r="V1142" s="333" t="str">
        <f>+VLOOKUP(A1142,bd_lista!$A$3:$E$590,5,FALSE)</f>
        <v>Instituciones Descentralizadas Municipales</v>
      </c>
      <c r="W1142" s="391" t="str">
        <f>+V1142</f>
        <v>Instituciones Descentralizadas Municipales</v>
      </c>
      <c r="X1142" s="242">
        <f>+VLOOKUP(A1142,[4]Sheet1!$A$13:$D$744,4,FALSE)</f>
        <v>0</v>
      </c>
      <c r="Y1142" s="242" t="e">
        <f>+VLOOKUP(X1142,bd_lista!$A$3:$C$590,3,FALSE)</f>
        <v>#N/A</v>
      </c>
      <c r="Z1142" s="294">
        <f>+X1142</f>
        <v>0</v>
      </c>
      <c r="AA1142" s="295" t="e">
        <f>+Y1142</f>
        <v>#N/A</v>
      </c>
    </row>
    <row r="1143" spans="1:27" customFormat="1" ht="15" hidden="1" customHeight="1">
      <c r="A1143" s="32">
        <v>2323</v>
      </c>
      <c r="B1143" s="388"/>
      <c r="C1143" s="247" t="str">
        <f>+VLOOKUP(A1143,bd_lista!$A$3:$C$590,3,FALSE)</f>
        <v>ENTIDAD ASEO MUNICIPAL DE TARIJA</v>
      </c>
      <c r="D1143" s="390"/>
      <c r="E1143" s="244" t="s">
        <v>1305</v>
      </c>
      <c r="F1143" s="245">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5">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5">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5">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5">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5">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5">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5">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5">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5">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5">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5">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5">
        <f t="shared" ca="1" si="37"/>
        <v>0</v>
      </c>
      <c r="S1143" s="259">
        <f ca="1">+R1142+R1143</f>
        <v>0</v>
      </c>
      <c r="T1143" s="245">
        <f ca="1">+S1143</f>
        <v>0</v>
      </c>
      <c r="U1143" s="244">
        <f t="shared" si="38"/>
        <v>2</v>
      </c>
      <c r="V1143" s="333" t="str">
        <f>+VLOOKUP(A1143,bd_lista!$A$3:$E$590,5,FALSE)</f>
        <v>Instituciones Descentralizadas Municipales</v>
      </c>
      <c r="W1143" s="392"/>
      <c r="X1143" s="242">
        <f>+VLOOKUP(A1143,[4]Sheet1!$A$13:$D$744,4,FALSE)</f>
        <v>0</v>
      </c>
      <c r="Y1143" s="242" t="e">
        <f>+VLOOKUP(X1143,bd_lista!$A$3:$C$590,3,FALSE)</f>
        <v>#N/A</v>
      </c>
      <c r="Z1143" s="292"/>
      <c r="AA1143" s="293"/>
    </row>
    <row r="1144" spans="1:27" customFormat="1" ht="27" hidden="1" customHeight="1">
      <c r="A1144" s="32">
        <v>2324</v>
      </c>
      <c r="B1144" s="387">
        <f>+A1144</f>
        <v>2324</v>
      </c>
      <c r="C1144" s="247" t="str">
        <f>+VLOOKUP(A1144,bd_lista!$A$3:$C$590,3,FALSE)</f>
        <v>ENTIDAD OBRAS PUBLICAS MUNICIPALES DE TARIJA</v>
      </c>
      <c r="D1144" s="389" t="str">
        <f>+C1144</f>
        <v>ENTIDAD OBRAS PUBLICAS MUNICIPALES DE TARIJA</v>
      </c>
      <c r="E1144" s="242" t="s">
        <v>1304</v>
      </c>
      <c r="F1144" s="243">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3">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3">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3">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3">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3">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3">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3">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3">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3">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3">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3">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3">
        <f t="shared" ca="1" si="37"/>
        <v>0</v>
      </c>
      <c r="S1144" s="249"/>
      <c r="T1144" s="243">
        <f ca="1">+T1145</f>
        <v>0</v>
      </c>
      <c r="U1144" s="242">
        <f t="shared" si="38"/>
        <v>1</v>
      </c>
      <c r="V1144" s="333" t="str">
        <f>+VLOOKUP(A1144,bd_lista!$A$3:$E$590,5,FALSE)</f>
        <v>Instituciones Descentralizadas Municipales</v>
      </c>
      <c r="W1144" s="391" t="str">
        <f>+V1144</f>
        <v>Instituciones Descentralizadas Municipales</v>
      </c>
      <c r="X1144" s="242">
        <f>+VLOOKUP(A1144,[4]Sheet1!$A$13:$D$744,4,FALSE)</f>
        <v>0</v>
      </c>
      <c r="Y1144" s="242" t="e">
        <f>+VLOOKUP(X1144,bd_lista!$A$3:$C$590,3,FALSE)</f>
        <v>#N/A</v>
      </c>
      <c r="Z1144" s="294">
        <f>+X1144</f>
        <v>0</v>
      </c>
      <c r="AA1144" s="295" t="e">
        <f>+Y1144</f>
        <v>#N/A</v>
      </c>
    </row>
    <row r="1145" spans="1:27" customFormat="1" ht="27" hidden="1" customHeight="1">
      <c r="A1145" s="32">
        <v>2324</v>
      </c>
      <c r="B1145" s="388"/>
      <c r="C1145" s="247" t="str">
        <f>+VLOOKUP(A1145,bd_lista!$A$3:$C$590,3,FALSE)</f>
        <v>ENTIDAD OBRAS PUBLICAS MUNICIPALES DE TARIJA</v>
      </c>
      <c r="D1145" s="390"/>
      <c r="E1145" s="244" t="s">
        <v>1305</v>
      </c>
      <c r="F1145" s="243">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3">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3">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3">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3">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3">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3">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3">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3">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3">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3">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3">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3">
        <f t="shared" ca="1" si="37"/>
        <v>0</v>
      </c>
      <c r="S1145" s="249">
        <f ca="1">+R1144+R1145</f>
        <v>0</v>
      </c>
      <c r="T1145" s="243">
        <f ca="1">+S1145</f>
        <v>0</v>
      </c>
      <c r="U1145" s="242">
        <f t="shared" si="38"/>
        <v>2</v>
      </c>
      <c r="V1145" s="333" t="str">
        <f>+VLOOKUP(A1145,bd_lista!$A$3:$E$590,5,FALSE)</f>
        <v>Instituciones Descentralizadas Municipales</v>
      </c>
      <c r="W1145" s="392"/>
      <c r="X1145" s="242">
        <f>+VLOOKUP(A1145,[4]Sheet1!$A$13:$D$744,4,FALSE)</f>
        <v>0</v>
      </c>
      <c r="Y1145" s="242" t="e">
        <f>+VLOOKUP(X1145,bd_lista!$A$3:$C$590,3,FALSE)</f>
        <v>#N/A</v>
      </c>
      <c r="Z1145" s="292"/>
      <c r="AA1145" s="293"/>
    </row>
    <row r="1146" spans="1:27" customFormat="1" ht="27" hidden="1" customHeight="1">
      <c r="A1146" s="32">
        <v>2325</v>
      </c>
      <c r="B1146" s="387">
        <f>+A1146</f>
        <v>2325</v>
      </c>
      <c r="C1146" s="247" t="str">
        <f>+VLOOKUP(A1146,bd_lista!$A$3:$C$590,3,FALSE)</f>
        <v>ENTIDAD ORDENAMIENTO TERRITORIAL DE TARIJA</v>
      </c>
      <c r="D1146" s="389" t="str">
        <f>+C1146</f>
        <v>ENTIDAD ORDENAMIENTO TERRITORIAL DE TARIJA</v>
      </c>
      <c r="E1146" s="242" t="s">
        <v>1304</v>
      </c>
      <c r="F1146" s="243">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3">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3">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3">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3">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3">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3">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3">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3">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3">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3">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3">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3">
        <f t="shared" ca="1" si="37"/>
        <v>0</v>
      </c>
      <c r="S1146" s="249"/>
      <c r="T1146" s="243">
        <f ca="1">+T1147</f>
        <v>0</v>
      </c>
      <c r="U1146" s="242">
        <f t="shared" si="38"/>
        <v>1</v>
      </c>
      <c r="V1146" s="333" t="str">
        <f>+VLOOKUP(A1146,bd_lista!$A$3:$E$590,5,FALSE)</f>
        <v>Instituciones Descentralizadas Municipales</v>
      </c>
      <c r="W1146" s="391" t="str">
        <f>+V1146</f>
        <v>Instituciones Descentralizadas Municipales</v>
      </c>
      <c r="X1146" s="242">
        <f>+VLOOKUP(A1146,[4]Sheet1!$A$13:$D$744,4,FALSE)</f>
        <v>0</v>
      </c>
      <c r="Y1146" s="242" t="e">
        <f>+VLOOKUP(X1146,bd_lista!$A$3:$C$590,3,FALSE)</f>
        <v>#N/A</v>
      </c>
      <c r="Z1146" s="294">
        <f>+X1146</f>
        <v>0</v>
      </c>
      <c r="AA1146" s="295" t="e">
        <f>+Y1146</f>
        <v>#N/A</v>
      </c>
    </row>
    <row r="1147" spans="1:27" customFormat="1" ht="27" hidden="1" customHeight="1">
      <c r="A1147" s="32">
        <v>2325</v>
      </c>
      <c r="B1147" s="388"/>
      <c r="C1147" s="247" t="str">
        <f>+VLOOKUP(A1147,bd_lista!$A$3:$C$590,3,FALSE)</f>
        <v>ENTIDAD ORDENAMIENTO TERRITORIAL DE TARIJA</v>
      </c>
      <c r="D1147" s="390"/>
      <c r="E1147" s="244" t="s">
        <v>1305</v>
      </c>
      <c r="F1147" s="243">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3">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3">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3">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3">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3">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3">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3">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3">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3">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3">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3">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3">
        <f t="shared" ca="1" si="37"/>
        <v>0</v>
      </c>
      <c r="S1147" s="249">
        <f ca="1">+R1146+R1147</f>
        <v>0</v>
      </c>
      <c r="T1147" s="243">
        <f ca="1">+S1147</f>
        <v>0</v>
      </c>
      <c r="U1147" s="242">
        <f t="shared" si="38"/>
        <v>2</v>
      </c>
      <c r="V1147" s="333" t="str">
        <f>+VLOOKUP(A1147,bd_lista!$A$3:$E$590,5,FALSE)</f>
        <v>Instituciones Descentralizadas Municipales</v>
      </c>
      <c r="W1147" s="392"/>
      <c r="X1147" s="242">
        <f>+VLOOKUP(A1147,[4]Sheet1!$A$13:$D$744,4,FALSE)</f>
        <v>0</v>
      </c>
      <c r="Y1147" s="242" t="e">
        <f>+VLOOKUP(X1147,bd_lista!$A$3:$C$590,3,FALSE)</f>
        <v>#N/A</v>
      </c>
      <c r="Z1147" s="292"/>
      <c r="AA1147" s="293"/>
    </row>
    <row r="1148" spans="1:27" customFormat="1" ht="27" hidden="1" customHeight="1">
      <c r="A1148" s="32">
        <v>2326</v>
      </c>
      <c r="B1148" s="387">
        <f>+A1148</f>
        <v>2326</v>
      </c>
      <c r="C1148" s="247" t="str">
        <f>+VLOOKUP(A1148,bd_lista!$A$3:$C$590,3,FALSE)</f>
        <v>ENTIDAD ORDEN Y SEGURIDAD CIUDADANA MUNICIPAL DE TARIJA</v>
      </c>
      <c r="D1148" s="389" t="str">
        <f>+C1148</f>
        <v>ENTIDAD ORDEN Y SEGURIDAD CIUDADANA MUNICIPAL DE TARIJA</v>
      </c>
      <c r="E1148" s="242" t="s">
        <v>1304</v>
      </c>
      <c r="F1148" s="243">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3">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3">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3">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3">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3">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3">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3">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3">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3">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3">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3">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3">
        <f t="shared" ca="1" si="37"/>
        <v>0</v>
      </c>
      <c r="S1148" s="249"/>
      <c r="T1148" s="243">
        <f ca="1">+T1149</f>
        <v>0</v>
      </c>
      <c r="U1148" s="242">
        <f t="shared" si="38"/>
        <v>1</v>
      </c>
      <c r="V1148" s="333" t="str">
        <f>+VLOOKUP(A1148,bd_lista!$A$3:$E$590,5,FALSE)</f>
        <v>Instituciones Descentralizadas Municipales</v>
      </c>
      <c r="W1148" s="391" t="str">
        <f>+V1148</f>
        <v>Instituciones Descentralizadas Municipales</v>
      </c>
      <c r="X1148" s="242">
        <f>+VLOOKUP(A1148,[4]Sheet1!$A$13:$D$744,4,FALSE)</f>
        <v>0</v>
      </c>
      <c r="Y1148" s="242" t="e">
        <f>+VLOOKUP(X1148,bd_lista!$A$3:$C$590,3,FALSE)</f>
        <v>#N/A</v>
      </c>
      <c r="Z1148" s="294">
        <f>+X1148</f>
        <v>0</v>
      </c>
      <c r="AA1148" s="319" t="e">
        <f>+Y1148</f>
        <v>#N/A</v>
      </c>
    </row>
    <row r="1149" spans="1:27" customFormat="1" ht="27" hidden="1" customHeight="1">
      <c r="A1149" s="32">
        <v>2326</v>
      </c>
      <c r="B1149" s="388"/>
      <c r="C1149" s="247" t="str">
        <f>+VLOOKUP(A1149,bd_lista!$A$3:$C$590,3,FALSE)</f>
        <v>ENTIDAD ORDEN Y SEGURIDAD CIUDADANA MUNICIPAL DE TARIJA</v>
      </c>
      <c r="D1149" s="390"/>
      <c r="E1149" s="244" t="s">
        <v>1305</v>
      </c>
      <c r="F1149" s="243">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3">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3">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3">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3">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3">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3">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3">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3">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3">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3">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3">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3">
        <f t="shared" ca="1" si="37"/>
        <v>0</v>
      </c>
      <c r="S1149" s="249">
        <f ca="1">+R1148+R1149</f>
        <v>0</v>
      </c>
      <c r="T1149" s="243">
        <f ca="1">+S1149</f>
        <v>0</v>
      </c>
      <c r="U1149" s="242">
        <f t="shared" si="38"/>
        <v>2</v>
      </c>
      <c r="V1149" s="333" t="str">
        <f>+VLOOKUP(A1149,bd_lista!$A$3:$E$590,5,FALSE)</f>
        <v>Instituciones Descentralizadas Municipales</v>
      </c>
      <c r="W1149" s="392"/>
      <c r="X1149" s="242">
        <f>+VLOOKUP(A1149,[4]Sheet1!$A$13:$D$744,4,FALSE)</f>
        <v>0</v>
      </c>
      <c r="Y1149" s="242" t="e">
        <f>+VLOOKUP(X1149,bd_lista!$A$3:$C$590,3,FALSE)</f>
        <v>#N/A</v>
      </c>
      <c r="Z1149" s="292"/>
      <c r="AA1149" s="321"/>
    </row>
    <row r="1150" spans="1:27" customFormat="1" ht="15" hidden="1" customHeight="1">
      <c r="A1150" s="32">
        <v>2327</v>
      </c>
      <c r="B1150" s="387">
        <f>+A1150</f>
        <v>2327</v>
      </c>
      <c r="C1150" s="247" t="str">
        <f>+VLOOKUP(A1150,bd_lista!$A$3:$C$590,3,FALSE)</f>
        <v>EMPRESA MUNICIPAL AUTONOMA DE AGUA POTABLE Y ALCANTARILLADO  DE YACUIBA</v>
      </c>
      <c r="D1150" s="389" t="str">
        <f>+C1150</f>
        <v>EMPRESA MUNICIPAL AUTONOMA DE AGUA POTABLE Y ALCANTARILLADO  DE YACUIBA</v>
      </c>
      <c r="E1150" s="242" t="s">
        <v>1304</v>
      </c>
      <c r="F1150" s="243">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3">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3">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3">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3">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3">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3">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3">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3">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3">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3">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3">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3">
        <f t="shared" ca="1" si="37"/>
        <v>0</v>
      </c>
      <c r="S1150" s="249"/>
      <c r="T1150" s="243">
        <f ca="1">+T1151</f>
        <v>0</v>
      </c>
      <c r="U1150" s="242">
        <f t="shared" si="38"/>
        <v>1</v>
      </c>
      <c r="V1150" s="333" t="str">
        <f>+VLOOKUP(A1150,bd_lista!$A$3:$E$590,5,FALSE)</f>
        <v>Instituciones Descentralizadas Municipales</v>
      </c>
      <c r="W1150" s="391" t="str">
        <f>+V1150</f>
        <v>Instituciones Descentralizadas Municipales</v>
      </c>
      <c r="X1150" s="242">
        <f>+VLOOKUP(A1150,[4]Sheet1!$A$13:$D$744,4,FALSE)</f>
        <v>0</v>
      </c>
      <c r="Y1150" s="242" t="e">
        <f>+VLOOKUP(X1150,bd_lista!$A$3:$C$590,3,FALSE)</f>
        <v>#N/A</v>
      </c>
      <c r="Z1150" s="294">
        <f>+X1150</f>
        <v>0</v>
      </c>
      <c r="AA1150" s="319" t="e">
        <f>+Y1150</f>
        <v>#N/A</v>
      </c>
    </row>
    <row r="1151" spans="1:27" customFormat="1" ht="15" hidden="1" customHeight="1">
      <c r="A1151" s="32">
        <v>2327</v>
      </c>
      <c r="B1151" s="388"/>
      <c r="C1151" s="247" t="str">
        <f>+VLOOKUP(A1151,bd_lista!$A$3:$C$590,3,FALSE)</f>
        <v>EMPRESA MUNICIPAL AUTONOMA DE AGUA POTABLE Y ALCANTARILLADO  DE YACUIBA</v>
      </c>
      <c r="D1151" s="390"/>
      <c r="E1151" s="244" t="s">
        <v>1305</v>
      </c>
      <c r="F1151" s="243">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3">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3">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3">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3">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3">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3">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3">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3">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3">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3">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3">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3">
        <f t="shared" ca="1" si="37"/>
        <v>0</v>
      </c>
      <c r="S1151" s="249">
        <f ca="1">+R1150+R1151</f>
        <v>0</v>
      </c>
      <c r="T1151" s="243">
        <f ca="1">+S1151</f>
        <v>0</v>
      </c>
      <c r="U1151" s="242">
        <f t="shared" si="38"/>
        <v>2</v>
      </c>
      <c r="V1151" s="333" t="str">
        <f>+VLOOKUP(A1151,bd_lista!$A$3:$E$590,5,FALSE)</f>
        <v>Instituciones Descentralizadas Municipales</v>
      </c>
      <c r="W1151" s="392"/>
      <c r="X1151" s="242">
        <f>+VLOOKUP(A1151,[4]Sheet1!$A$13:$D$744,4,FALSE)</f>
        <v>0</v>
      </c>
      <c r="Y1151" s="242" t="e">
        <f>+VLOOKUP(X1151,bd_lista!$A$3:$C$590,3,FALSE)</f>
        <v>#N/A</v>
      </c>
      <c r="Z1151" s="292"/>
      <c r="AA1151" s="321"/>
    </row>
    <row r="1152" spans="1:27" customFormat="1" ht="27" hidden="1" customHeight="1">
      <c r="A1152" s="32">
        <v>2328</v>
      </c>
      <c r="B1152" s="387">
        <f>+A1152</f>
        <v>2328</v>
      </c>
      <c r="C1152" s="247" t="str">
        <f>+VLOOKUP(A1152,bd_lista!$A$3:$C$590,3,FALSE)</f>
        <v>EMPRESA MUNICIPAL DE AGUA POTABLE Y ALCANTARILLADO SANITARIO DE URIONDO</v>
      </c>
      <c r="D1152" s="389" t="str">
        <f>+C1152</f>
        <v>EMPRESA MUNICIPAL DE AGUA POTABLE Y ALCANTARILLADO SANITARIO DE URIONDO</v>
      </c>
      <c r="E1152" s="242" t="s">
        <v>1304</v>
      </c>
      <c r="F1152" s="243">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3">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3">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3">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3">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3">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3">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3">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3">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3">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3">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3">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3">
        <f t="shared" ca="1" si="37"/>
        <v>0</v>
      </c>
      <c r="S1152" s="249"/>
      <c r="T1152" s="243">
        <f ca="1">+T1153</f>
        <v>0</v>
      </c>
      <c r="U1152" s="242">
        <f t="shared" si="38"/>
        <v>1</v>
      </c>
      <c r="V1152" s="333" t="str">
        <f>+VLOOKUP(A1152,bd_lista!$A$3:$E$590,5,FALSE)</f>
        <v>Instituciones Descentralizadas Municipales</v>
      </c>
      <c r="W1152" s="391" t="str">
        <f>+V1152</f>
        <v>Instituciones Descentralizadas Municipales</v>
      </c>
      <c r="X1152" s="242">
        <f>+VLOOKUP(A1152,[4]Sheet1!$A$13:$D$744,4,FALSE)</f>
        <v>0</v>
      </c>
      <c r="Y1152" s="242" t="e">
        <f>+VLOOKUP(X1152,bd_lista!$A$3:$C$590,3,FALSE)</f>
        <v>#N/A</v>
      </c>
      <c r="Z1152" s="294">
        <f>+X1152</f>
        <v>0</v>
      </c>
      <c r="AA1152" s="319" t="e">
        <f>+Y1152</f>
        <v>#N/A</v>
      </c>
    </row>
    <row r="1153" spans="1:27" customFormat="1" ht="15" hidden="1" customHeight="1">
      <c r="A1153" s="32">
        <v>2328</v>
      </c>
      <c r="B1153" s="388"/>
      <c r="C1153" s="247" t="str">
        <f>+VLOOKUP(A1153,bd_lista!$A$3:$C$590,3,FALSE)</f>
        <v>EMPRESA MUNICIPAL DE AGUA POTABLE Y ALCANTARILLADO SANITARIO DE URIONDO</v>
      </c>
      <c r="D1153" s="390"/>
      <c r="E1153" s="244" t="s">
        <v>1305</v>
      </c>
      <c r="F1153" s="243">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3">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3">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3">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3">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3">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3">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3">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3">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3">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3">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3">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3">
        <f t="shared" ca="1" si="37"/>
        <v>0</v>
      </c>
      <c r="S1153" s="249">
        <f ca="1">+R1152+R1153</f>
        <v>0</v>
      </c>
      <c r="T1153" s="243">
        <f ca="1">+S1153</f>
        <v>0</v>
      </c>
      <c r="U1153" s="242">
        <f t="shared" si="38"/>
        <v>2</v>
      </c>
      <c r="V1153" s="333" t="str">
        <f>+VLOOKUP(A1153,bd_lista!$A$3:$E$590,5,FALSE)</f>
        <v>Instituciones Descentralizadas Municipales</v>
      </c>
      <c r="W1153" s="392"/>
      <c r="X1153" s="242">
        <f>+VLOOKUP(A1153,[4]Sheet1!$A$13:$D$744,4,FALSE)</f>
        <v>0</v>
      </c>
      <c r="Y1153" s="242" t="e">
        <f>+VLOOKUP(X1153,bd_lista!$A$3:$C$590,3,FALSE)</f>
        <v>#N/A</v>
      </c>
      <c r="Z1153" s="292"/>
      <c r="AA1153" s="321"/>
    </row>
    <row r="1154" spans="1:27" customFormat="1" ht="15" hidden="1" customHeight="1">
      <c r="A1154" s="32">
        <v>2330</v>
      </c>
      <c r="B1154" s="387">
        <f>+A1154</f>
        <v>2330</v>
      </c>
      <c r="C1154" s="247" t="str">
        <f>+VLOOKUP(A1154,bd_lista!$A$3:$C$590,3,FALSE)</f>
        <v>EMPRESA PÚBLICA DEPARTAMENTAL DE SERVICIOS ELECTRICOS TARIJA - SETAR</v>
      </c>
      <c r="D1154" s="389" t="str">
        <f>+C1154</f>
        <v>EMPRESA PÚBLICA DEPARTAMENTAL DE SERVICIOS ELECTRICOS TARIJA - SETAR</v>
      </c>
      <c r="E1154" s="242" t="s">
        <v>1304</v>
      </c>
      <c r="F1154" s="243">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3">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3">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3">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3">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3">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3">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3">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3">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3">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3">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3">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3">
        <f t="shared" ca="1" si="37"/>
        <v>0</v>
      </c>
      <c r="S1154" s="249"/>
      <c r="T1154" s="243">
        <f ca="1">+T1155</f>
        <v>0</v>
      </c>
      <c r="U1154" s="242">
        <f t="shared" si="38"/>
        <v>1</v>
      </c>
      <c r="V1154" s="333" t="str">
        <f>+VLOOKUP(A1154,bd_lista!$A$3:$E$590,5,FALSE)</f>
        <v>Instituciones Descentralizadas Municipales</v>
      </c>
      <c r="W1154" s="391" t="str">
        <f>+V1154</f>
        <v>Instituciones Descentralizadas Municipales</v>
      </c>
      <c r="X1154" s="242">
        <f>+VLOOKUP(A1154,[4]Sheet1!$A$13:$D$744,4,FALSE)</f>
        <v>0</v>
      </c>
      <c r="Y1154" s="242" t="e">
        <f>+VLOOKUP(X1154,bd_lista!$A$3:$C$590,3,FALSE)</f>
        <v>#N/A</v>
      </c>
      <c r="Z1154" s="294">
        <f>+X1154</f>
        <v>0</v>
      </c>
      <c r="AA1154" s="295" t="e">
        <f>+Y1154</f>
        <v>#N/A</v>
      </c>
    </row>
    <row r="1155" spans="1:27" customFormat="1" ht="15" hidden="1" customHeight="1">
      <c r="A1155" s="32">
        <v>2330</v>
      </c>
      <c r="B1155" s="388"/>
      <c r="C1155" s="247" t="str">
        <f>+VLOOKUP(A1155,bd_lista!$A$3:$C$590,3,FALSE)</f>
        <v>EMPRESA PÚBLICA DEPARTAMENTAL DE SERVICIOS ELECTRICOS TARIJA - SETAR</v>
      </c>
      <c r="D1155" s="390"/>
      <c r="E1155" s="244" t="s">
        <v>1305</v>
      </c>
      <c r="F1155" s="243">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3">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3">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3">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3">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3">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3">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3">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3">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3">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3">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3">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3">
        <f t="shared" ca="1" si="37"/>
        <v>0</v>
      </c>
      <c r="S1155" s="249">
        <f ca="1">+R1154+R1155</f>
        <v>0</v>
      </c>
      <c r="T1155" s="243">
        <f ca="1">+S1155</f>
        <v>0</v>
      </c>
      <c r="U1155" s="242">
        <f t="shared" si="38"/>
        <v>2</v>
      </c>
      <c r="V1155" s="333" t="str">
        <f>+VLOOKUP(A1155,bd_lista!$A$3:$E$590,5,FALSE)</f>
        <v>Instituciones Descentralizadas Municipales</v>
      </c>
      <c r="W1155" s="392"/>
      <c r="X1155" s="242">
        <f>+VLOOKUP(A1155,[4]Sheet1!$A$13:$D$744,4,FALSE)</f>
        <v>0</v>
      </c>
      <c r="Y1155" s="242" t="e">
        <f>+VLOOKUP(X1155,bd_lista!$A$3:$C$590,3,FALSE)</f>
        <v>#N/A</v>
      </c>
      <c r="Z1155" s="292"/>
      <c r="AA1155" s="293"/>
    </row>
    <row r="1156" spans="1:27" customFormat="1" ht="27" hidden="1" customHeight="1">
      <c r="A1156" s="32">
        <v>2331</v>
      </c>
      <c r="B1156" s="387">
        <f>+A1156</f>
        <v>2331</v>
      </c>
      <c r="C1156" s="247" t="str">
        <f>+VLOOKUP(A1156,bd_lista!$A$3:$C$590,3,FALSE)</f>
        <v>ENTIDAD DESCENTRALIZADA MUNICIPAL TERMINAL DE BUSES LA PAZ</v>
      </c>
      <c r="D1156" s="389" t="str">
        <f>+C1156</f>
        <v>ENTIDAD DESCENTRALIZADA MUNICIPAL TERMINAL DE BUSES LA PAZ</v>
      </c>
      <c r="E1156" s="242" t="s">
        <v>1304</v>
      </c>
      <c r="F1156" s="243">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3">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3">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3">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3">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3">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3">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3">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3">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3">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3">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3">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3">
        <f t="shared" ca="1" si="37"/>
        <v>0</v>
      </c>
      <c r="S1156" s="249"/>
      <c r="T1156" s="243">
        <f ca="1">+T1157</f>
        <v>0</v>
      </c>
      <c r="U1156" s="242">
        <f t="shared" si="38"/>
        <v>1</v>
      </c>
      <c r="V1156" s="333" t="str">
        <f>+VLOOKUP(A1156,bd_lista!$A$3:$E$590,5,FALSE)</f>
        <v>Instituciones Descentralizadas Municipales</v>
      </c>
      <c r="W1156" s="391" t="str">
        <f>+V1156</f>
        <v>Instituciones Descentralizadas Municipales</v>
      </c>
      <c r="X1156" s="242">
        <f>+VLOOKUP(A1156,[4]Sheet1!$A$13:$D$744,4,FALSE)</f>
        <v>0</v>
      </c>
      <c r="Y1156" s="242" t="e">
        <f>+VLOOKUP(X1156,bd_lista!$A$3:$C$590,3,FALSE)</f>
        <v>#N/A</v>
      </c>
      <c r="Z1156" s="294">
        <f>+X1156</f>
        <v>0</v>
      </c>
      <c r="AA1156" s="295" t="e">
        <f>+Y1156</f>
        <v>#N/A</v>
      </c>
    </row>
    <row r="1157" spans="1:27" customFormat="1" ht="27" hidden="1" customHeight="1">
      <c r="A1157" s="32">
        <v>2331</v>
      </c>
      <c r="B1157" s="388"/>
      <c r="C1157" s="247" t="str">
        <f>+VLOOKUP(A1157,bd_lista!$A$3:$C$590,3,FALSE)</f>
        <v>ENTIDAD DESCENTRALIZADA MUNICIPAL TERMINAL DE BUSES LA PAZ</v>
      </c>
      <c r="D1157" s="390"/>
      <c r="E1157" s="244" t="s">
        <v>1305</v>
      </c>
      <c r="F1157" s="243">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3">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3">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3">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3">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3">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3">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3">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3">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3">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3">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3">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3">
        <f t="shared" ca="1" si="37"/>
        <v>0</v>
      </c>
      <c r="S1157" s="249">
        <f ca="1">+R1156+R1157</f>
        <v>0</v>
      </c>
      <c r="T1157" s="243">
        <f ca="1">+S1157</f>
        <v>0</v>
      </c>
      <c r="U1157" s="242">
        <f t="shared" si="38"/>
        <v>2</v>
      </c>
      <c r="V1157" s="333" t="str">
        <f>+VLOOKUP(A1157,bd_lista!$A$3:$E$590,5,FALSE)</f>
        <v>Instituciones Descentralizadas Municipales</v>
      </c>
      <c r="W1157" s="392"/>
      <c r="X1157" s="242">
        <f>+VLOOKUP(A1157,[4]Sheet1!$A$13:$D$744,4,FALSE)</f>
        <v>0</v>
      </c>
      <c r="Y1157" s="242" t="e">
        <f>+VLOOKUP(X1157,bd_lista!$A$3:$C$590,3,FALSE)</f>
        <v>#N/A</v>
      </c>
      <c r="Z1157" s="292"/>
      <c r="AA1157" s="293"/>
    </row>
    <row r="1158" spans="1:27" customFormat="1" ht="27" hidden="1" customHeight="1">
      <c r="A1158" s="32">
        <v>2333</v>
      </c>
      <c r="B1158" s="387">
        <f>+A1158</f>
        <v>2333</v>
      </c>
      <c r="C1158" s="247" t="str">
        <f>+VLOOKUP(A1158,bd_lista!$A$3:$C$590,3,FALSE)</f>
        <v>ENTIDAD DIRECCIÓN DE LA TERMINAL DE BUSES DE TARIJA</v>
      </c>
      <c r="D1158" s="389" t="str">
        <f>+C1158</f>
        <v>ENTIDAD DIRECCIÓN DE LA TERMINAL DE BUSES DE TARIJA</v>
      </c>
      <c r="E1158" s="242" t="s">
        <v>1304</v>
      </c>
      <c r="F1158" s="243">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3">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3">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3">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3">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3">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3">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3">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3">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3">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3">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3">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3">
        <f t="shared" ref="R1158:R1179" ca="1" si="39">+SUM(F1158:Q1158)</f>
        <v>0</v>
      </c>
      <c r="S1158" s="249"/>
      <c r="T1158" s="243">
        <f ca="1">+T1159</f>
        <v>0</v>
      </c>
      <c r="U1158" s="242">
        <f t="shared" ref="U1158:U1179" si="40">+IF(E1158="Débitos",1,2)</f>
        <v>1</v>
      </c>
      <c r="V1158" s="333" t="str">
        <f>+VLOOKUP(A1158,bd_lista!$A$3:$E$590,5,FALSE)</f>
        <v>Instituciones Descentralizadas Municipales</v>
      </c>
      <c r="W1158" s="391" t="str">
        <f>+V1158</f>
        <v>Instituciones Descentralizadas Municipales</v>
      </c>
      <c r="X1158" s="242">
        <f>+VLOOKUP(A1158,[4]Sheet1!$A$13:$D$744,4,FALSE)</f>
        <v>0</v>
      </c>
      <c r="Y1158" s="242" t="e">
        <f>+VLOOKUP(X1158,bd_lista!$A$3:$C$590,3,FALSE)</f>
        <v>#N/A</v>
      </c>
      <c r="Z1158" s="294">
        <f>+X1158</f>
        <v>0</v>
      </c>
      <c r="AA1158" s="295" t="e">
        <f>+Y1158</f>
        <v>#N/A</v>
      </c>
    </row>
    <row r="1159" spans="1:27" customFormat="1" ht="27" hidden="1" customHeight="1">
      <c r="A1159" s="32">
        <v>2333</v>
      </c>
      <c r="B1159" s="388"/>
      <c r="C1159" s="247" t="str">
        <f>+VLOOKUP(A1159,bd_lista!$A$3:$C$590,3,FALSE)</f>
        <v>ENTIDAD DIRECCIÓN DE LA TERMINAL DE BUSES DE TARIJA</v>
      </c>
      <c r="D1159" s="390"/>
      <c r="E1159" s="244" t="s">
        <v>1305</v>
      </c>
      <c r="F1159" s="243">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3">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3">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3">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3">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3">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3">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3">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3">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3">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3">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3">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3">
        <f t="shared" ca="1" si="39"/>
        <v>0</v>
      </c>
      <c r="S1159" s="249">
        <f ca="1">+R1158+R1159</f>
        <v>0</v>
      </c>
      <c r="T1159" s="243">
        <f ca="1">+S1159</f>
        <v>0</v>
      </c>
      <c r="U1159" s="242">
        <f t="shared" si="40"/>
        <v>2</v>
      </c>
      <c r="V1159" s="333" t="str">
        <f>+VLOOKUP(A1159,bd_lista!$A$3:$E$590,5,FALSE)</f>
        <v>Instituciones Descentralizadas Municipales</v>
      </c>
      <c r="W1159" s="392"/>
      <c r="X1159" s="242">
        <f>+VLOOKUP(A1159,[4]Sheet1!$A$13:$D$744,4,FALSE)</f>
        <v>0</v>
      </c>
      <c r="Y1159" s="242" t="e">
        <f>+VLOOKUP(X1159,bd_lista!$A$3:$C$590,3,FALSE)</f>
        <v>#N/A</v>
      </c>
      <c r="Z1159" s="292"/>
      <c r="AA1159" s="293"/>
    </row>
    <row r="1160" spans="1:27" customFormat="1" ht="27" hidden="1" customHeight="1">
      <c r="A1160" s="32">
        <v>2334</v>
      </c>
      <c r="B1160" s="387">
        <f>+A1160</f>
        <v>2334</v>
      </c>
      <c r="C1160" s="247" t="str">
        <f>+VLOOKUP(A1160,bd_lista!$A$3:$C$590,3,FALSE)</f>
        <v>ENTIDAD DESCENTRALIZADA MUNICIPAL DE MAQUINARIA Y EQUIPO</v>
      </c>
      <c r="D1160" s="389" t="str">
        <f>+C1160</f>
        <v>ENTIDAD DESCENTRALIZADA MUNICIPAL DE MAQUINARIA Y EQUIPO</v>
      </c>
      <c r="E1160" s="242" t="s">
        <v>1304</v>
      </c>
      <c r="F1160" s="243">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3">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3">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3">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3">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3">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3">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3">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3">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3">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3">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3">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3">
        <f t="shared" ca="1" si="39"/>
        <v>0</v>
      </c>
      <c r="S1160" s="249"/>
      <c r="T1160" s="243">
        <f ca="1">+T1161</f>
        <v>0</v>
      </c>
      <c r="U1160" s="242">
        <f t="shared" si="40"/>
        <v>1</v>
      </c>
      <c r="V1160" s="333" t="str">
        <f>+VLOOKUP(A1160,bd_lista!$A$3:$E$590,5,FALSE)</f>
        <v>Empresas Municipales</v>
      </c>
      <c r="W1160" s="391" t="str">
        <f>+V1160</f>
        <v>Empresas Municipales</v>
      </c>
      <c r="X1160" s="242">
        <f>+VLOOKUP(A1160,[4]Sheet1!$A$13:$D$744,4,FALSE)</f>
        <v>0</v>
      </c>
      <c r="Y1160" s="242" t="e">
        <f>+VLOOKUP(X1160,bd_lista!$A$3:$C$590,3,FALSE)</f>
        <v>#N/A</v>
      </c>
      <c r="Z1160" s="294">
        <f>+X1160</f>
        <v>0</v>
      </c>
      <c r="AA1160" s="319" t="e">
        <f>+Y1160</f>
        <v>#N/A</v>
      </c>
    </row>
    <row r="1161" spans="1:27" customFormat="1" ht="27" hidden="1" customHeight="1">
      <c r="A1161" s="32">
        <v>2334</v>
      </c>
      <c r="B1161" s="388"/>
      <c r="C1161" s="247" t="str">
        <f>+VLOOKUP(A1161,bd_lista!$A$3:$C$590,3,FALSE)</f>
        <v>ENTIDAD DESCENTRALIZADA MUNICIPAL DE MAQUINARIA Y EQUIPO</v>
      </c>
      <c r="D1161" s="390"/>
      <c r="E1161" s="244" t="s">
        <v>1305</v>
      </c>
      <c r="F1161" s="243">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3">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3">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3">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3">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3">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3">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3">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3">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3">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3">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3">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3">
        <f t="shared" ca="1" si="39"/>
        <v>0</v>
      </c>
      <c r="S1161" s="249">
        <f ca="1">+R1160+R1161</f>
        <v>0</v>
      </c>
      <c r="T1161" s="243">
        <f ca="1">+S1161</f>
        <v>0</v>
      </c>
      <c r="U1161" s="242">
        <f t="shared" si="40"/>
        <v>2</v>
      </c>
      <c r="V1161" s="333" t="str">
        <f>+VLOOKUP(A1161,bd_lista!$A$3:$E$590,5,FALSE)</f>
        <v>Empresas Municipales</v>
      </c>
      <c r="W1161" s="392"/>
      <c r="X1161" s="242">
        <f>+VLOOKUP(A1161,[4]Sheet1!$A$13:$D$744,4,FALSE)</f>
        <v>0</v>
      </c>
      <c r="Y1161" s="242" t="e">
        <f>+VLOOKUP(X1161,bd_lista!$A$3:$C$590,3,FALSE)</f>
        <v>#N/A</v>
      </c>
      <c r="Z1161" s="292"/>
      <c r="AA1161" s="321"/>
    </row>
    <row r="1162" spans="1:27" customFormat="1" ht="27" hidden="1" customHeight="1">
      <c r="A1162" s="32">
        <v>2336</v>
      </c>
      <c r="B1162" s="387">
        <f>+A1162</f>
        <v>2336</v>
      </c>
      <c r="C1162" s="247" t="str">
        <f>+VLOOKUP(A1162,bd_lista!$A$3:$C$590,3,FALSE)</f>
        <v>EMPRESA PÚBLICA DEPARTAMENTAL FÁBRICA DE CALAMINAS Y CLAVOS POTOSI</v>
      </c>
      <c r="D1162" s="389" t="str">
        <f>+C1162</f>
        <v>EMPRESA PÚBLICA DEPARTAMENTAL FÁBRICA DE CALAMINAS Y CLAVOS POTOSI</v>
      </c>
      <c r="E1162" s="242" t="s">
        <v>1304</v>
      </c>
      <c r="F1162" s="243">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3">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3">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3">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3">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3">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3">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3">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3">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3">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3">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3">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3">
        <f t="shared" ca="1" si="39"/>
        <v>0</v>
      </c>
      <c r="S1162" s="249"/>
      <c r="T1162" s="243">
        <f ca="1">+T1163</f>
        <v>0</v>
      </c>
      <c r="U1162" s="242">
        <f t="shared" si="40"/>
        <v>1</v>
      </c>
      <c r="V1162" s="333" t="str">
        <f>+VLOOKUP(A1162,bd_lista!$A$3:$E$590,5,FALSE)</f>
        <v>Empresas Departamentales</v>
      </c>
      <c r="W1162" s="391" t="str">
        <f>+V1162</f>
        <v>Empresas Departamentales</v>
      </c>
      <c r="X1162" s="242">
        <f>+VLOOKUP(A1162,[4]Sheet1!$A$13:$D$744,4,FALSE)</f>
        <v>0</v>
      </c>
      <c r="Y1162" s="242" t="e">
        <f>+VLOOKUP(X1162,bd_lista!$A$3:$C$590,3,FALSE)</f>
        <v>#N/A</v>
      </c>
      <c r="Z1162" s="294">
        <f>+X1162</f>
        <v>0</v>
      </c>
      <c r="AA1162" s="295" t="e">
        <f>+Y1162</f>
        <v>#N/A</v>
      </c>
    </row>
    <row r="1163" spans="1:27" customFormat="1" ht="27" hidden="1" customHeight="1">
      <c r="A1163" s="32">
        <v>2336</v>
      </c>
      <c r="B1163" s="388"/>
      <c r="C1163" s="247" t="str">
        <f>+VLOOKUP(A1163,bd_lista!$A$3:$C$590,3,FALSE)</f>
        <v>EMPRESA PÚBLICA DEPARTAMENTAL FÁBRICA DE CALAMINAS Y CLAVOS POTOSI</v>
      </c>
      <c r="D1163" s="390"/>
      <c r="E1163" s="244" t="s">
        <v>1305</v>
      </c>
      <c r="F1163" s="243">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3">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3">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3">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3">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3">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3">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3">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3">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3">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3">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3">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3">
        <f t="shared" ca="1" si="39"/>
        <v>0</v>
      </c>
      <c r="S1163" s="249">
        <f ca="1">+R1162+R1163</f>
        <v>0</v>
      </c>
      <c r="T1163" s="243">
        <f ca="1">+S1163</f>
        <v>0</v>
      </c>
      <c r="U1163" s="242">
        <f t="shared" si="40"/>
        <v>2</v>
      </c>
      <c r="V1163" s="333" t="str">
        <f>+VLOOKUP(A1163,bd_lista!$A$3:$E$590,5,FALSE)</f>
        <v>Empresas Departamentales</v>
      </c>
      <c r="W1163" s="392"/>
      <c r="X1163" s="242">
        <f>+VLOOKUP(A1163,[4]Sheet1!$A$13:$D$744,4,FALSE)</f>
        <v>0</v>
      </c>
      <c r="Y1163" s="242" t="e">
        <f>+VLOOKUP(X1163,bd_lista!$A$3:$C$590,3,FALSE)</f>
        <v>#N/A</v>
      </c>
      <c r="Z1163" s="292"/>
      <c r="AA1163" s="293"/>
    </row>
    <row r="1164" spans="1:27" customFormat="1" ht="27" hidden="1" customHeight="1">
      <c r="A1164" s="32">
        <v>3301</v>
      </c>
      <c r="B1164" s="387">
        <f>+A1164</f>
        <v>3301</v>
      </c>
      <c r="C1164" s="247" t="str">
        <f>+VLOOKUP(A1164,bd_lista!$A$3:$C$590,3,FALSE)</f>
        <v>Gobierno Autónomo Indígena Originario Campesino del Territorio de Raqaypampa</v>
      </c>
      <c r="D1164" s="389" t="str">
        <f>+C1164</f>
        <v>Gobierno Autónomo Indígena Originario Campesino del Territorio de Raqaypampa</v>
      </c>
      <c r="E1164" s="242" t="s">
        <v>1304</v>
      </c>
      <c r="F1164" s="243">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3">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3">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3">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3">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3">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3">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3">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3">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3">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3">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3">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3">
        <f t="shared" ca="1" si="39"/>
        <v>0</v>
      </c>
      <c r="S1164" s="249"/>
      <c r="T1164" s="243">
        <f ca="1">+T1165</f>
        <v>0</v>
      </c>
      <c r="U1164" s="242">
        <f t="shared" si="40"/>
        <v>1</v>
      </c>
      <c r="V1164" s="333" t="str">
        <f>+VLOOKUP(A1164,bd_lista!$A$3:$E$590,5,FALSE)</f>
        <v>Gobiernos Autónomos Indígenas Originarias Campesinas</v>
      </c>
      <c r="W1164" s="391" t="str">
        <f>+V1164</f>
        <v>Gobiernos Autónomos Indígenas Originarias Campesinas</v>
      </c>
      <c r="X1164" s="242">
        <f>+VLOOKUP(A1164,[4]Sheet1!$A$13:$D$744,4,FALSE)</f>
        <v>0</v>
      </c>
      <c r="Y1164" s="242" t="e">
        <f>+VLOOKUP(X1164,bd_lista!$A$3:$C$590,3,FALSE)</f>
        <v>#N/A</v>
      </c>
      <c r="Z1164" s="294">
        <f>+X1164</f>
        <v>0</v>
      </c>
      <c r="AA1164" s="295" t="e">
        <f>+Y1164</f>
        <v>#N/A</v>
      </c>
    </row>
    <row r="1165" spans="1:27" customFormat="1" ht="27" hidden="1" customHeight="1">
      <c r="A1165" s="32">
        <v>3301</v>
      </c>
      <c r="B1165" s="388"/>
      <c r="C1165" s="247" t="str">
        <f>+VLOOKUP(A1165,bd_lista!$A$3:$C$590,3,FALSE)</f>
        <v>Gobierno Autónomo Indígena Originario Campesino del Territorio de Raqaypampa</v>
      </c>
      <c r="D1165" s="390"/>
      <c r="E1165" s="244" t="s">
        <v>1305</v>
      </c>
      <c r="F1165" s="243">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3">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3">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3">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3">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3">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3">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3">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3">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3">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3">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3">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3">
        <f t="shared" ca="1" si="39"/>
        <v>0</v>
      </c>
      <c r="S1165" s="249">
        <f ca="1">+R1164+R1165</f>
        <v>0</v>
      </c>
      <c r="T1165" s="243">
        <f ca="1">+S1165</f>
        <v>0</v>
      </c>
      <c r="U1165" s="242">
        <f t="shared" si="40"/>
        <v>2</v>
      </c>
      <c r="V1165" s="333" t="str">
        <f>+VLOOKUP(A1165,bd_lista!$A$3:$E$590,5,FALSE)</f>
        <v>Gobiernos Autónomos Indígenas Originarias Campesinas</v>
      </c>
      <c r="W1165" s="392"/>
      <c r="X1165" s="242">
        <f>+VLOOKUP(A1165,[4]Sheet1!$A$13:$D$744,4,FALSE)</f>
        <v>0</v>
      </c>
      <c r="Y1165" s="242" t="e">
        <f>+VLOOKUP(X1165,bd_lista!$A$3:$C$590,3,FALSE)</f>
        <v>#N/A</v>
      </c>
      <c r="Z1165" s="292"/>
      <c r="AA1165" s="293"/>
    </row>
    <row r="1166" spans="1:27" customFormat="1" ht="27" hidden="1" customHeight="1">
      <c r="A1166" s="32">
        <v>3401</v>
      </c>
      <c r="B1166" s="387">
        <f>+A1166</f>
        <v>3401</v>
      </c>
      <c r="C1166" s="247" t="str">
        <f>+VLOOKUP(A1166,bd_lista!$A$3:$C$590,3,FALSE)</f>
        <v>GAIOC de la Nación Originaria Uru Chipaya</v>
      </c>
      <c r="D1166" s="389" t="str">
        <f>+C1166</f>
        <v>GAIOC de la Nación Originaria Uru Chipaya</v>
      </c>
      <c r="E1166" s="242" t="s">
        <v>1304</v>
      </c>
      <c r="F1166" s="243">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3">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3">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3">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3">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3">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3">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3">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3">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3">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3">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3">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3">
        <f t="shared" ca="1" si="39"/>
        <v>0</v>
      </c>
      <c r="S1166" s="249"/>
      <c r="T1166" s="243">
        <f ca="1">+T1167</f>
        <v>0</v>
      </c>
      <c r="U1166" s="242">
        <f t="shared" si="40"/>
        <v>1</v>
      </c>
      <c r="V1166" s="333" t="str">
        <f>+VLOOKUP(A1166,bd_lista!$A$3:$E$590,5,FALSE)</f>
        <v>Gobiernos Autónomos Indígenas Originarias Campesinas</v>
      </c>
      <c r="W1166" s="391" t="str">
        <f>+V1166</f>
        <v>Gobiernos Autónomos Indígenas Originarias Campesinas</v>
      </c>
      <c r="X1166" s="242">
        <f>+VLOOKUP(A1166,[4]Sheet1!$A$13:$D$744,4,FALSE)</f>
        <v>0</v>
      </c>
      <c r="Y1166" s="242" t="e">
        <f>+VLOOKUP(X1166,bd_lista!$A$3:$C$590,3,FALSE)</f>
        <v>#N/A</v>
      </c>
      <c r="Z1166" s="294">
        <f>+X1166</f>
        <v>0</v>
      </c>
      <c r="AA1166" s="295" t="e">
        <f>+Y1166</f>
        <v>#N/A</v>
      </c>
    </row>
    <row r="1167" spans="1:27" customFormat="1" ht="27" hidden="1" customHeight="1">
      <c r="A1167" s="32">
        <v>3401</v>
      </c>
      <c r="B1167" s="388"/>
      <c r="C1167" s="247" t="str">
        <f>+VLOOKUP(A1167,bd_lista!$A$3:$C$590,3,FALSE)</f>
        <v>GAIOC de la Nación Originaria Uru Chipaya</v>
      </c>
      <c r="D1167" s="390"/>
      <c r="E1167" s="244" t="s">
        <v>1305</v>
      </c>
      <c r="F1167" s="243">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3">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3">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3">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3">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3">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3">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3">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3">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3">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3">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3">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3">
        <f t="shared" ca="1" si="39"/>
        <v>0</v>
      </c>
      <c r="S1167" s="249">
        <f ca="1">+R1166+R1167</f>
        <v>0</v>
      </c>
      <c r="T1167" s="243">
        <f ca="1">+S1167</f>
        <v>0</v>
      </c>
      <c r="U1167" s="242">
        <f t="shared" si="40"/>
        <v>2</v>
      </c>
      <c r="V1167" s="333" t="str">
        <f>+VLOOKUP(A1167,bd_lista!$A$3:$E$590,5,FALSE)</f>
        <v>Gobiernos Autónomos Indígenas Originarias Campesinas</v>
      </c>
      <c r="W1167" s="392"/>
      <c r="X1167" s="242">
        <f>+VLOOKUP(A1167,[4]Sheet1!$A$13:$D$744,4,FALSE)</f>
        <v>0</v>
      </c>
      <c r="Y1167" s="242" t="e">
        <f>+VLOOKUP(X1167,bd_lista!$A$3:$C$590,3,FALSE)</f>
        <v>#N/A</v>
      </c>
      <c r="Z1167" s="292"/>
      <c r="AA1167" s="293"/>
    </row>
    <row r="1168" spans="1:27" customFormat="1" ht="27" hidden="1" customHeight="1">
      <c r="A1168" s="32">
        <v>3701</v>
      </c>
      <c r="B1168" s="387">
        <f>+A1168</f>
        <v>3701</v>
      </c>
      <c r="C1168" s="247" t="e">
        <f>+VLOOKUP(A1168,bd_lista!$A$3:$C$590,3,FALSE)</f>
        <v>#N/A</v>
      </c>
      <c r="D1168" s="389" t="e">
        <f>+C1168</f>
        <v>#N/A</v>
      </c>
      <c r="E1168" s="242" t="s">
        <v>1304</v>
      </c>
      <c r="F1168" s="243">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3">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3">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3">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3">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3">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3">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3">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3">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3">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3">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3">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3">
        <f t="shared" ca="1" si="39"/>
        <v>0</v>
      </c>
      <c r="S1168" s="249"/>
      <c r="T1168" s="243">
        <f ca="1">+T1169</f>
        <v>0</v>
      </c>
      <c r="U1168" s="242">
        <f t="shared" si="40"/>
        <v>1</v>
      </c>
      <c r="V1168" s="333" t="e">
        <f>+VLOOKUP(A1168,bd_lista!$A$3:$E$590,5,FALSE)</f>
        <v>#N/A</v>
      </c>
      <c r="W1168" s="391" t="e">
        <f>+V1168</f>
        <v>#N/A</v>
      </c>
      <c r="X1168" s="242">
        <f>+VLOOKUP(A1168,[4]Sheet1!$A$13:$D$744,4,FALSE)</f>
        <v>0</v>
      </c>
      <c r="Y1168" s="242" t="e">
        <f>+VLOOKUP(X1168,bd_lista!$A$3:$C$590,3,FALSE)</f>
        <v>#N/A</v>
      </c>
      <c r="Z1168" s="294">
        <f>+X1168</f>
        <v>0</v>
      </c>
      <c r="AA1168" s="295" t="e">
        <f>+Y1168</f>
        <v>#N/A</v>
      </c>
    </row>
    <row r="1169" spans="1:27" customFormat="1" ht="27" hidden="1" customHeight="1">
      <c r="A1169" s="32">
        <v>3701</v>
      </c>
      <c r="B1169" s="388"/>
      <c r="C1169" s="247" t="e">
        <f>+VLOOKUP(A1169,bd_lista!$A$3:$C$590,3,FALSE)</f>
        <v>#N/A</v>
      </c>
      <c r="D1169" s="390"/>
      <c r="E1169" s="244" t="s">
        <v>1305</v>
      </c>
      <c r="F1169" s="243">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3">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3">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3">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3">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3">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3">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3">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3">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3">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3">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3">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3">
        <f t="shared" ca="1" si="39"/>
        <v>0</v>
      </c>
      <c r="S1169" s="249">
        <f ca="1">+R1168+R1169</f>
        <v>0</v>
      </c>
      <c r="T1169" s="243">
        <f ca="1">+S1169</f>
        <v>0</v>
      </c>
      <c r="U1169" s="242">
        <f t="shared" si="40"/>
        <v>2</v>
      </c>
      <c r="V1169" s="333" t="e">
        <f>+VLOOKUP(A1169,bd_lista!$A$3:$E$590,5,FALSE)</f>
        <v>#N/A</v>
      </c>
      <c r="W1169" s="392"/>
      <c r="X1169" s="242">
        <f>+VLOOKUP(A1169,[4]Sheet1!$A$13:$D$744,4,FALSE)</f>
        <v>0</v>
      </c>
      <c r="Y1169" s="242" t="e">
        <f>+VLOOKUP(X1169,bd_lista!$A$3:$C$590,3,FALSE)</f>
        <v>#N/A</v>
      </c>
      <c r="Z1169" s="292"/>
      <c r="AA1169" s="293"/>
    </row>
    <row r="1170" spans="1:27" customFormat="1" ht="27" hidden="1" customHeight="1">
      <c r="A1170" s="32">
        <v>4601</v>
      </c>
      <c r="B1170" s="387">
        <f>+A1170</f>
        <v>4601</v>
      </c>
      <c r="C1170" s="247" t="str">
        <f>+VLOOKUP(A1170,bd_lista!$A$3:$C$590,3,FALSE)</f>
        <v>Gobierno Autónomo Regional del Gran Chaco</v>
      </c>
      <c r="D1170" s="389" t="str">
        <f>+C1170</f>
        <v>Gobierno Autónomo Regional del Gran Chaco</v>
      </c>
      <c r="E1170" s="242" t="s">
        <v>1304</v>
      </c>
      <c r="F1170" s="243">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3">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3">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3">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3">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3">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3">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3">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3">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3">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3">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3">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3">
        <f t="shared" ca="1" si="39"/>
        <v>0</v>
      </c>
      <c r="S1170" s="249"/>
      <c r="T1170" s="243">
        <f ca="1">+T1171</f>
        <v>0</v>
      </c>
      <c r="U1170" s="242">
        <f t="shared" si="40"/>
        <v>1</v>
      </c>
      <c r="V1170" s="333" t="str">
        <f>+VLOOKUP(A1170,bd_lista!$A$3:$E$590,5,FALSE)</f>
        <v>Gobiernos Autónomos Regionales</v>
      </c>
      <c r="W1170" s="391" t="str">
        <f>+V1170</f>
        <v>Gobiernos Autónomos Regionales</v>
      </c>
      <c r="X1170" s="242">
        <f>+VLOOKUP(A1170,[4]Sheet1!$A$13:$D$744,4,FALSE)</f>
        <v>0</v>
      </c>
      <c r="Y1170" s="242" t="e">
        <f>+VLOOKUP(X1170,bd_lista!$A$3:$C$590,3,FALSE)</f>
        <v>#N/A</v>
      </c>
      <c r="Z1170" s="294">
        <f>+X1170</f>
        <v>0</v>
      </c>
      <c r="AA1170" s="295" t="e">
        <f>+Y1170</f>
        <v>#N/A</v>
      </c>
    </row>
    <row r="1171" spans="1:27" customFormat="1" ht="27" hidden="1" customHeight="1">
      <c r="A1171" s="32">
        <v>4601</v>
      </c>
      <c r="B1171" s="388"/>
      <c r="C1171" s="247" t="str">
        <f>+VLOOKUP(A1171,bd_lista!$A$3:$C$590,3,FALSE)</f>
        <v>Gobierno Autónomo Regional del Gran Chaco</v>
      </c>
      <c r="D1171" s="390"/>
      <c r="E1171" s="244" t="s">
        <v>1305</v>
      </c>
      <c r="F1171" s="243">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3">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3">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3">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3">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3">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3">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3">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3">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3">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3">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3">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3">
        <f t="shared" ca="1" si="39"/>
        <v>0</v>
      </c>
      <c r="S1171" s="249">
        <f ca="1">+R1170+R1171</f>
        <v>0</v>
      </c>
      <c r="T1171" s="243">
        <f ca="1">+S1171</f>
        <v>0</v>
      </c>
      <c r="U1171" s="242">
        <f t="shared" si="40"/>
        <v>2</v>
      </c>
      <c r="V1171" s="333" t="str">
        <f>+VLOOKUP(A1171,bd_lista!$A$3:$E$590,5,FALSE)</f>
        <v>Gobiernos Autónomos Regionales</v>
      </c>
      <c r="W1171" s="392"/>
      <c r="X1171" s="242">
        <f>+VLOOKUP(A1171,[4]Sheet1!$A$13:$D$744,4,FALSE)</f>
        <v>0</v>
      </c>
      <c r="Y1171" s="242" t="e">
        <f>+VLOOKUP(X1171,bd_lista!$A$3:$C$590,3,FALSE)</f>
        <v>#N/A</v>
      </c>
      <c r="Z1171" s="292"/>
      <c r="AA1171" s="293"/>
    </row>
    <row r="1172" spans="1:27" customFormat="1" ht="15" customHeight="1">
      <c r="A1172" s="274" t="s">
        <v>539</v>
      </c>
      <c r="B1172" s="387" t="s">
        <v>539</v>
      </c>
      <c r="C1172" s="247" t="str">
        <f>+VLOOKUP(A1172,bd_lista!$A$3:$C$590,3,FALSE)</f>
        <v>Dirección General de Programación y Operaciones del Tesoro</v>
      </c>
      <c r="D1172" s="389" t="str">
        <f>+C1172</f>
        <v>Dirección General de Programación y Operaciones del Tesoro</v>
      </c>
      <c r="E1172" s="247" t="s">
        <v>1304</v>
      </c>
      <c r="F1172" s="243">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3">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3389.16</v>
      </c>
      <c r="H1172" s="243">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3">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3">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3">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3">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3">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3">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3">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3">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3">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3">
        <f t="shared" ca="1" si="39"/>
        <v>3389.16</v>
      </c>
      <c r="S1172" s="243"/>
      <c r="T1172" s="243">
        <f ca="1">+T1173</f>
        <v>3389.16</v>
      </c>
      <c r="U1172" s="242">
        <f t="shared" si="40"/>
        <v>1</v>
      </c>
      <c r="V1172" s="333" t="str">
        <f>+VLOOKUP(A1172,bd_lista!$A$3:$E$590,5,FALSE)</f>
        <v>Órgano Ejecutivo</v>
      </c>
      <c r="W1172" s="391" t="str">
        <f>+V1172</f>
        <v>Órgano Ejecutivo</v>
      </c>
      <c r="X1172" s="242">
        <v>53</v>
      </c>
      <c r="Y1172" s="242" t="str">
        <f>+VLOOKUP(X1172,bd_lista!$A$3:$C$590,3,FALSE)</f>
        <v>Ministerio de Culturas, Descolonización y Despatriarcalización</v>
      </c>
      <c r="Z1172" s="294">
        <f>+X1172</f>
        <v>53</v>
      </c>
      <c r="AA1172" s="319" t="str">
        <f>+Y1172</f>
        <v>Ministerio de Culturas, Descolonización y Despatriarcalización</v>
      </c>
    </row>
    <row r="1173" spans="1:27" customFormat="1" ht="15" customHeight="1">
      <c r="A1173" s="274" t="s">
        <v>539</v>
      </c>
      <c r="B1173" s="388"/>
      <c r="C1173" s="247" t="str">
        <f>+VLOOKUP(A1173,bd_lista!$A$3:$C$590,3,FALSE)</f>
        <v>Dirección General de Programación y Operaciones del Tesoro</v>
      </c>
      <c r="D1173" s="390"/>
      <c r="E1173" s="333" t="s">
        <v>1305</v>
      </c>
      <c r="F1173" s="245">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5">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5">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5">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5">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5">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5">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5">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5">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5">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5">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5">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5">
        <f t="shared" ca="1" si="39"/>
        <v>0</v>
      </c>
      <c r="S1173" s="243">
        <f ca="1">+R1172+R1173</f>
        <v>3389.16</v>
      </c>
      <c r="T1173" s="245">
        <f ca="1">+S1173</f>
        <v>3389.16</v>
      </c>
      <c r="U1173" s="242">
        <f t="shared" si="40"/>
        <v>2</v>
      </c>
      <c r="V1173" s="333" t="str">
        <f>+VLOOKUP(A1173,bd_lista!$A$3:$E$590,5,FALSE)</f>
        <v>Órgano Ejecutivo</v>
      </c>
      <c r="W1173" s="392"/>
      <c r="X1173" s="242">
        <v>53</v>
      </c>
      <c r="Y1173" s="242" t="str">
        <f>+VLOOKUP(X1173,bd_lista!$A$3:$C$590,3,FALSE)</f>
        <v>Ministerio de Culturas, Descolonización y Despatriarcalización</v>
      </c>
      <c r="Z1173" s="292"/>
      <c r="AA1173" s="321"/>
    </row>
    <row r="1174" spans="1:27" customFormat="1" ht="15" customHeight="1">
      <c r="A1174" s="274" t="s">
        <v>541</v>
      </c>
      <c r="B1174" s="387" t="s">
        <v>541</v>
      </c>
      <c r="C1174" s="247" t="str">
        <f>+VLOOKUP(A1174,bd_lista!$A$3:$C$590,3,FALSE)</f>
        <v>Dirección General de Programación y Operaciones del Tesoro</v>
      </c>
      <c r="D1174" s="389" t="str">
        <f>+C1174</f>
        <v>Dirección General de Programación y Operaciones del Tesoro</v>
      </c>
      <c r="E1174" s="247" t="s">
        <v>1304</v>
      </c>
      <c r="F1174" s="243">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62961072.709999993</v>
      </c>
      <c r="G1174" s="243">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225280210.13999999</v>
      </c>
      <c r="H1174" s="243">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3">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3">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3">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3">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3">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3">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3">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3">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3">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3">
        <f t="shared" ca="1" si="39"/>
        <v>288241282.84999996</v>
      </c>
      <c r="S1174" s="243"/>
      <c r="T1174" s="243">
        <f ca="1">+T1175</f>
        <v>620388899.40439999</v>
      </c>
      <c r="U1174" s="242">
        <f t="shared" si="40"/>
        <v>1</v>
      </c>
      <c r="V1174" s="333" t="str">
        <f>+VLOOKUP(A1174,bd_lista!$A$3:$E$590,5,FALSE)</f>
        <v>Órgano Ejecutivo</v>
      </c>
      <c r="W1174" s="391" t="str">
        <f>+V1174</f>
        <v>Órgano Ejecutivo</v>
      </c>
      <c r="X1174" s="242">
        <v>99</v>
      </c>
      <c r="Y1174" s="242" t="s">
        <v>1371</v>
      </c>
      <c r="Z1174" s="294">
        <f>+X1174</f>
        <v>99</v>
      </c>
      <c r="AA1174" s="246" t="str">
        <f>+Y1174</f>
        <v>Tesoro General de la Nación</v>
      </c>
    </row>
    <row r="1175" spans="1:27" customFormat="1" ht="15" customHeight="1">
      <c r="A1175" s="274" t="s">
        <v>541</v>
      </c>
      <c r="B1175" s="388"/>
      <c r="C1175" s="247" t="str">
        <f>+VLOOKUP(A1175,bd_lista!$A$3:$C$590,3,FALSE)</f>
        <v>Dirección General de Programación y Operaciones del Tesoro</v>
      </c>
      <c r="D1175" s="390"/>
      <c r="E1175" s="333" t="s">
        <v>1305</v>
      </c>
      <c r="F1175" s="243">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69763165.861200005</v>
      </c>
      <c r="G1175" s="243">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242757621.78319997</v>
      </c>
      <c r="H1175" s="243">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19626828.91</v>
      </c>
      <c r="I1175" s="243">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3">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3">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3">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3">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3">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3">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3">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3">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3">
        <f t="shared" ca="1" si="39"/>
        <v>332147616.55440003</v>
      </c>
      <c r="S1175" s="243">
        <f ca="1">+R1174+R1175</f>
        <v>620388899.40439999</v>
      </c>
      <c r="T1175" s="243">
        <f ca="1">+S1175</f>
        <v>620388899.40439999</v>
      </c>
      <c r="U1175" s="242">
        <f t="shared" si="40"/>
        <v>2</v>
      </c>
      <c r="V1175" s="333" t="str">
        <f>+VLOOKUP(A1175,bd_lista!$A$3:$E$590,5,FALSE)</f>
        <v>Órgano Ejecutivo</v>
      </c>
      <c r="W1175" s="392"/>
      <c r="X1175" s="242">
        <v>99</v>
      </c>
      <c r="Y1175" s="242" t="s">
        <v>1371</v>
      </c>
      <c r="Z1175" s="292"/>
      <c r="AA1175" s="246"/>
    </row>
    <row r="1176" spans="1:27" customFormat="1" ht="15" customHeight="1">
      <c r="A1176" s="274" t="s">
        <v>542</v>
      </c>
      <c r="B1176" s="387" t="s">
        <v>542</v>
      </c>
      <c r="C1176" s="247" t="str">
        <f>+VLOOKUP(A1176,bd_lista!$A$3:$C$590,3,FALSE)</f>
        <v>Dirección General de Crédito Público</v>
      </c>
      <c r="D1176" s="389" t="str">
        <f>+C1176</f>
        <v>Dirección General de Crédito Público</v>
      </c>
      <c r="E1176" s="247" t="s">
        <v>1304</v>
      </c>
      <c r="F1176" s="243">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533504191.05000013</v>
      </c>
      <c r="G1176" s="243">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877074050.30000019</v>
      </c>
      <c r="H1176" s="243">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3">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3">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3">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3">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3">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3">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3">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3">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3">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3">
        <f t="shared" ca="1" si="39"/>
        <v>1410578241.3500004</v>
      </c>
      <c r="S1176" s="243"/>
      <c r="T1176" s="243">
        <f ca="1">+T1177</f>
        <v>1645352961.0900004</v>
      </c>
      <c r="U1176" s="242">
        <f t="shared" si="40"/>
        <v>1</v>
      </c>
      <c r="V1176" s="333" t="str">
        <f>+VLOOKUP(A1176,bd_lista!$A$3:$E$590,5,FALSE)</f>
        <v>Órgano Ejecutivo</v>
      </c>
      <c r="W1176" s="391" t="str">
        <f>+V1176</f>
        <v>Órgano Ejecutivo</v>
      </c>
      <c r="X1176" s="242">
        <v>99</v>
      </c>
      <c r="Y1176" s="242" t="s">
        <v>1371</v>
      </c>
      <c r="Z1176" s="294">
        <f>+X1176</f>
        <v>99</v>
      </c>
      <c r="AA1176" s="246" t="str">
        <f>+Y1176</f>
        <v>Tesoro General de la Nación</v>
      </c>
    </row>
    <row r="1177" spans="1:27" customFormat="1" ht="15" customHeight="1">
      <c r="A1177" s="274" t="s">
        <v>542</v>
      </c>
      <c r="B1177" s="388"/>
      <c r="C1177" s="247" t="str">
        <f>+VLOOKUP(A1177,bd_lista!$A$3:$C$590,3,FALSE)</f>
        <v>Dirección General de Crédito Público</v>
      </c>
      <c r="D1177" s="390"/>
      <c r="E1177" s="333" t="s">
        <v>1305</v>
      </c>
      <c r="F1177" s="243">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3455878.17</v>
      </c>
      <c r="G1177" s="243">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231318841.57000002</v>
      </c>
      <c r="H1177" s="243">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3">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3">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3">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3">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3">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3">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3">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3">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3">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3">
        <f t="shared" ca="1" si="39"/>
        <v>234774719.74000001</v>
      </c>
      <c r="S1177" s="243">
        <f ca="1">+R1176+R1177</f>
        <v>1645352961.0900004</v>
      </c>
      <c r="T1177" s="243">
        <f ca="1">+S1177</f>
        <v>1645352961.0900004</v>
      </c>
      <c r="U1177" s="242">
        <f t="shared" si="40"/>
        <v>2</v>
      </c>
      <c r="V1177" s="333" t="str">
        <f>+VLOOKUP(A1177,bd_lista!$A$3:$E$590,5,FALSE)</f>
        <v>Órgano Ejecutivo</v>
      </c>
      <c r="W1177" s="392"/>
      <c r="X1177" s="242">
        <v>99</v>
      </c>
      <c r="Y1177" s="242" t="s">
        <v>1371</v>
      </c>
      <c r="Z1177" s="292"/>
      <c r="AA1177" s="246"/>
    </row>
    <row r="1178" spans="1:27" ht="27" customHeight="1">
      <c r="A1178" s="377" t="s">
        <v>544</v>
      </c>
      <c r="B1178" s="387" t="s">
        <v>544</v>
      </c>
      <c r="C1178" s="247" t="str">
        <f>+VLOOKUP(A1178,bd_lista!$A$3:$C$590,3,FALSE)</f>
        <v>Dirección General de Administración y Finanzas Territoriales</v>
      </c>
      <c r="D1178" s="389" t="str">
        <f>+C1178</f>
        <v>Dirección General de Administración y Finanzas Territoriales</v>
      </c>
      <c r="E1178" s="247" t="s">
        <v>1304</v>
      </c>
      <c r="F1178" s="243">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3">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3">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3">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3">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3">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3">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3">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3">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3">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3">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3">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3">
        <f t="shared" ca="1" si="39"/>
        <v>0</v>
      </c>
      <c r="S1178" s="243"/>
      <c r="T1178" s="243">
        <f ca="1">+T1179</f>
        <v>38493786.230000004</v>
      </c>
      <c r="U1178" s="242">
        <f t="shared" si="40"/>
        <v>1</v>
      </c>
      <c r="V1178" s="333" t="str">
        <f>+VLOOKUP(A1178,bd_lista!$A$3:$E$590,5,FALSE)</f>
        <v>Órgano Ejecutivo</v>
      </c>
      <c r="W1178" s="391" t="str">
        <f>+V1178</f>
        <v>Órgano Ejecutivo</v>
      </c>
      <c r="X1178" s="242" t="str">
        <f>+A1178</f>
        <v>99 - 04</v>
      </c>
      <c r="Y1178" s="242" t="str">
        <f>+VLOOKUP(X1178,bd_lista!$A$3:$C$590,3,FALSE)</f>
        <v>Dirección General de Administración y Finanzas Territoriales</v>
      </c>
      <c r="Z1178" s="294" t="str">
        <f>+X1178</f>
        <v>99 - 04</v>
      </c>
      <c r="AA1178" s="246" t="str">
        <f>+Y1178</f>
        <v>Dirección General de Administración y Finanzas Territoriales</v>
      </c>
    </row>
    <row r="1179" spans="1:27" ht="15" customHeight="1">
      <c r="A1179" s="377" t="s">
        <v>544</v>
      </c>
      <c r="B1179" s="388"/>
      <c r="C1179" s="247" t="str">
        <f>+VLOOKUP(A1179,bd_lista!$A$3:$C$590,3,FALSE)</f>
        <v>Dirección General de Administración y Finanzas Territoriales</v>
      </c>
      <c r="D1179" s="390"/>
      <c r="E1179" s="333" t="s">
        <v>1305</v>
      </c>
      <c r="F1179" s="243">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28700689.770000003</v>
      </c>
      <c r="G1179" s="243">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9793096.4600000009</v>
      </c>
      <c r="H1179" s="243">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3">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3">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3">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3">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3">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3">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3">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3">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3">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3">
        <f t="shared" ca="1" si="39"/>
        <v>38493786.230000004</v>
      </c>
      <c r="S1179" s="243">
        <f ca="1">+R1178+R1179</f>
        <v>38493786.230000004</v>
      </c>
      <c r="T1179" s="243">
        <f ca="1">+S1179</f>
        <v>38493786.230000004</v>
      </c>
      <c r="U1179" s="242">
        <f t="shared" si="40"/>
        <v>2</v>
      </c>
      <c r="V1179" s="333" t="str">
        <f>+VLOOKUP(A1179,bd_lista!$A$3:$E$590,5,FALSE)</f>
        <v>Órgano Ejecutivo</v>
      </c>
      <c r="W1179" s="392"/>
      <c r="X1179" s="242" t="str">
        <f>+A1179</f>
        <v>99 - 04</v>
      </c>
      <c r="Y1179" s="242" t="str">
        <f>+VLOOKUP(X1179,bd_lista!$A$3:$C$590,3,FALSE)</f>
        <v>Dirección General de Administración y Finanzas Territoriales</v>
      </c>
      <c r="Z1179" s="292"/>
      <c r="AA1179" s="246"/>
    </row>
    <row r="1180" spans="1:27">
      <c r="D1180" s="336"/>
    </row>
  </sheetData>
  <autoFilter ref="A5:AA1179" xr:uid="{E5FFFC49-AB01-4026-894C-A597054DDD30}">
    <filterColumn colId="19">
      <filters>
        <filter val="1,034,345.97"/>
        <filter val="1,072,830.09"/>
        <filter val="1,100.00"/>
        <filter val="1,154.20"/>
        <filter val="1,233,045.60"/>
        <filter val="1,410,850.77"/>
        <filter val="1,483,920.00"/>
        <filter val="1,512.80"/>
        <filter val="1,532,348.64"/>
        <filter val="1,545,823.54"/>
        <filter val="1,572,712.50"/>
        <filter val="1,645,352,961.09"/>
        <filter val="11,424,536.95"/>
        <filter val="11,688.47"/>
        <filter val="117,427.64"/>
        <filter val="12,536.80"/>
        <filter val="12,650,343.07"/>
        <filter val="12,674.21"/>
        <filter val="12.14"/>
        <filter val="13,297,718.95"/>
        <filter val="158,858.14"/>
        <filter val="16,971.27"/>
        <filter val="17,785,831.45"/>
        <filter val="18,228.06"/>
        <filter val="18,478,592.49"/>
        <filter val="185.50"/>
        <filter val="190.00"/>
        <filter val="2,031,687.93"/>
        <filter val="2,179,703.86"/>
        <filter val="2,294,550.76"/>
        <filter val="2,664,378.54"/>
        <filter val="20,251,454.45"/>
        <filter val="20,435.97"/>
        <filter val="20,678,408.42"/>
        <filter val="208,604.00"/>
        <filter val="216,657.84"/>
        <filter val="25,325,187.25"/>
        <filter val="251,127.56"/>
        <filter val="3,023,661.15"/>
        <filter val="3,092,436.35"/>
        <filter val="3,097.91"/>
        <filter val="3,152,697.81"/>
        <filter val="3,177,201.60"/>
        <filter val="3,389.16"/>
        <filter val="3,670.16"/>
        <filter val="3,937,862.45"/>
        <filter val="3,998.12"/>
        <filter val="30,609,684.05"/>
        <filter val="314,574.48"/>
        <filter val="32,277,572.98"/>
        <filter val="34,263.00"/>
        <filter val="34,314,362.50"/>
        <filter val="37,808.65"/>
        <filter val="371,811.38"/>
        <filter val="38,493,786.23"/>
        <filter val="4,004,855.74"/>
        <filter val="4,297,359.46"/>
        <filter val="4,391,114.71"/>
        <filter val="4,494,324.85"/>
        <filter val="4,575,221.07"/>
        <filter val="40,011.00"/>
        <filter val="40,599.20"/>
        <filter val="41,242,712.71"/>
        <filter val="414.00"/>
        <filter val="43,486.28"/>
        <filter val="46,446.27"/>
        <filter val="480.00"/>
        <filter val="5,367.28"/>
        <filter val="5,379,673.41"/>
        <filter val="5,789.22"/>
        <filter val="500,806.00"/>
        <filter val="506,014.67"/>
        <filter val="563,294.26"/>
        <filter val="57,953.30"/>
        <filter val="58,867.96"/>
        <filter val="584,628,838.38"/>
        <filter val="6,322,900.97"/>
        <filter val="60.00"/>
        <filter val="618,835,944.39"/>
        <filter val="636,441.72"/>
        <filter val="67,434.05"/>
        <filter val="7,206,047.13"/>
        <filter val="7,672,376.65"/>
        <filter val="70.00"/>
        <filter val="703,252.23"/>
        <filter val="705,788,806.37"/>
        <filter val="77,630.64"/>
        <filter val="8,390,297.43"/>
        <filter val="8,652,719.27"/>
        <filter val="8,999,948.42"/>
        <filter val="804,065.10"/>
        <filter val="81,643,296.58"/>
        <filter val="823,139.99"/>
        <filter val="830,087.00"/>
        <filter val="835.97"/>
        <filter val="844.00"/>
        <filter val="9,357,382.70"/>
        <filter val="9,476,261.31"/>
        <filter val="9,773.16"/>
        <filter val="9,879,762.37"/>
        <filter val="901,116.88"/>
        <filter val="932,311.76"/>
        <filter val="95,940.90"/>
        <filter val="95.00"/>
        <filter val="950.00"/>
        <filter val="959,385.50"/>
        <filter val="973,627.66"/>
        <filter val="985,438.34"/>
      </filters>
    </filterColumn>
    <filterColumn colId="21">
      <filters>
        <filter val="Empresas Nacionales"/>
        <filter val="Instituciones Descentralizadas"/>
        <filter val="Órgano Ejecutivo"/>
      </filters>
    </filterColumn>
  </autoFilter>
  <sortState xmlns:xlrd2="http://schemas.microsoft.com/office/spreadsheetml/2017/richdata2" ref="A6:AA1179">
    <sortCondition ref="A6:A1179"/>
  </sortState>
  <mergeCells count="1761">
    <mergeCell ref="W1176:W1177"/>
    <mergeCell ref="W1178:W1179"/>
    <mergeCell ref="W1142:W1143"/>
    <mergeCell ref="W1144:W1145"/>
    <mergeCell ref="W1146:W1147"/>
    <mergeCell ref="W1148:W1149"/>
    <mergeCell ref="W1150:W1151"/>
    <mergeCell ref="W1152:W1153"/>
    <mergeCell ref="W1154:W1155"/>
    <mergeCell ref="W1156:W1157"/>
    <mergeCell ref="W1158:W1159"/>
    <mergeCell ref="W1160:W1161"/>
    <mergeCell ref="W1162:W1163"/>
    <mergeCell ref="W1164:W1165"/>
    <mergeCell ref="W1166:W1167"/>
    <mergeCell ref="W1168:W1169"/>
    <mergeCell ref="W1170:W1171"/>
    <mergeCell ref="W1172:W1173"/>
    <mergeCell ref="W1174:W1175"/>
    <mergeCell ref="D1158:D1159"/>
    <mergeCell ref="D1160:D1161"/>
    <mergeCell ref="D1162:D1163"/>
    <mergeCell ref="D1164:D1165"/>
    <mergeCell ref="D1166:D1167"/>
    <mergeCell ref="D1168:D1169"/>
    <mergeCell ref="D1170:D1171"/>
    <mergeCell ref="D1172:D1173"/>
    <mergeCell ref="D1174:D1175"/>
    <mergeCell ref="D1176:D1177"/>
    <mergeCell ref="D1178:D1179"/>
    <mergeCell ref="W6:W7"/>
    <mergeCell ref="W8:W9"/>
    <mergeCell ref="W10:W11"/>
    <mergeCell ref="W12:W13"/>
    <mergeCell ref="W14:W15"/>
    <mergeCell ref="W16:W17"/>
    <mergeCell ref="W18:W19"/>
    <mergeCell ref="W20:W21"/>
    <mergeCell ref="W22:W23"/>
    <mergeCell ref="W24:W25"/>
    <mergeCell ref="W26:W27"/>
    <mergeCell ref="W28:W29"/>
    <mergeCell ref="W34:W35"/>
    <mergeCell ref="W36:W37"/>
    <mergeCell ref="W38:W39"/>
    <mergeCell ref="W40:W41"/>
    <mergeCell ref="W42:W43"/>
    <mergeCell ref="W44:W45"/>
    <mergeCell ref="W46:W47"/>
    <mergeCell ref="W1138:W1139"/>
    <mergeCell ref="W1140:W1141"/>
    <mergeCell ref="B1172:B1173"/>
    <mergeCell ref="B1174:B1175"/>
    <mergeCell ref="B1176:B1177"/>
    <mergeCell ref="B1178:B1179"/>
    <mergeCell ref="D8:D9"/>
    <mergeCell ref="D10:D11"/>
    <mergeCell ref="D12:D13"/>
    <mergeCell ref="D14:D15"/>
    <mergeCell ref="D16:D17"/>
    <mergeCell ref="D18:D19"/>
    <mergeCell ref="D20:D21"/>
    <mergeCell ref="D22:D23"/>
    <mergeCell ref="D24:D25"/>
    <mergeCell ref="D26:D27"/>
    <mergeCell ref="D28:D29"/>
    <mergeCell ref="D34:D35"/>
    <mergeCell ref="D36:D37"/>
    <mergeCell ref="D38:D39"/>
    <mergeCell ref="D40:D41"/>
    <mergeCell ref="D42:D43"/>
    <mergeCell ref="D44:D45"/>
    <mergeCell ref="D46:D47"/>
    <mergeCell ref="D1138:D1139"/>
    <mergeCell ref="D1140:D1141"/>
    <mergeCell ref="D1142:D1143"/>
    <mergeCell ref="D1144:D1145"/>
    <mergeCell ref="D1146:D1147"/>
    <mergeCell ref="D1148:D1149"/>
    <mergeCell ref="D1150:D1151"/>
    <mergeCell ref="D1152:D1153"/>
    <mergeCell ref="D1154:D1155"/>
    <mergeCell ref="D1156:D1157"/>
    <mergeCell ref="B1138:B1139"/>
    <mergeCell ref="B1140:B1141"/>
    <mergeCell ref="B1142:B1143"/>
    <mergeCell ref="B1144:B1145"/>
    <mergeCell ref="B1146:B1147"/>
    <mergeCell ref="B1148:B1149"/>
    <mergeCell ref="B1150:B1151"/>
    <mergeCell ref="B1152:B1153"/>
    <mergeCell ref="B1154:B1155"/>
    <mergeCell ref="B1156:B1157"/>
    <mergeCell ref="B1158:B1159"/>
    <mergeCell ref="B1160:B1161"/>
    <mergeCell ref="B1162:B1163"/>
    <mergeCell ref="B1164:B1165"/>
    <mergeCell ref="B1166:B1167"/>
    <mergeCell ref="B1168:B1169"/>
    <mergeCell ref="B1170:B1171"/>
    <mergeCell ref="B6:B7"/>
    <mergeCell ref="D6:D7"/>
    <mergeCell ref="B8:B9"/>
    <mergeCell ref="B10:B11"/>
    <mergeCell ref="B12:B13"/>
    <mergeCell ref="B14:B15"/>
    <mergeCell ref="B16:B17"/>
    <mergeCell ref="B18:B19"/>
    <mergeCell ref="B20:B21"/>
    <mergeCell ref="B22:B23"/>
    <mergeCell ref="B24:B25"/>
    <mergeCell ref="B26:B27"/>
    <mergeCell ref="B28:B29"/>
    <mergeCell ref="B34:B35"/>
    <mergeCell ref="B36:B37"/>
    <mergeCell ref="B38:B39"/>
    <mergeCell ref="B40:B41"/>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 ref="B42:B43"/>
    <mergeCell ref="B44:B45"/>
    <mergeCell ref="B46:B4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Z1" workbookViewId="0">
      <selection activeCell="AF11" sqref="AF11"/>
    </sheetView>
  </sheetViews>
  <sheetFormatPr baseColWidth="10" defaultColWidth="11.42578125"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97" t="s">
        <v>1341</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237"/>
      <c r="AB1" s="397" t="s">
        <v>1342</v>
      </c>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C1" s="398" t="s">
        <v>1343</v>
      </c>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D1" s="398" t="s">
        <v>1344</v>
      </c>
      <c r="CE1" s="398"/>
      <c r="CF1" s="398"/>
      <c r="CG1" s="398"/>
      <c r="CH1" s="398"/>
      <c r="CI1" s="398"/>
      <c r="CJ1" s="398"/>
      <c r="CK1" s="398"/>
      <c r="CL1" s="398"/>
      <c r="CM1" s="398"/>
      <c r="CN1" s="398"/>
      <c r="CO1" s="398"/>
      <c r="CP1" s="398"/>
      <c r="CQ1" s="398"/>
      <c r="CR1" s="398"/>
      <c r="CS1" s="398"/>
      <c r="CT1" s="398"/>
      <c r="CU1" s="398"/>
      <c r="CV1" s="398"/>
      <c r="CW1" s="398"/>
      <c r="CX1" s="398"/>
      <c r="CY1" s="398"/>
      <c r="CZ1" s="398"/>
      <c r="DA1" s="398"/>
      <c r="DB1" s="398"/>
      <c r="DC1" s="398"/>
    </row>
    <row r="2" spans="1:113">
      <c r="C2" t="str">
        <f>+IF(C4="ene","Enero",IF(C4="feb","Febrero",IF(C4="mar","Marzo",IF(C4="abr","Abril",IF(C4="may","Mayo",IF(C4="jun","Junio",IF(C4="jul","Julio",IF(C4="ago","Agosto",IF(C4="sep","Septiembre",IF(C4="oct","Octubre",IF(C4="nov","Noviembre",IF(C4="dic","Diciembre","Aún no hay mes"))))))))))))</f>
        <v>Enero</v>
      </c>
      <c r="D2" t="s">
        <v>1289</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Aún no hay mes</v>
      </c>
      <c r="H2" t="str">
        <f>+G2</f>
        <v>Aún no hay mes</v>
      </c>
      <c r="I2" t="str">
        <f>+IF(I4="ene","Enero",IF(I4="feb","Febrero",IF(I4="mar","Marzo",IF(I4="abr","Abril",IF(I4="may","Mayo",IF(I4="jun","Junio",IF(I4="jul","Julio",IF(I4="ago","Agosto",IF(I4="sep","Septiembre",IF(I4="oct","Octubre",IF(I4="nov","Noviembre",IF(I4="dic","Diciembre","Aún no hay mes"))))))))))))</f>
        <v>Aún no hay mes</v>
      </c>
      <c r="J2" t="str">
        <f>+I2</f>
        <v>Aún no hay mes</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Aún no hay mes</v>
      </c>
      <c r="AI2" t="str">
        <f>+AH2</f>
        <v>Aún no hay mes</v>
      </c>
      <c r="AJ2" t="str">
        <f>+IF(AJ4="ene","Enero",IF(AJ4="feb","Febrero",IF(AJ4="mar","Marzo",IF(AJ4="abr","Abril",IF(AJ4="may","Mayo",IF(AJ4="jun","Junio",IF(AJ4="jul","Julio",IF(AJ4="ago","Agosto",IF(AJ4="sep","Septiembre",IF(AJ4="oct","Octubre",IF(AJ4="nov","Noviembre",IF(AJ4="dic","Diciembre","Aún no hay mes"))))))))))))</f>
        <v>Aún no hay mes</v>
      </c>
      <c r="AK2" t="str">
        <f>+AJ2</f>
        <v>Aún no hay mes</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Aún no hay mes</v>
      </c>
      <c r="BJ2" t="str">
        <f>+BI2</f>
        <v>Aún no hay mes</v>
      </c>
      <c r="BK2" t="str">
        <f>+IF(BK4="ene","Enero",IF(BK4="feb","Febrero",IF(BK4="mar","Marzo",IF(BK4="abr","Abril",IF(BK4="may","Mayo",IF(BK4="jun","Junio",IF(BK4="jul","Julio",IF(BK4="ago","Agosto",IF(BK4="sep","Septiembre",IF(BK4="oct","Octubre",IF(BK4="nov","Noviembre",IF(BK4="dic","Diciembre","Aún no hay mes"))))))))))))</f>
        <v>Aún no hay mes</v>
      </c>
      <c r="BL2" t="str">
        <f>+BK2</f>
        <v>Aún no hay mes</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Aún no hay mes</v>
      </c>
      <c r="CK2" t="str">
        <f>+CJ2</f>
        <v>Aún no hay mes</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Marzo</v>
      </c>
    </row>
    <row r="3" spans="1:113">
      <c r="C3" s="234" t="s">
        <v>1462</v>
      </c>
      <c r="D3" s="234" t="s">
        <v>1286</v>
      </c>
      <c r="AD3" s="234" t="s">
        <v>1462</v>
      </c>
      <c r="AE3" s="234" t="s">
        <v>1286</v>
      </c>
      <c r="BE3" s="234" t="s">
        <v>1462</v>
      </c>
      <c r="BF3" s="234" t="s">
        <v>1286</v>
      </c>
      <c r="CF3" s="234" t="s">
        <v>1462</v>
      </c>
      <c r="CG3" s="234" t="s">
        <v>1286</v>
      </c>
      <c r="DE3" s="234" t="s">
        <v>653</v>
      </c>
      <c r="DF3" s="234" t="s">
        <v>660</v>
      </c>
      <c r="DG3" t="s">
        <v>1303</v>
      </c>
      <c r="DH3" t="str">
        <f ca="1">+TEXT(EDATE(TODAY(),-1),"mmm")</f>
        <v>mar</v>
      </c>
      <c r="DI3" t="str">
        <f ca="1">+TEXT(EOMONTH(TODAY(),-1),"dd/mm/yyyy")</f>
        <v>31/03/2025</v>
      </c>
    </row>
    <row r="4" spans="1:113">
      <c r="C4" s="235" t="s">
        <v>1285</v>
      </c>
      <c r="E4" s="235" t="s">
        <v>3816</v>
      </c>
      <c r="AD4" s="235" t="s">
        <v>1285</v>
      </c>
      <c r="AF4" s="235" t="s">
        <v>3816</v>
      </c>
      <c r="BE4" s="235" t="s">
        <v>1285</v>
      </c>
      <c r="BG4" s="235" t="s">
        <v>3816</v>
      </c>
      <c r="CF4" s="235" t="s">
        <v>1285</v>
      </c>
      <c r="CH4" s="235" t="s">
        <v>3816</v>
      </c>
      <c r="DE4">
        <v>46</v>
      </c>
      <c r="DF4" t="s">
        <v>1367</v>
      </c>
      <c r="DG4">
        <v>22841835.440000001</v>
      </c>
    </row>
    <row r="5" spans="1:113">
      <c r="A5" s="234" t="s">
        <v>653</v>
      </c>
      <c r="B5" s="234" t="s">
        <v>660</v>
      </c>
      <c r="C5" t="s">
        <v>1299</v>
      </c>
      <c r="D5" t="s">
        <v>1300</v>
      </c>
      <c r="E5" t="s">
        <v>1299</v>
      </c>
      <c r="F5" t="s">
        <v>1300</v>
      </c>
      <c r="AB5" s="234" t="s">
        <v>653</v>
      </c>
      <c r="AC5" s="234" t="s">
        <v>660</v>
      </c>
      <c r="AD5" t="s">
        <v>1314</v>
      </c>
      <c r="AE5" t="s">
        <v>1315</v>
      </c>
      <c r="AF5" t="s">
        <v>1314</v>
      </c>
      <c r="AG5" t="s">
        <v>1315</v>
      </c>
      <c r="BC5" s="234" t="s">
        <v>653</v>
      </c>
      <c r="BD5" s="234" t="s">
        <v>660</v>
      </c>
      <c r="BE5" t="s">
        <v>1299</v>
      </c>
      <c r="BF5" t="s">
        <v>1300</v>
      </c>
      <c r="BG5" t="s">
        <v>1299</v>
      </c>
      <c r="BH5" t="s">
        <v>1300</v>
      </c>
      <c r="CD5" s="234" t="s">
        <v>653</v>
      </c>
      <c r="CE5" s="234" t="s">
        <v>660</v>
      </c>
      <c r="CF5" t="s">
        <v>1314</v>
      </c>
      <c r="CG5" t="s">
        <v>1315</v>
      </c>
      <c r="CH5" t="s">
        <v>1314</v>
      </c>
      <c r="CI5" t="s">
        <v>1315</v>
      </c>
      <c r="DD5" s="234"/>
      <c r="DE5">
        <v>109</v>
      </c>
      <c r="DF5" t="s">
        <v>611</v>
      </c>
      <c r="DG5">
        <v>1233045.6000000001</v>
      </c>
    </row>
    <row r="6" spans="1:113">
      <c r="A6">
        <v>10</v>
      </c>
      <c r="B6" t="s">
        <v>38</v>
      </c>
      <c r="C6" s="236">
        <v>408</v>
      </c>
      <c r="D6" s="236">
        <v>995284.92</v>
      </c>
      <c r="E6" s="236">
        <v>0</v>
      </c>
      <c r="F6" s="236">
        <v>38653.050000000003</v>
      </c>
      <c r="AB6" t="s">
        <v>541</v>
      </c>
      <c r="AC6" t="s">
        <v>590</v>
      </c>
      <c r="AD6">
        <v>0.11999999999999998</v>
      </c>
      <c r="AE6">
        <v>1427696.56</v>
      </c>
      <c r="AF6">
        <v>0.09</v>
      </c>
      <c r="AG6">
        <v>9.0000000000000011E-2</v>
      </c>
      <c r="BC6">
        <v>86</v>
      </c>
      <c r="BD6" t="s">
        <v>50</v>
      </c>
      <c r="BE6" s="236">
        <v>41575.83</v>
      </c>
      <c r="BF6" s="236">
        <v>27059949.960000001</v>
      </c>
      <c r="BG6" s="236">
        <v>322249.19</v>
      </c>
      <c r="BH6" s="236">
        <v>15234634.84</v>
      </c>
      <c r="CD6" t="s">
        <v>541</v>
      </c>
      <c r="CE6" t="s">
        <v>590</v>
      </c>
      <c r="CF6">
        <v>0</v>
      </c>
      <c r="CG6">
        <v>62961072.591200002</v>
      </c>
      <c r="CH6">
        <v>0</v>
      </c>
      <c r="CI6">
        <v>225280140.45319998</v>
      </c>
      <c r="DE6">
        <v>117</v>
      </c>
      <c r="DF6" t="s">
        <v>54</v>
      </c>
      <c r="DG6">
        <v>4546705.3500000006</v>
      </c>
    </row>
    <row r="7" spans="1:113">
      <c r="A7">
        <v>15</v>
      </c>
      <c r="B7" t="s">
        <v>39</v>
      </c>
      <c r="C7" s="236">
        <v>0</v>
      </c>
      <c r="D7" s="236">
        <v>32950.260000000009</v>
      </c>
      <c r="E7" s="236">
        <v>0</v>
      </c>
      <c r="F7" s="236">
        <v>34483.79</v>
      </c>
      <c r="AB7">
        <v>20</v>
      </c>
      <c r="AC7" t="s">
        <v>41</v>
      </c>
      <c r="AF7">
        <v>180.09</v>
      </c>
      <c r="AG7">
        <v>0</v>
      </c>
      <c r="BC7">
        <v>291</v>
      </c>
      <c r="BD7" t="s">
        <v>119</v>
      </c>
      <c r="BE7" s="236">
        <v>0</v>
      </c>
      <c r="BF7" s="236">
        <v>34986000</v>
      </c>
      <c r="BG7" s="236">
        <v>6650021.8399999999</v>
      </c>
      <c r="BH7" s="236">
        <v>192338964.64999998</v>
      </c>
      <c r="CD7">
        <v>291</v>
      </c>
      <c r="CE7" t="s">
        <v>119</v>
      </c>
      <c r="CF7">
        <v>34986000</v>
      </c>
      <c r="CG7">
        <v>0</v>
      </c>
      <c r="CH7">
        <v>192338964.65700001</v>
      </c>
      <c r="CI7">
        <v>0</v>
      </c>
      <c r="DE7">
        <v>163</v>
      </c>
      <c r="DF7" t="s">
        <v>78</v>
      </c>
      <c r="DG7">
        <v>920103.23</v>
      </c>
    </row>
    <row r="8" spans="1:113">
      <c r="A8">
        <v>16</v>
      </c>
      <c r="B8" t="s">
        <v>40</v>
      </c>
      <c r="C8" s="236">
        <v>0</v>
      </c>
      <c r="D8" s="236">
        <v>157173.18</v>
      </c>
      <c r="E8" s="236">
        <v>0</v>
      </c>
      <c r="F8" s="236">
        <v>828265.16</v>
      </c>
      <c r="AB8" t="s">
        <v>542</v>
      </c>
      <c r="AC8" t="s">
        <v>687</v>
      </c>
      <c r="AD8">
        <v>315800949.20000011</v>
      </c>
      <c r="AE8">
        <v>0</v>
      </c>
      <c r="AF8">
        <v>661446409.74000025</v>
      </c>
      <c r="AG8">
        <v>539453.59</v>
      </c>
      <c r="BC8" t="s">
        <v>541</v>
      </c>
      <c r="BD8" t="s">
        <v>590</v>
      </c>
      <c r="BE8" s="236">
        <v>62961072.589999996</v>
      </c>
      <c r="BF8" s="236">
        <v>680084.2300000001</v>
      </c>
      <c r="BG8" s="236">
        <v>225280140.44999999</v>
      </c>
      <c r="BH8" s="236">
        <v>7275069.7199999997</v>
      </c>
      <c r="CD8">
        <v>46</v>
      </c>
      <c r="CE8" t="s">
        <v>1367</v>
      </c>
      <c r="CH8">
        <v>556540.96120000002</v>
      </c>
      <c r="CI8">
        <v>0</v>
      </c>
      <c r="DE8">
        <v>222</v>
      </c>
      <c r="DF8" t="s">
        <v>93</v>
      </c>
      <c r="DG8">
        <v>851877.12</v>
      </c>
    </row>
    <row r="9" spans="1:113">
      <c r="A9">
        <v>20</v>
      </c>
      <c r="B9" t="s">
        <v>41</v>
      </c>
      <c r="C9" s="236">
        <v>0</v>
      </c>
      <c r="D9" s="236">
        <v>9468366.7799999993</v>
      </c>
      <c r="E9" s="236">
        <v>0</v>
      </c>
      <c r="F9" s="236">
        <v>7714.4400000000005</v>
      </c>
      <c r="AB9">
        <v>291</v>
      </c>
      <c r="AC9" t="s">
        <v>119</v>
      </c>
      <c r="AD9">
        <v>0</v>
      </c>
      <c r="AE9">
        <v>105731519.81</v>
      </c>
      <c r="AF9">
        <v>0</v>
      </c>
      <c r="AG9">
        <v>13984743.040000001</v>
      </c>
      <c r="BC9">
        <v>46</v>
      </c>
      <c r="BD9" t="s">
        <v>1367</v>
      </c>
      <c r="BE9" s="236">
        <v>159950.22999999998</v>
      </c>
      <c r="BF9" s="236">
        <v>0</v>
      </c>
      <c r="BG9" s="236">
        <v>55735.51</v>
      </c>
      <c r="BH9" s="236">
        <v>556540.96</v>
      </c>
      <c r="CD9">
        <v>86</v>
      </c>
      <c r="CE9" t="s">
        <v>50</v>
      </c>
      <c r="CH9">
        <v>15234634.835000001</v>
      </c>
      <c r="CI9">
        <v>0</v>
      </c>
      <c r="DE9">
        <v>591</v>
      </c>
      <c r="DF9" t="s">
        <v>670</v>
      </c>
      <c r="DG9">
        <v>6442720.5</v>
      </c>
    </row>
    <row r="10" spans="1:113">
      <c r="A10">
        <v>25</v>
      </c>
      <c r="B10" t="s">
        <v>42</v>
      </c>
      <c r="C10" s="236">
        <v>0</v>
      </c>
      <c r="D10" s="236">
        <v>4103.3</v>
      </c>
      <c r="E10" s="236">
        <v>0</v>
      </c>
      <c r="F10" s="236">
        <v>287974.32</v>
      </c>
      <c r="AB10">
        <v>513</v>
      </c>
      <c r="AC10" t="s">
        <v>160</v>
      </c>
      <c r="AD10">
        <v>0</v>
      </c>
      <c r="AE10">
        <v>5354584.9399999995</v>
      </c>
      <c r="AF10">
        <v>0</v>
      </c>
      <c r="AG10">
        <v>312282807.72999996</v>
      </c>
      <c r="BC10">
        <v>253</v>
      </c>
      <c r="BD10" t="s">
        <v>104</v>
      </c>
      <c r="BE10" s="236"/>
      <c r="BF10" s="236"/>
      <c r="BG10" s="236">
        <v>66186.720000000001</v>
      </c>
      <c r="BH10" s="236">
        <v>0</v>
      </c>
      <c r="CD10">
        <v>206</v>
      </c>
      <c r="CE10" t="s">
        <v>87</v>
      </c>
      <c r="CH10">
        <v>17150000</v>
      </c>
      <c r="CI10">
        <v>0</v>
      </c>
      <c r="DE10">
        <v>670</v>
      </c>
      <c r="DF10" t="s">
        <v>178</v>
      </c>
      <c r="DG10">
        <v>1537476.5</v>
      </c>
    </row>
    <row r="11" spans="1:113">
      <c r="A11">
        <v>35</v>
      </c>
      <c r="B11" t="s">
        <v>43</v>
      </c>
      <c r="C11" s="236">
        <v>0</v>
      </c>
      <c r="D11" s="236">
        <v>5541.2800000000007</v>
      </c>
      <c r="E11" s="236">
        <v>0</v>
      </c>
      <c r="F11" s="236">
        <v>7132.93</v>
      </c>
      <c r="AB11">
        <v>86</v>
      </c>
      <c r="AC11" t="s">
        <v>50</v>
      </c>
      <c r="AF11">
        <v>120.06</v>
      </c>
      <c r="AG11">
        <v>16004078.229999999</v>
      </c>
      <c r="BC11">
        <v>66</v>
      </c>
      <c r="BD11" t="s">
        <v>46</v>
      </c>
      <c r="BE11" s="236">
        <v>0</v>
      </c>
      <c r="BF11" s="236">
        <v>640782.65</v>
      </c>
      <c r="BG11" s="236">
        <v>704968</v>
      </c>
      <c r="BH11" s="236">
        <v>0.01</v>
      </c>
      <c r="CD11">
        <v>66</v>
      </c>
      <c r="CE11" t="s">
        <v>46</v>
      </c>
      <c r="CF11">
        <v>640782.65300000005</v>
      </c>
      <c r="CG11">
        <v>0</v>
      </c>
      <c r="DE11">
        <v>25</v>
      </c>
      <c r="DF11" t="s">
        <v>42</v>
      </c>
      <c r="DG11">
        <v>1182658.24</v>
      </c>
    </row>
    <row r="12" spans="1:113">
      <c r="A12">
        <v>41</v>
      </c>
      <c r="B12" t="s">
        <v>44</v>
      </c>
      <c r="C12" s="236">
        <v>0</v>
      </c>
      <c r="D12" s="236">
        <v>742</v>
      </c>
      <c r="E12" s="236">
        <v>0</v>
      </c>
      <c r="F12" s="236">
        <v>17135.04</v>
      </c>
      <c r="AB12">
        <v>46</v>
      </c>
      <c r="AC12" t="s">
        <v>1367</v>
      </c>
      <c r="AF12">
        <v>0</v>
      </c>
      <c r="AG12">
        <v>50.01</v>
      </c>
      <c r="BC12">
        <v>132</v>
      </c>
      <c r="BD12" t="s">
        <v>59</v>
      </c>
      <c r="BE12" s="236">
        <v>0</v>
      </c>
      <c r="BF12" s="236">
        <v>6322900.9699999997</v>
      </c>
      <c r="BG12" s="236"/>
      <c r="BH12" s="236"/>
      <c r="CD12">
        <v>348</v>
      </c>
      <c r="CE12" t="s">
        <v>143</v>
      </c>
      <c r="CF12">
        <v>274339.97500000003</v>
      </c>
      <c r="CG12">
        <v>0</v>
      </c>
      <c r="DE12">
        <v>81</v>
      </c>
      <c r="DF12" t="s">
        <v>49</v>
      </c>
      <c r="DG12">
        <v>36196</v>
      </c>
    </row>
    <row r="13" spans="1:113">
      <c r="A13">
        <v>46</v>
      </c>
      <c r="B13" t="s">
        <v>1367</v>
      </c>
      <c r="C13" s="236">
        <v>0</v>
      </c>
      <c r="D13" s="236">
        <v>1053705.6399999999</v>
      </c>
      <c r="E13" s="236">
        <v>0</v>
      </c>
      <c r="F13" s="236">
        <v>100828.5</v>
      </c>
      <c r="AB13">
        <v>585</v>
      </c>
      <c r="AC13" t="s">
        <v>171</v>
      </c>
      <c r="AD13">
        <v>0</v>
      </c>
      <c r="AE13">
        <v>12896.8</v>
      </c>
      <c r="BC13">
        <v>206</v>
      </c>
      <c r="BD13" t="s">
        <v>87</v>
      </c>
      <c r="BE13" s="236"/>
      <c r="BF13" s="236"/>
      <c r="BG13" s="236">
        <v>0</v>
      </c>
      <c r="BH13" s="236">
        <v>17150000</v>
      </c>
      <c r="DE13">
        <v>283</v>
      </c>
      <c r="DF13" t="s">
        <v>115</v>
      </c>
      <c r="DG13">
        <v>17340724.879999999</v>
      </c>
    </row>
    <row r="14" spans="1:113">
      <c r="A14">
        <v>47</v>
      </c>
      <c r="B14" t="s">
        <v>45</v>
      </c>
      <c r="C14" s="236">
        <v>0</v>
      </c>
      <c r="D14" s="236">
        <v>47344.7</v>
      </c>
      <c r="E14" s="236">
        <v>0</v>
      </c>
      <c r="F14" s="236">
        <v>42996.729999999996</v>
      </c>
      <c r="AB14">
        <v>348</v>
      </c>
      <c r="AC14" t="s">
        <v>143</v>
      </c>
      <c r="AD14">
        <v>60.03</v>
      </c>
      <c r="AE14">
        <v>274400</v>
      </c>
      <c r="BC14">
        <v>25</v>
      </c>
      <c r="BD14" t="s">
        <v>42</v>
      </c>
      <c r="BE14" s="236"/>
      <c r="BF14" s="236"/>
      <c r="BG14" s="236">
        <v>0</v>
      </c>
      <c r="BH14" s="236">
        <v>704968</v>
      </c>
      <c r="DE14">
        <v>78</v>
      </c>
      <c r="DF14" t="s">
        <v>1368</v>
      </c>
      <c r="DG14">
        <v>13297718.949999999</v>
      </c>
    </row>
    <row r="15" spans="1:113">
      <c r="A15">
        <v>81</v>
      </c>
      <c r="B15" t="s">
        <v>49</v>
      </c>
      <c r="C15" s="236">
        <v>0</v>
      </c>
      <c r="D15" s="236">
        <v>936.52</v>
      </c>
      <c r="E15" s="236">
        <v>0</v>
      </c>
      <c r="F15" s="236">
        <v>40498.109999999993</v>
      </c>
      <c r="BC15">
        <v>190</v>
      </c>
      <c r="BD15" t="s">
        <v>82</v>
      </c>
      <c r="BE15" s="236"/>
      <c r="BF15" s="236"/>
      <c r="BG15" s="236">
        <v>0</v>
      </c>
      <c r="BH15" s="236">
        <v>3389.16</v>
      </c>
      <c r="DE15">
        <v>203</v>
      </c>
      <c r="DF15" t="s">
        <v>86</v>
      </c>
      <c r="DG15">
        <v>800518</v>
      </c>
    </row>
    <row r="16" spans="1:113">
      <c r="A16">
        <v>86</v>
      </c>
      <c r="B16" t="s">
        <v>50</v>
      </c>
      <c r="C16" s="236">
        <v>191824</v>
      </c>
      <c r="D16" s="236">
        <v>2357099.9399999995</v>
      </c>
      <c r="E16" s="236">
        <v>0</v>
      </c>
      <c r="F16" s="236">
        <v>5197129.6899999995</v>
      </c>
      <c r="BC16">
        <v>47</v>
      </c>
      <c r="BD16" t="s">
        <v>45</v>
      </c>
      <c r="BE16" s="236"/>
      <c r="BF16" s="236"/>
      <c r="BG16" s="236">
        <v>16363.64</v>
      </c>
      <c r="BH16" s="236">
        <v>0</v>
      </c>
      <c r="DE16">
        <v>294</v>
      </c>
      <c r="DF16" t="s">
        <v>122</v>
      </c>
      <c r="DG16">
        <v>500806</v>
      </c>
    </row>
    <row r="17" spans="1:111">
      <c r="A17">
        <v>117</v>
      </c>
      <c r="B17" t="s">
        <v>54</v>
      </c>
      <c r="C17" s="236">
        <v>2880</v>
      </c>
      <c r="D17" s="236">
        <v>22673.72</v>
      </c>
      <c r="E17" s="236">
        <v>2220</v>
      </c>
      <c r="F17" s="236">
        <v>742</v>
      </c>
      <c r="BC17">
        <v>81</v>
      </c>
      <c r="BD17" t="s">
        <v>49</v>
      </c>
      <c r="BE17" s="236"/>
      <c r="BF17" s="236"/>
      <c r="BG17" s="236">
        <v>0.01</v>
      </c>
      <c r="BH17" s="236">
        <v>0</v>
      </c>
      <c r="DE17">
        <v>134</v>
      </c>
      <c r="DF17" t="s">
        <v>61</v>
      </c>
      <c r="DG17">
        <v>41240344.280000001</v>
      </c>
    </row>
    <row r="18" spans="1:111">
      <c r="A18">
        <v>132</v>
      </c>
      <c r="B18" t="s">
        <v>59</v>
      </c>
      <c r="C18" s="236">
        <v>3700.53</v>
      </c>
      <c r="D18" s="236">
        <v>44000</v>
      </c>
      <c r="E18" s="236">
        <v>18328.64</v>
      </c>
      <c r="F18" s="236">
        <v>218422.38</v>
      </c>
      <c r="BC18">
        <v>348</v>
      </c>
      <c r="BD18" t="s">
        <v>143</v>
      </c>
      <c r="BE18" s="236">
        <v>0</v>
      </c>
      <c r="BF18" s="236">
        <v>274339.98</v>
      </c>
      <c r="BG18" s="236"/>
      <c r="BH18" s="236"/>
      <c r="DE18">
        <v>293</v>
      </c>
      <c r="DF18" t="s">
        <v>121</v>
      </c>
      <c r="DG18">
        <v>14168.27</v>
      </c>
    </row>
    <row r="19" spans="1:111">
      <c r="A19">
        <v>212</v>
      </c>
      <c r="B19" t="s">
        <v>90</v>
      </c>
      <c r="C19" s="236">
        <v>0</v>
      </c>
      <c r="D19" s="236">
        <v>664911.87</v>
      </c>
      <c r="E19" s="236">
        <v>0</v>
      </c>
      <c r="F19" s="236">
        <v>38340.36</v>
      </c>
      <c r="BC19">
        <v>576</v>
      </c>
      <c r="BD19" t="s">
        <v>1243</v>
      </c>
      <c r="BE19" s="236">
        <v>6322900.9699999997</v>
      </c>
      <c r="BF19" s="236">
        <v>0</v>
      </c>
      <c r="BG19" s="236"/>
      <c r="BH19" s="236"/>
      <c r="DE19">
        <v>586</v>
      </c>
      <c r="DF19" t="s">
        <v>172</v>
      </c>
      <c r="DG19">
        <v>20678348.420000002</v>
      </c>
    </row>
    <row r="20" spans="1:111">
      <c r="A20">
        <v>287</v>
      </c>
      <c r="B20" t="s">
        <v>116</v>
      </c>
      <c r="C20" s="236"/>
      <c r="D20" s="236"/>
      <c r="E20" s="236">
        <v>0</v>
      </c>
      <c r="F20" s="236">
        <v>1532348.64</v>
      </c>
      <c r="BC20" t="s">
        <v>539</v>
      </c>
      <c r="BD20" t="s">
        <v>590</v>
      </c>
      <c r="BE20" s="236"/>
      <c r="BF20" s="236"/>
      <c r="BG20" s="236">
        <v>3389.16</v>
      </c>
      <c r="BH20" s="236">
        <v>0</v>
      </c>
      <c r="DE20">
        <v>683</v>
      </c>
      <c r="DF20" t="s">
        <v>1247</v>
      </c>
      <c r="DG20">
        <v>4962</v>
      </c>
    </row>
    <row r="21" spans="1:111">
      <c r="A21">
        <v>291</v>
      </c>
      <c r="B21" t="s">
        <v>119</v>
      </c>
      <c r="C21" s="236">
        <v>377.65999999999997</v>
      </c>
      <c r="D21" s="236">
        <v>84325.94</v>
      </c>
      <c r="E21" s="236">
        <v>180</v>
      </c>
      <c r="F21" s="236">
        <v>3527740.78</v>
      </c>
      <c r="DE21">
        <v>295</v>
      </c>
      <c r="DF21" t="s">
        <v>123</v>
      </c>
      <c r="DG21">
        <v>480</v>
      </c>
    </row>
    <row r="22" spans="1:111">
      <c r="A22">
        <v>340</v>
      </c>
      <c r="B22" t="s">
        <v>136</v>
      </c>
      <c r="C22" s="236"/>
      <c r="D22" s="236"/>
      <c r="E22" s="236">
        <v>480</v>
      </c>
      <c r="F22" s="236">
        <v>505534.67</v>
      </c>
      <c r="DE22">
        <v>133</v>
      </c>
      <c r="DF22" t="s">
        <v>60</v>
      </c>
      <c r="DG22">
        <v>1533373.5400000003</v>
      </c>
    </row>
    <row r="23" spans="1:111">
      <c r="A23">
        <v>383</v>
      </c>
      <c r="B23" t="s">
        <v>1242</v>
      </c>
      <c r="C23" s="236">
        <v>60</v>
      </c>
      <c r="D23" s="236">
        <v>362875.77</v>
      </c>
      <c r="E23" s="236">
        <v>60</v>
      </c>
      <c r="F23" s="236">
        <v>377735.67000000004</v>
      </c>
      <c r="DE23">
        <v>269</v>
      </c>
      <c r="DF23" t="s">
        <v>109</v>
      </c>
      <c r="DG23">
        <v>217048</v>
      </c>
    </row>
    <row r="24" spans="1:111">
      <c r="A24">
        <v>513</v>
      </c>
      <c r="B24" t="s">
        <v>160</v>
      </c>
      <c r="C24" s="236">
        <v>2286787.0700000003</v>
      </c>
      <c r="D24" s="236">
        <v>131849.93000000002</v>
      </c>
      <c r="E24" s="236">
        <v>318564549.16999996</v>
      </c>
      <c r="F24" s="236">
        <v>67168227.530000001</v>
      </c>
      <c r="DE24">
        <v>389</v>
      </c>
      <c r="DF24" t="s">
        <v>1401</v>
      </c>
      <c r="DG24">
        <v>7209706.5399999991</v>
      </c>
    </row>
    <row r="25" spans="1:111">
      <c r="A25">
        <v>578</v>
      </c>
      <c r="B25" t="s">
        <v>168</v>
      </c>
      <c r="C25" s="236"/>
      <c r="D25" s="236"/>
      <c r="E25" s="236">
        <v>4040005.19</v>
      </c>
      <c r="F25" s="236">
        <v>257354.27</v>
      </c>
      <c r="DE25">
        <v>660</v>
      </c>
      <c r="DF25" t="s">
        <v>176</v>
      </c>
      <c r="DG25">
        <v>30609683.870000001</v>
      </c>
    </row>
    <row r="26" spans="1:111">
      <c r="A26">
        <v>587</v>
      </c>
      <c r="B26" t="s">
        <v>669</v>
      </c>
      <c r="C26" s="236">
        <v>0</v>
      </c>
      <c r="D26" s="236">
        <v>11424536.949999999</v>
      </c>
      <c r="E26" s="236"/>
      <c r="F26" s="236"/>
      <c r="DE26">
        <v>41</v>
      </c>
      <c r="DF26" t="s">
        <v>44</v>
      </c>
      <c r="DG26">
        <v>3919985.41</v>
      </c>
    </row>
    <row r="27" spans="1:111">
      <c r="A27">
        <v>650</v>
      </c>
      <c r="B27" t="s">
        <v>175</v>
      </c>
      <c r="C27" s="236">
        <v>0</v>
      </c>
      <c r="D27" s="236">
        <v>272.47000000000003</v>
      </c>
      <c r="E27" s="236">
        <v>0</v>
      </c>
      <c r="F27" s="236">
        <v>17955.590000000004</v>
      </c>
      <c r="DE27" t="s">
        <v>541</v>
      </c>
      <c r="DF27" t="s">
        <v>590</v>
      </c>
      <c r="DG27">
        <v>19626828.91</v>
      </c>
    </row>
    <row r="28" spans="1:111">
      <c r="A28">
        <v>660</v>
      </c>
      <c r="B28" t="s">
        <v>176</v>
      </c>
      <c r="C28" s="236"/>
      <c r="D28" s="236"/>
      <c r="E28" s="236">
        <v>0</v>
      </c>
      <c r="F28" s="236">
        <v>0.18</v>
      </c>
      <c r="DE28">
        <v>312</v>
      </c>
      <c r="DF28" t="s">
        <v>133</v>
      </c>
      <c r="DG28">
        <v>17784903.45000001</v>
      </c>
    </row>
    <row r="29" spans="1:111">
      <c r="A29">
        <v>670</v>
      </c>
      <c r="B29" t="s">
        <v>178</v>
      </c>
      <c r="C29" s="236"/>
      <c r="D29" s="236"/>
      <c r="E29" s="236">
        <v>0</v>
      </c>
      <c r="F29" s="236">
        <v>35236</v>
      </c>
      <c r="DE29">
        <v>548</v>
      </c>
      <c r="DF29" t="s">
        <v>1279</v>
      </c>
      <c r="DG29">
        <v>443635.45999999996</v>
      </c>
    </row>
    <row r="30" spans="1:111">
      <c r="A30">
        <v>902</v>
      </c>
      <c r="B30" t="s">
        <v>191</v>
      </c>
      <c r="C30" s="236">
        <v>0</v>
      </c>
      <c r="D30" s="236">
        <v>5835.23</v>
      </c>
      <c r="E30" s="236">
        <v>0</v>
      </c>
      <c r="F30" s="236">
        <v>1052.6099999999999</v>
      </c>
      <c r="DE30">
        <v>599</v>
      </c>
      <c r="DF30" t="s">
        <v>1245</v>
      </c>
      <c r="DG30">
        <v>6401510.3499999996</v>
      </c>
    </row>
    <row r="31" spans="1:111">
      <c r="A31" t="s">
        <v>541</v>
      </c>
      <c r="B31" t="s">
        <v>590</v>
      </c>
      <c r="C31" s="236">
        <v>0</v>
      </c>
      <c r="D31" s="236">
        <v>4694312.4800000004</v>
      </c>
      <c r="E31" s="236">
        <v>69.599999999999994</v>
      </c>
      <c r="F31" s="236">
        <v>10202411.52</v>
      </c>
      <c r="DE31">
        <v>132</v>
      </c>
      <c r="DF31" t="s">
        <v>59</v>
      </c>
      <c r="DG31">
        <v>11871239.970000001</v>
      </c>
    </row>
    <row r="32" spans="1:111">
      <c r="A32" t="s">
        <v>544</v>
      </c>
      <c r="B32" t="s">
        <v>679</v>
      </c>
      <c r="C32" s="236">
        <v>0</v>
      </c>
      <c r="D32" s="236">
        <v>28700689.770000003</v>
      </c>
      <c r="E32" s="236">
        <v>0</v>
      </c>
      <c r="F32" s="236">
        <v>9793096.4600000009</v>
      </c>
      <c r="DE32">
        <v>47</v>
      </c>
      <c r="DF32" t="s">
        <v>45</v>
      </c>
      <c r="DG32">
        <v>144422.49</v>
      </c>
    </row>
    <row r="33" spans="1:111">
      <c r="A33" t="s">
        <v>550</v>
      </c>
      <c r="B33" t="s">
        <v>589</v>
      </c>
      <c r="C33" s="236">
        <v>0</v>
      </c>
      <c r="D33" s="236">
        <v>202751.61999999997</v>
      </c>
      <c r="E33" s="236">
        <v>0</v>
      </c>
      <c r="F33" s="236">
        <v>277662.64999999997</v>
      </c>
      <c r="DE33">
        <v>681</v>
      </c>
      <c r="DF33" t="s">
        <v>180</v>
      </c>
      <c r="DG33">
        <v>5309780.5</v>
      </c>
    </row>
    <row r="34" spans="1:111">
      <c r="A34">
        <v>597</v>
      </c>
      <c r="B34" t="s">
        <v>673</v>
      </c>
      <c r="C34" s="236">
        <v>2812.12</v>
      </c>
      <c r="D34" s="236">
        <v>0</v>
      </c>
      <c r="E34" s="236">
        <v>300</v>
      </c>
      <c r="F34" s="236">
        <v>633329.6</v>
      </c>
      <c r="DE34">
        <v>315</v>
      </c>
      <c r="DF34" t="s">
        <v>1239</v>
      </c>
      <c r="DG34">
        <v>563294.26</v>
      </c>
    </row>
    <row r="35" spans="1:111">
      <c r="A35">
        <v>595</v>
      </c>
      <c r="B35" t="s">
        <v>609</v>
      </c>
      <c r="C35" s="236"/>
      <c r="D35" s="236"/>
      <c r="E35" s="236">
        <v>0</v>
      </c>
      <c r="F35" s="236">
        <v>58867.959999999992</v>
      </c>
      <c r="DE35">
        <v>324</v>
      </c>
      <c r="DF35" t="s">
        <v>135</v>
      </c>
      <c r="DG35">
        <v>34263</v>
      </c>
    </row>
    <row r="36" spans="1:111">
      <c r="A36">
        <v>283</v>
      </c>
      <c r="B36" t="s">
        <v>115</v>
      </c>
      <c r="C36" s="236">
        <v>0</v>
      </c>
      <c r="D36" s="236">
        <v>1610.7</v>
      </c>
      <c r="E36" s="236">
        <v>0</v>
      </c>
      <c r="F36" s="236">
        <v>2909118.87</v>
      </c>
      <c r="DE36">
        <v>347</v>
      </c>
      <c r="DF36" t="s">
        <v>142</v>
      </c>
      <c r="DG36">
        <v>959385.5</v>
      </c>
    </row>
    <row r="37" spans="1:111">
      <c r="A37">
        <v>203</v>
      </c>
      <c r="B37" t="s">
        <v>86</v>
      </c>
      <c r="C37" s="236">
        <v>0</v>
      </c>
      <c r="D37" s="236">
        <v>66.599999999999994</v>
      </c>
      <c r="E37" s="236">
        <v>0</v>
      </c>
      <c r="F37" s="236">
        <v>3480.5</v>
      </c>
      <c r="DE37">
        <v>343</v>
      </c>
      <c r="DF37" t="s">
        <v>138</v>
      </c>
      <c r="DG37">
        <v>390</v>
      </c>
    </row>
    <row r="38" spans="1:111">
      <c r="A38">
        <v>155</v>
      </c>
      <c r="B38" t="s">
        <v>75</v>
      </c>
      <c r="C38" s="236">
        <v>0</v>
      </c>
      <c r="D38" s="236">
        <v>501</v>
      </c>
      <c r="E38" s="236">
        <v>0</v>
      </c>
      <c r="F38" s="236">
        <v>11187.47</v>
      </c>
      <c r="DE38">
        <v>526</v>
      </c>
      <c r="DF38" t="s">
        <v>1262</v>
      </c>
      <c r="DG38">
        <v>2530031.04</v>
      </c>
    </row>
    <row r="39" spans="1:111">
      <c r="A39">
        <v>290</v>
      </c>
      <c r="B39" t="s">
        <v>118</v>
      </c>
      <c r="C39" s="236"/>
      <c r="D39" s="236"/>
      <c r="E39" s="236">
        <v>0</v>
      </c>
      <c r="F39" s="236">
        <v>314574.48</v>
      </c>
      <c r="DE39">
        <v>234</v>
      </c>
      <c r="DF39" t="s">
        <v>612</v>
      </c>
      <c r="DG39">
        <v>108878.84000000001</v>
      </c>
    </row>
    <row r="40" spans="1:111">
      <c r="A40">
        <v>373</v>
      </c>
      <c r="B40" t="s">
        <v>605</v>
      </c>
      <c r="C40" s="236"/>
      <c r="D40" s="236"/>
      <c r="E40" s="236">
        <v>0</v>
      </c>
      <c r="F40" s="236">
        <v>4004855.7399999993</v>
      </c>
      <c r="DE40">
        <v>383</v>
      </c>
      <c r="DF40" t="s">
        <v>1242</v>
      </c>
      <c r="DG40">
        <v>160385.44</v>
      </c>
    </row>
    <row r="41" spans="1:111">
      <c r="A41">
        <v>342</v>
      </c>
      <c r="B41" t="s">
        <v>137</v>
      </c>
      <c r="C41" s="236"/>
      <c r="D41" s="236"/>
      <c r="E41" s="236">
        <v>0</v>
      </c>
      <c r="F41" s="236">
        <v>4494324.8500000006</v>
      </c>
      <c r="DE41">
        <v>573</v>
      </c>
      <c r="DF41" t="s">
        <v>167</v>
      </c>
      <c r="DG41">
        <v>1410850.7699999998</v>
      </c>
    </row>
    <row r="42" spans="1:111">
      <c r="A42">
        <v>378</v>
      </c>
      <c r="B42" t="s">
        <v>608</v>
      </c>
      <c r="C42" s="236"/>
      <c r="D42" s="236"/>
      <c r="E42" s="236">
        <v>0</v>
      </c>
      <c r="F42" s="236">
        <v>70</v>
      </c>
      <c r="DE42">
        <v>192</v>
      </c>
      <c r="DF42" t="s">
        <v>83</v>
      </c>
      <c r="DG42">
        <v>830087</v>
      </c>
    </row>
    <row r="43" spans="1:111">
      <c r="A43">
        <v>580</v>
      </c>
      <c r="B43" t="s">
        <v>169</v>
      </c>
      <c r="C43" s="236"/>
      <c r="D43" s="236"/>
      <c r="E43" s="236">
        <v>0</v>
      </c>
      <c r="F43" s="236">
        <v>5367.28</v>
      </c>
      <c r="DE43">
        <v>296</v>
      </c>
      <c r="DF43" t="s">
        <v>124</v>
      </c>
      <c r="DG43">
        <v>40011</v>
      </c>
    </row>
    <row r="44" spans="1:111">
      <c r="A44">
        <v>66</v>
      </c>
      <c r="B44" t="s">
        <v>46</v>
      </c>
      <c r="C44" s="236"/>
      <c r="D44" s="236"/>
      <c r="E44" s="236">
        <v>17412.489999999998</v>
      </c>
      <c r="F44" s="236">
        <v>28720672.170000002</v>
      </c>
      <c r="DE44">
        <v>310</v>
      </c>
      <c r="DF44" t="s">
        <v>131</v>
      </c>
      <c r="DG44">
        <v>2482509.6899999995</v>
      </c>
    </row>
    <row r="45" spans="1:111">
      <c r="A45">
        <v>206</v>
      </c>
      <c r="B45" t="s">
        <v>87</v>
      </c>
      <c r="C45" s="236">
        <v>0</v>
      </c>
      <c r="D45" s="236">
        <v>14184.65</v>
      </c>
      <c r="E45" s="236">
        <v>0</v>
      </c>
      <c r="F45" s="236">
        <v>177.85</v>
      </c>
      <c r="DE45">
        <v>387</v>
      </c>
      <c r="DF45" t="s">
        <v>1263</v>
      </c>
      <c r="DG45">
        <v>8390297.4299999997</v>
      </c>
    </row>
    <row r="46" spans="1:111">
      <c r="A46">
        <v>514</v>
      </c>
      <c r="B46" t="s">
        <v>161</v>
      </c>
      <c r="C46" s="236"/>
      <c r="D46" s="236"/>
      <c r="E46" s="236">
        <v>0</v>
      </c>
      <c r="F46" s="236">
        <v>835.97</v>
      </c>
      <c r="DE46">
        <v>572</v>
      </c>
      <c r="DF46" t="s">
        <v>166</v>
      </c>
      <c r="DG46">
        <v>8652719.2699999996</v>
      </c>
    </row>
    <row r="47" spans="1:111">
      <c r="A47">
        <v>862</v>
      </c>
      <c r="B47" t="s">
        <v>187</v>
      </c>
      <c r="C47" s="236">
        <v>338984.17000000004</v>
      </c>
      <c r="D47" s="236">
        <v>5453.6100000000006</v>
      </c>
      <c r="E47" s="236">
        <v>385021.79</v>
      </c>
      <c r="F47" s="236">
        <v>4472146.6300000027</v>
      </c>
      <c r="DE47">
        <v>661</v>
      </c>
      <c r="DF47" t="s">
        <v>177</v>
      </c>
      <c r="DG47">
        <v>12528</v>
      </c>
    </row>
    <row r="48" spans="1:111">
      <c r="A48">
        <v>70</v>
      </c>
      <c r="B48" t="s">
        <v>47</v>
      </c>
      <c r="C48" s="236"/>
      <c r="D48" s="236"/>
      <c r="E48" s="236">
        <v>0</v>
      </c>
      <c r="F48" s="236">
        <v>5789.22</v>
      </c>
      <c r="DE48">
        <v>525</v>
      </c>
      <c r="DF48" t="s">
        <v>164</v>
      </c>
      <c r="DG48">
        <v>3177201.6</v>
      </c>
    </row>
    <row r="49" spans="1:111">
      <c r="A49">
        <v>526</v>
      </c>
      <c r="B49" t="s">
        <v>1262</v>
      </c>
      <c r="C49" s="236">
        <v>0</v>
      </c>
      <c r="D49" s="236">
        <v>113347.5</v>
      </c>
      <c r="E49" s="236">
        <v>0</v>
      </c>
      <c r="F49" s="236">
        <v>21000</v>
      </c>
      <c r="DE49">
        <v>594</v>
      </c>
      <c r="DF49" t="s">
        <v>88</v>
      </c>
      <c r="DG49">
        <v>8491653.0600000005</v>
      </c>
    </row>
    <row r="50" spans="1:111">
      <c r="A50">
        <v>681</v>
      </c>
      <c r="B50" t="s">
        <v>180</v>
      </c>
      <c r="C50" s="236">
        <v>0</v>
      </c>
      <c r="D50" s="236">
        <v>68980.800000000003</v>
      </c>
      <c r="E50" s="236">
        <v>0</v>
      </c>
      <c r="F50" s="236">
        <v>912.1099999999999</v>
      </c>
      <c r="DE50">
        <v>601</v>
      </c>
      <c r="DF50" t="s">
        <v>1453</v>
      </c>
      <c r="DG50">
        <v>407169.45999999996</v>
      </c>
    </row>
    <row r="51" spans="1:111">
      <c r="A51">
        <v>389</v>
      </c>
      <c r="B51" t="s">
        <v>1401</v>
      </c>
      <c r="C51" s="236"/>
      <c r="D51" s="236"/>
      <c r="E51" s="236">
        <v>0</v>
      </c>
      <c r="F51" s="236">
        <v>462670.11</v>
      </c>
      <c r="DE51">
        <v>170</v>
      </c>
      <c r="DF51" t="s">
        <v>80</v>
      </c>
      <c r="DG51">
        <v>3152697.810000001</v>
      </c>
    </row>
    <row r="52" spans="1:111">
      <c r="A52" t="s">
        <v>542</v>
      </c>
      <c r="B52" t="s">
        <v>687</v>
      </c>
      <c r="C52" s="236">
        <v>217703241.85000002</v>
      </c>
      <c r="D52" s="236">
        <v>3455878.17</v>
      </c>
      <c r="E52" s="236">
        <v>215627640.56</v>
      </c>
      <c r="F52" s="236">
        <v>230779387.98000002</v>
      </c>
      <c r="DE52">
        <v>862</v>
      </c>
      <c r="DF52" t="s">
        <v>187</v>
      </c>
      <c r="DG52">
        <v>21322438.18</v>
      </c>
    </row>
    <row r="53" spans="1:111">
      <c r="A53">
        <v>253</v>
      </c>
      <c r="B53" t="s">
        <v>104</v>
      </c>
      <c r="C53" s="236"/>
      <c r="D53" s="236"/>
      <c r="E53" s="236">
        <v>0</v>
      </c>
      <c r="F53" s="236">
        <v>9291195.9800000004</v>
      </c>
      <c r="DE53">
        <v>633</v>
      </c>
      <c r="DF53" t="s">
        <v>173</v>
      </c>
      <c r="DG53">
        <v>2031687.93</v>
      </c>
    </row>
    <row r="54" spans="1:111">
      <c r="A54">
        <v>423</v>
      </c>
      <c r="B54" t="s">
        <v>150</v>
      </c>
      <c r="C54" s="236">
        <v>0</v>
      </c>
      <c r="D54" s="236">
        <v>8630.4</v>
      </c>
      <c r="E54" s="236">
        <v>0</v>
      </c>
      <c r="F54" s="236">
        <v>8919.5299999999988</v>
      </c>
    </row>
    <row r="55" spans="1:111">
      <c r="A55">
        <v>548</v>
      </c>
      <c r="B55" t="s">
        <v>1279</v>
      </c>
      <c r="C55" s="236">
        <v>443.07</v>
      </c>
      <c r="D55" s="236">
        <v>0</v>
      </c>
      <c r="E55" s="236">
        <v>0</v>
      </c>
      <c r="F55" s="236">
        <v>3947036.1799999997</v>
      </c>
    </row>
    <row r="56" spans="1:111">
      <c r="A56">
        <v>382</v>
      </c>
      <c r="B56" t="s">
        <v>1241</v>
      </c>
      <c r="C56" s="236"/>
      <c r="D56" s="236"/>
      <c r="E56" s="236">
        <v>0</v>
      </c>
      <c r="F56" s="236">
        <v>2294550.7599999998</v>
      </c>
    </row>
    <row r="57" spans="1:111">
      <c r="A57">
        <v>213</v>
      </c>
      <c r="B57" t="s">
        <v>91</v>
      </c>
      <c r="C57" s="236"/>
      <c r="D57" s="236"/>
      <c r="E57" s="236">
        <v>0</v>
      </c>
      <c r="F57" s="236">
        <v>1100</v>
      </c>
    </row>
    <row r="58" spans="1:111">
      <c r="A58">
        <v>190</v>
      </c>
      <c r="B58" t="s">
        <v>82</v>
      </c>
      <c r="C58" s="236"/>
      <c r="D58" s="236"/>
      <c r="E58" s="236">
        <v>0</v>
      </c>
      <c r="F58" s="236">
        <v>6384</v>
      </c>
    </row>
    <row r="59" spans="1:111">
      <c r="A59">
        <v>682</v>
      </c>
      <c r="B59" t="s">
        <v>1246</v>
      </c>
      <c r="C59" s="236"/>
      <c r="D59" s="236"/>
      <c r="E59" s="236">
        <v>0</v>
      </c>
      <c r="F59" s="236">
        <v>37808.65</v>
      </c>
    </row>
    <row r="60" spans="1:111">
      <c r="A60">
        <v>590</v>
      </c>
      <c r="B60" t="s">
        <v>1280</v>
      </c>
      <c r="C60" s="236">
        <v>0</v>
      </c>
      <c r="D60" s="236">
        <v>165856</v>
      </c>
      <c r="E60" s="236">
        <v>0</v>
      </c>
      <c r="F60" s="236">
        <v>9713906.3699999992</v>
      </c>
    </row>
    <row r="61" spans="1:111">
      <c r="A61">
        <v>903</v>
      </c>
      <c r="B61" t="s">
        <v>192</v>
      </c>
      <c r="C61" s="236">
        <v>0</v>
      </c>
      <c r="D61" s="236">
        <v>364975.35999999999</v>
      </c>
      <c r="E61" s="236"/>
      <c r="F61" s="236"/>
    </row>
    <row r="62" spans="1:111">
      <c r="A62">
        <v>140</v>
      </c>
      <c r="B62" t="s">
        <v>1273</v>
      </c>
      <c r="C62" s="236">
        <v>0</v>
      </c>
      <c r="D62" s="236">
        <v>295914.15000000002</v>
      </c>
      <c r="E62" s="236"/>
      <c r="F62" s="236"/>
    </row>
    <row r="63" spans="1:111">
      <c r="A63">
        <v>585</v>
      </c>
      <c r="B63" t="s">
        <v>171</v>
      </c>
      <c r="C63" s="236">
        <v>0</v>
      </c>
      <c r="D63" s="236">
        <v>70147.3</v>
      </c>
      <c r="E63" s="236">
        <v>0</v>
      </c>
      <c r="F63" s="236">
        <v>12896.8</v>
      </c>
    </row>
    <row r="64" spans="1:111">
      <c r="A64">
        <v>802</v>
      </c>
      <c r="B64" t="s">
        <v>184</v>
      </c>
      <c r="C64" s="236"/>
      <c r="D64" s="236"/>
      <c r="E64" s="236">
        <v>0</v>
      </c>
      <c r="F64" s="236">
        <v>54227.75</v>
      </c>
    </row>
    <row r="65" spans="1:6">
      <c r="A65">
        <v>310</v>
      </c>
      <c r="B65" t="s">
        <v>131</v>
      </c>
      <c r="C65" s="236"/>
      <c r="D65" s="236"/>
      <c r="E65" s="236">
        <v>0</v>
      </c>
      <c r="F65" s="236">
        <v>609926.66</v>
      </c>
    </row>
    <row r="66" spans="1:6">
      <c r="A66">
        <v>680</v>
      </c>
      <c r="B66" t="s">
        <v>179</v>
      </c>
      <c r="C66" s="236"/>
      <c r="D66" s="236"/>
      <c r="E66" s="236">
        <v>0</v>
      </c>
      <c r="F66" s="236">
        <v>3670.16</v>
      </c>
    </row>
    <row r="67" spans="1:6">
      <c r="A67">
        <v>222</v>
      </c>
      <c r="B67" t="s">
        <v>93</v>
      </c>
      <c r="C67" s="236">
        <v>0</v>
      </c>
      <c r="D67" s="236">
        <v>14432.97</v>
      </c>
      <c r="E67" s="236">
        <v>120</v>
      </c>
      <c r="F67" s="236">
        <v>206400</v>
      </c>
    </row>
    <row r="68" spans="1:6">
      <c r="A68">
        <v>599</v>
      </c>
      <c r="B68" t="s">
        <v>1245</v>
      </c>
      <c r="C68" s="236">
        <v>408</v>
      </c>
      <c r="D68" s="236">
        <v>0</v>
      </c>
      <c r="E68" s="236">
        <v>0</v>
      </c>
      <c r="F68" s="236">
        <v>804128.77999999991</v>
      </c>
    </row>
    <row r="69" spans="1:6">
      <c r="A69">
        <v>293</v>
      </c>
      <c r="B69" t="s">
        <v>121</v>
      </c>
      <c r="C69" s="236">
        <v>0</v>
      </c>
      <c r="D69" s="236">
        <v>206</v>
      </c>
      <c r="E69" s="236">
        <v>0</v>
      </c>
      <c r="F69" s="236">
        <v>2597</v>
      </c>
    </row>
    <row r="70" spans="1:6">
      <c r="A70">
        <v>591</v>
      </c>
      <c r="B70" t="s">
        <v>670</v>
      </c>
      <c r="C70" s="236"/>
      <c r="D70" s="236"/>
      <c r="E70" s="236">
        <v>0</v>
      </c>
      <c r="F70" s="236">
        <v>2557227.92</v>
      </c>
    </row>
    <row r="71" spans="1:6">
      <c r="A71">
        <v>269</v>
      </c>
      <c r="B71" t="s">
        <v>109</v>
      </c>
      <c r="C71" s="236">
        <v>0</v>
      </c>
      <c r="D71" s="236">
        <v>154763.38000000003</v>
      </c>
      <c r="E71" s="236"/>
      <c r="F71" s="236"/>
    </row>
    <row r="72" spans="1:6">
      <c r="A72">
        <v>30</v>
      </c>
      <c r="B72" t="s">
        <v>638</v>
      </c>
      <c r="C72" s="236"/>
      <c r="D72" s="236"/>
      <c r="E72" s="236">
        <v>0</v>
      </c>
      <c r="F72" s="236">
        <v>46446.27</v>
      </c>
    </row>
    <row r="73" spans="1:6">
      <c r="A73">
        <v>661</v>
      </c>
      <c r="B73" t="s">
        <v>177</v>
      </c>
      <c r="C73" s="236"/>
      <c r="D73" s="236"/>
      <c r="E73" s="236">
        <v>0</v>
      </c>
      <c r="F73" s="236">
        <v>8.8000000000000007</v>
      </c>
    </row>
    <row r="74" spans="1:6">
      <c r="A74">
        <v>169</v>
      </c>
      <c r="B74" t="s">
        <v>79</v>
      </c>
      <c r="C74" s="236"/>
      <c r="D74" s="236"/>
      <c r="E74" s="236">
        <v>0</v>
      </c>
      <c r="F74" s="236">
        <v>844</v>
      </c>
    </row>
    <row r="75" spans="1:6">
      <c r="A75">
        <v>683</v>
      </c>
      <c r="B75" t="s">
        <v>1247</v>
      </c>
      <c r="C75" s="236">
        <v>0</v>
      </c>
      <c r="D75" s="236">
        <v>15472.7</v>
      </c>
      <c r="E75" s="236">
        <v>0</v>
      </c>
      <c r="F75" s="236">
        <v>1.27</v>
      </c>
    </row>
    <row r="76" spans="1:6">
      <c r="A76">
        <v>312</v>
      </c>
      <c r="B76" t="s">
        <v>133</v>
      </c>
      <c r="C76" s="236">
        <v>0</v>
      </c>
      <c r="D76" s="236">
        <v>928</v>
      </c>
      <c r="E76" s="236"/>
      <c r="F76" s="236"/>
    </row>
    <row r="77" spans="1:6">
      <c r="A77">
        <v>309</v>
      </c>
      <c r="B77" t="s">
        <v>1238</v>
      </c>
      <c r="C77" s="236">
        <v>0</v>
      </c>
      <c r="D77" s="236">
        <v>414</v>
      </c>
      <c r="E77" s="236"/>
      <c r="F77" s="236"/>
    </row>
    <row r="78" spans="1:6">
      <c r="A78">
        <v>385</v>
      </c>
      <c r="B78" t="s">
        <v>688</v>
      </c>
      <c r="C78" s="236">
        <v>0</v>
      </c>
      <c r="D78" s="236">
        <v>3998.12</v>
      </c>
      <c r="E78" s="236"/>
      <c r="F78" s="236"/>
    </row>
    <row r="79" spans="1:6">
      <c r="A79">
        <v>522</v>
      </c>
      <c r="B79" t="s">
        <v>163</v>
      </c>
      <c r="C79" s="236"/>
      <c r="D79" s="236"/>
      <c r="E79" s="236">
        <v>0</v>
      </c>
      <c r="F79" s="236">
        <v>208604</v>
      </c>
    </row>
    <row r="80" spans="1:6">
      <c r="A80">
        <v>76</v>
      </c>
      <c r="B80" t="s">
        <v>48</v>
      </c>
      <c r="C80" s="236"/>
      <c r="D80" s="236"/>
      <c r="E80" s="236">
        <v>0</v>
      </c>
      <c r="F80" s="236">
        <v>1512.8</v>
      </c>
    </row>
    <row r="81" spans="1:6">
      <c r="A81">
        <v>119</v>
      </c>
      <c r="B81" t="s">
        <v>55</v>
      </c>
      <c r="C81" s="236"/>
      <c r="D81" s="236"/>
      <c r="E81" s="236">
        <v>0</v>
      </c>
      <c r="F81" s="236">
        <v>57953.3</v>
      </c>
    </row>
    <row r="82" spans="1:6">
      <c r="A82">
        <v>594</v>
      </c>
      <c r="B82" t="s">
        <v>88</v>
      </c>
      <c r="C82" s="236"/>
      <c r="D82" s="236"/>
      <c r="E82" s="236">
        <v>0.02</v>
      </c>
      <c r="F82" s="236">
        <v>4158689.99</v>
      </c>
    </row>
    <row r="83" spans="1:6">
      <c r="A83">
        <v>133</v>
      </c>
      <c r="B83" t="s">
        <v>60</v>
      </c>
      <c r="C83" s="236"/>
      <c r="D83" s="236"/>
      <c r="E83" s="236">
        <v>0</v>
      </c>
      <c r="F83" s="236">
        <v>12450</v>
      </c>
    </row>
    <row r="84" spans="1:6">
      <c r="A84">
        <v>901</v>
      </c>
      <c r="B84" t="s">
        <v>190</v>
      </c>
      <c r="C84" s="236">
        <v>0</v>
      </c>
      <c r="D84" s="236">
        <v>309681.48999999993</v>
      </c>
      <c r="E84" s="236"/>
      <c r="F84" s="236"/>
    </row>
    <row r="85" spans="1:6">
      <c r="A85">
        <v>163</v>
      </c>
      <c r="B85" t="s">
        <v>78</v>
      </c>
      <c r="C85" s="236">
        <v>0</v>
      </c>
      <c r="D85" s="236">
        <v>9030.0300000000007</v>
      </c>
      <c r="E85" s="236">
        <v>0</v>
      </c>
      <c r="F85" s="236">
        <v>3178.5</v>
      </c>
    </row>
    <row r="86" spans="1:6">
      <c r="A86">
        <v>267</v>
      </c>
      <c r="B86" t="s">
        <v>107</v>
      </c>
      <c r="C86" s="236">
        <v>0</v>
      </c>
      <c r="D86" s="236">
        <v>973627.66</v>
      </c>
      <c r="E86" s="236"/>
      <c r="F86" s="236"/>
    </row>
    <row r="87" spans="1:6">
      <c r="A87">
        <v>134</v>
      </c>
      <c r="B87" t="s">
        <v>61</v>
      </c>
      <c r="C87" s="236"/>
      <c r="D87" s="236"/>
      <c r="E87" s="236">
        <v>0</v>
      </c>
      <c r="F87" s="236">
        <v>2368.4300000000003</v>
      </c>
    </row>
    <row r="88" spans="1:6">
      <c r="A88">
        <v>234</v>
      </c>
      <c r="B88" t="s">
        <v>612</v>
      </c>
      <c r="C88" s="236"/>
      <c r="D88" s="236"/>
      <c r="E88" s="236">
        <v>0</v>
      </c>
      <c r="F88" s="236">
        <v>8548.7999999999993</v>
      </c>
    </row>
    <row r="89" spans="1:6">
      <c r="A89">
        <v>343</v>
      </c>
      <c r="B89" t="s">
        <v>138</v>
      </c>
      <c r="C89" s="236">
        <v>0</v>
      </c>
      <c r="D89" s="236">
        <v>764.2</v>
      </c>
      <c r="E89" s="236"/>
      <c r="F89" s="236"/>
    </row>
    <row r="90" spans="1:6">
      <c r="A90">
        <v>221</v>
      </c>
      <c r="B90" t="s">
        <v>92</v>
      </c>
      <c r="C90" s="236">
        <v>0</v>
      </c>
      <c r="D90" s="236">
        <v>38799.199999999997</v>
      </c>
      <c r="E90" s="236">
        <v>0</v>
      </c>
      <c r="F90" s="236">
        <v>1800</v>
      </c>
    </row>
    <row r="91" spans="1:6">
      <c r="A91">
        <v>254</v>
      </c>
      <c r="B91" t="s">
        <v>105</v>
      </c>
      <c r="C91" s="236">
        <v>0</v>
      </c>
      <c r="D91" s="236">
        <v>950</v>
      </c>
      <c r="E91" s="236"/>
      <c r="F91" s="236"/>
    </row>
    <row r="92" spans="1:6">
      <c r="A92">
        <v>593</v>
      </c>
      <c r="B92" t="s">
        <v>1281</v>
      </c>
      <c r="C92" s="236"/>
      <c r="D92" s="236"/>
      <c r="E92" s="236">
        <v>60</v>
      </c>
      <c r="F92" s="236">
        <v>0</v>
      </c>
    </row>
    <row r="93" spans="1:6">
      <c r="A93">
        <v>223</v>
      </c>
      <c r="B93" t="s">
        <v>94</v>
      </c>
      <c r="C93" s="236">
        <v>0</v>
      </c>
      <c r="D93" s="236">
        <v>3023661.15</v>
      </c>
      <c r="E93" s="236"/>
      <c r="F93" s="236"/>
    </row>
    <row r="94" spans="1:6">
      <c r="A94">
        <v>265</v>
      </c>
      <c r="B94" t="s">
        <v>106</v>
      </c>
      <c r="C94" s="236">
        <v>0</v>
      </c>
      <c r="D94" s="236">
        <v>3097.91</v>
      </c>
      <c r="E94" s="236"/>
      <c r="F94" s="236"/>
    </row>
    <row r="95" spans="1:6">
      <c r="A95">
        <v>292</v>
      </c>
      <c r="B95" t="s">
        <v>120</v>
      </c>
      <c r="C95" s="236">
        <v>0</v>
      </c>
      <c r="D95" s="236">
        <v>374</v>
      </c>
      <c r="E95" s="236">
        <v>0</v>
      </c>
      <c r="F95" s="236">
        <v>43112.28</v>
      </c>
    </row>
    <row r="96" spans="1:6">
      <c r="A96">
        <v>224</v>
      </c>
      <c r="B96" t="s">
        <v>95</v>
      </c>
      <c r="C96" s="236"/>
      <c r="D96" s="236"/>
      <c r="E96" s="236">
        <v>0</v>
      </c>
      <c r="F96" s="236">
        <v>95</v>
      </c>
    </row>
    <row r="97" spans="1:6">
      <c r="A97">
        <v>586</v>
      </c>
      <c r="B97" t="s">
        <v>172</v>
      </c>
      <c r="C97" s="236"/>
      <c r="D97" s="236"/>
      <c r="E97" s="236">
        <v>60</v>
      </c>
      <c r="F97" s="236">
        <v>0</v>
      </c>
    </row>
    <row r="98" spans="1:6">
      <c r="A98">
        <v>906</v>
      </c>
      <c r="B98" t="s">
        <v>195</v>
      </c>
      <c r="C98" s="236">
        <v>0</v>
      </c>
      <c r="D98" s="236">
        <v>23034.9</v>
      </c>
      <c r="E98" s="236"/>
      <c r="F98" s="236"/>
    </row>
    <row r="99" spans="1:6">
      <c r="A99">
        <v>299</v>
      </c>
      <c r="B99" t="s">
        <v>126</v>
      </c>
      <c r="C99" s="236"/>
      <c r="D99" s="236"/>
      <c r="E99" s="236">
        <v>0</v>
      </c>
      <c r="F99" s="236">
        <v>190</v>
      </c>
    </row>
    <row r="100" spans="1:6">
      <c r="A100">
        <v>249</v>
      </c>
      <c r="B100" t="s">
        <v>102</v>
      </c>
      <c r="C100" s="236">
        <v>0</v>
      </c>
      <c r="D100" s="236">
        <v>12.139999999999999</v>
      </c>
      <c r="E100" s="236"/>
      <c r="F100" s="236"/>
    </row>
    <row r="101" spans="1:6">
      <c r="A101">
        <v>376</v>
      </c>
      <c r="B101" t="s">
        <v>607</v>
      </c>
      <c r="C101" s="236">
        <v>0</v>
      </c>
      <c r="D101" s="236">
        <v>158858.14000000001</v>
      </c>
      <c r="E101" s="236"/>
      <c r="F101" s="236"/>
    </row>
    <row r="102" spans="1:6">
      <c r="A102">
        <v>244</v>
      </c>
      <c r="B102" t="s">
        <v>100</v>
      </c>
      <c r="C102" s="236"/>
      <c r="D102" s="236"/>
      <c r="E102" s="236">
        <v>0</v>
      </c>
      <c r="F102" s="236">
        <v>216657.84</v>
      </c>
    </row>
    <row r="103" spans="1:6">
      <c r="A103">
        <v>301</v>
      </c>
      <c r="B103" t="s">
        <v>128</v>
      </c>
      <c r="C103" s="236"/>
      <c r="D103" s="236"/>
      <c r="E103" s="236">
        <v>0</v>
      </c>
      <c r="F103" s="236">
        <v>1483920</v>
      </c>
    </row>
    <row r="104" spans="1:6">
      <c r="A104">
        <v>146</v>
      </c>
      <c r="B104" t="s">
        <v>69</v>
      </c>
      <c r="C104" s="236"/>
      <c r="D104" s="236"/>
      <c r="E104" s="236">
        <v>0</v>
      </c>
      <c r="F104" s="236">
        <v>100</v>
      </c>
    </row>
    <row r="105" spans="1:6">
      <c r="A105">
        <v>386</v>
      </c>
      <c r="B105" t="s">
        <v>1276</v>
      </c>
      <c r="C105" s="236"/>
      <c r="D105" s="236"/>
      <c r="E105" s="236">
        <v>0</v>
      </c>
      <c r="F105" s="236">
        <v>185.5</v>
      </c>
    </row>
    <row r="149" spans="1:115">
      <c r="C149" t="s">
        <v>1304</v>
      </c>
      <c r="D149" t="s">
        <v>1305</v>
      </c>
      <c r="E149" t="s">
        <v>1304</v>
      </c>
      <c r="F149" t="s">
        <v>1305</v>
      </c>
      <c r="G149" t="s">
        <v>1304</v>
      </c>
      <c r="H149" t="s">
        <v>1305</v>
      </c>
      <c r="I149" t="s">
        <v>1304</v>
      </c>
      <c r="J149" t="s">
        <v>1305</v>
      </c>
      <c r="K149" t="s">
        <v>1304</v>
      </c>
      <c r="L149" t="s">
        <v>1305</v>
      </c>
      <c r="M149" t="s">
        <v>1304</v>
      </c>
      <c r="N149" t="s">
        <v>1305</v>
      </c>
      <c r="O149" t="s">
        <v>1304</v>
      </c>
      <c r="P149" t="s">
        <v>1305</v>
      </c>
      <c r="Q149" t="s">
        <v>1304</v>
      </c>
      <c r="R149" t="s">
        <v>1305</v>
      </c>
      <c r="S149" t="s">
        <v>1304</v>
      </c>
      <c r="T149" t="s">
        <v>1305</v>
      </c>
      <c r="U149" t="s">
        <v>1304</v>
      </c>
      <c r="V149" t="s">
        <v>1305</v>
      </c>
      <c r="W149" t="s">
        <v>1304</v>
      </c>
      <c r="X149" t="s">
        <v>1305</v>
      </c>
      <c r="Y149" t="s">
        <v>1304</v>
      </c>
      <c r="Z149" t="s">
        <v>1305</v>
      </c>
      <c r="AD149" t="s">
        <v>1304</v>
      </c>
      <c r="AE149" t="s">
        <v>1305</v>
      </c>
      <c r="AF149" t="s">
        <v>1304</v>
      </c>
      <c r="AG149" t="s">
        <v>1305</v>
      </c>
      <c r="AH149" t="s">
        <v>1304</v>
      </c>
      <c r="AI149" t="s">
        <v>1305</v>
      </c>
      <c r="AJ149" t="s">
        <v>1304</v>
      </c>
      <c r="AK149" t="s">
        <v>1305</v>
      </c>
      <c r="AL149" t="s">
        <v>1304</v>
      </c>
      <c r="AM149" t="s">
        <v>1305</v>
      </c>
      <c r="AN149" t="s">
        <v>1304</v>
      </c>
      <c r="AO149" t="s">
        <v>1305</v>
      </c>
      <c r="AP149" t="s">
        <v>1304</v>
      </c>
      <c r="AQ149" t="s">
        <v>1305</v>
      </c>
      <c r="AR149" t="s">
        <v>1304</v>
      </c>
      <c r="AS149" t="s">
        <v>1305</v>
      </c>
      <c r="AT149" t="s">
        <v>1304</v>
      </c>
      <c r="AU149" t="s">
        <v>1305</v>
      </c>
      <c r="AV149" t="s">
        <v>1304</v>
      </c>
      <c r="AW149" t="s">
        <v>1305</v>
      </c>
      <c r="AX149" t="s">
        <v>1304</v>
      </c>
      <c r="AY149" t="s">
        <v>1305</v>
      </c>
      <c r="AZ149" t="s">
        <v>1304</v>
      </c>
      <c r="BA149" t="s">
        <v>1305</v>
      </c>
      <c r="BE149" t="s">
        <v>1304</v>
      </c>
      <c r="BF149" t="s">
        <v>1305</v>
      </c>
      <c r="BG149" t="s">
        <v>1304</v>
      </c>
      <c r="BH149" t="s">
        <v>1305</v>
      </c>
      <c r="BI149" t="s">
        <v>1304</v>
      </c>
      <c r="BJ149" t="s">
        <v>1305</v>
      </c>
      <c r="BK149" t="s">
        <v>1304</v>
      </c>
      <c r="BL149" t="s">
        <v>1305</v>
      </c>
      <c r="BM149" t="s">
        <v>1304</v>
      </c>
      <c r="BN149" t="s">
        <v>1305</v>
      </c>
      <c r="BO149" t="s">
        <v>1304</v>
      </c>
      <c r="BP149" t="s">
        <v>1305</v>
      </c>
      <c r="BQ149" t="s">
        <v>1304</v>
      </c>
      <c r="BR149" t="s">
        <v>1305</v>
      </c>
      <c r="BS149" t="s">
        <v>1304</v>
      </c>
      <c r="BT149" t="s">
        <v>1305</v>
      </c>
      <c r="BU149" t="s">
        <v>1304</v>
      </c>
      <c r="BV149" t="s">
        <v>1305</v>
      </c>
      <c r="BW149" t="s">
        <v>1304</v>
      </c>
      <c r="BX149" t="s">
        <v>1305</v>
      </c>
      <c r="BY149" t="s">
        <v>1304</v>
      </c>
      <c r="BZ149" t="s">
        <v>1305</v>
      </c>
      <c r="CA149" t="s">
        <v>1304</v>
      </c>
      <c r="CB149" t="s">
        <v>1305</v>
      </c>
      <c r="CF149" t="s">
        <v>1304</v>
      </c>
      <c r="CG149" t="s">
        <v>1305</v>
      </c>
      <c r="CH149" t="s">
        <v>1304</v>
      </c>
      <c r="CI149" t="s">
        <v>1305</v>
      </c>
      <c r="CJ149" t="s">
        <v>1304</v>
      </c>
      <c r="CK149" t="s">
        <v>1305</v>
      </c>
      <c r="CL149" t="s">
        <v>1304</v>
      </c>
      <c r="CM149" t="s">
        <v>1305</v>
      </c>
      <c r="CN149" t="s">
        <v>1304</v>
      </c>
      <c r="CO149" t="s">
        <v>1305</v>
      </c>
      <c r="CP149" t="s">
        <v>1304</v>
      </c>
      <c r="CQ149" t="s">
        <v>1305</v>
      </c>
      <c r="CR149" t="s">
        <v>1304</v>
      </c>
      <c r="CS149" t="s">
        <v>1305</v>
      </c>
      <c r="CT149" t="s">
        <v>1304</v>
      </c>
      <c r="CU149" t="s">
        <v>1305</v>
      </c>
      <c r="CV149" t="s">
        <v>1304</v>
      </c>
      <c r="CW149" t="s">
        <v>1305</v>
      </c>
      <c r="CX149" t="s">
        <v>1304</v>
      </c>
      <c r="CY149" t="s">
        <v>1305</v>
      </c>
      <c r="CZ149" t="s">
        <v>1304</v>
      </c>
      <c r="DA149" t="s">
        <v>1305</v>
      </c>
      <c r="DB149" t="s">
        <v>1304</v>
      </c>
      <c r="DC149" t="s">
        <v>1305</v>
      </c>
      <c r="DG149" t="s">
        <v>1305</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Aún no hay mesDébitos</v>
      </c>
      <c r="H151" t="str">
        <f t="shared" si="0"/>
        <v>Aún no hay mesCréditos</v>
      </c>
      <c r="I151" t="str">
        <f t="shared" si="0"/>
        <v>Aún no hay mesDébitos</v>
      </c>
      <c r="J151" t="str">
        <f t="shared" si="0"/>
        <v>Aún no hay mesCréditos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Aún no hay mesDébitos</v>
      </c>
      <c r="AI151" t="str">
        <f t="shared" si="0"/>
        <v>Aún no hay mesCréditos</v>
      </c>
      <c r="AJ151" t="str">
        <f t="shared" si="0"/>
        <v>Aún no hay mesDébitos</v>
      </c>
      <c r="AK151" t="str">
        <f t="shared" si="0"/>
        <v>Aún no hay mesCréditos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Aún no hay mesDébitos</v>
      </c>
      <c r="BJ151" t="str">
        <f t="shared" si="0"/>
        <v>Aún no hay mesCréditos</v>
      </c>
      <c r="BK151" t="str">
        <f t="shared" si="0"/>
        <v>Aún no hay mesDébitos</v>
      </c>
      <c r="BL151" t="str">
        <f t="shared" si="0"/>
        <v>Aún no hay mesCréditos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Aún no hay mesDébitos</v>
      </c>
      <c r="CK151" t="str">
        <f t="shared" si="1"/>
        <v>Aún no hay mesCréditos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MarzoCréditos</v>
      </c>
      <c r="DH151" t="str">
        <f ca="1">DG2</f>
        <v>Marzo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mar</v>
      </c>
    </row>
    <row r="153" spans="1:115">
      <c r="A153">
        <f t="shared" ref="A153:AF153" si="6">A4</f>
        <v>0</v>
      </c>
      <c r="B153">
        <f t="shared" si="6"/>
        <v>0</v>
      </c>
      <c r="C153" t="str">
        <f t="shared" si="6"/>
        <v>ene</v>
      </c>
      <c r="D153">
        <f t="shared" si="6"/>
        <v>0</v>
      </c>
      <c r="E153" t="str">
        <f t="shared" si="6"/>
        <v>feb</v>
      </c>
      <c r="F153">
        <f t="shared" si="6"/>
        <v>0</v>
      </c>
      <c r="G153">
        <f t="shared" si="6"/>
        <v>0</v>
      </c>
      <c r="H153">
        <f t="shared" si="6"/>
        <v>0</v>
      </c>
      <c r="I153">
        <f t="shared" si="6"/>
        <v>0</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f t="shared" si="7"/>
        <v>0</v>
      </c>
      <c r="AI153">
        <f t="shared" si="7"/>
        <v>0</v>
      </c>
      <c r="AJ153">
        <f t="shared" si="7"/>
        <v>0</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f t="shared" si="7"/>
        <v>0</v>
      </c>
      <c r="BJ153">
        <f t="shared" si="7"/>
        <v>0</v>
      </c>
      <c r="BK153">
        <f t="shared" si="7"/>
        <v>0</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f t="shared" si="8"/>
        <v>0</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22841835.440000001</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Aún no hay mesDébitos</v>
      </c>
      <c r="H154" t="str">
        <f t="shared" si="10"/>
        <v>Aún no hay mesCréditos</v>
      </c>
      <c r="I154" t="str">
        <f t="shared" si="10"/>
        <v>Aún no hay mesDébitos</v>
      </c>
      <c r="J154" t="str">
        <f t="shared" si="10"/>
        <v>Aún no hay mesCréditos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Aún no hay mesDébitos</v>
      </c>
      <c r="AI154" t="str">
        <f t="shared" si="10"/>
        <v>Aún no hay mesCréditos</v>
      </c>
      <c r="AJ154" t="str">
        <f t="shared" si="10"/>
        <v>Aún no hay mesDébitos</v>
      </c>
      <c r="AK154" t="str">
        <f t="shared" si="10"/>
        <v>Aún no hay mesCréditos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Aún no hay mesDébitos</v>
      </c>
      <c r="BJ154" t="str">
        <f t="shared" si="10"/>
        <v>Aún no hay mesCréditos</v>
      </c>
      <c r="BK154" t="str">
        <f t="shared" si="10"/>
        <v>Aún no hay mesDébitos</v>
      </c>
      <c r="BL154" t="str">
        <f t="shared" si="10"/>
        <v>Aún no hay mesCréditos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Aún no hay mesDébitos</v>
      </c>
      <c r="CK154" t="str">
        <f t="shared" si="11"/>
        <v>Aún no hay mesCréditos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1233045.6000000001</v>
      </c>
      <c r="DH154">
        <f>DH5</f>
        <v>0</v>
      </c>
    </row>
    <row r="155" spans="1:115">
      <c r="A155">
        <f t="shared" ref="A155:AF155" si="12">A6</f>
        <v>10</v>
      </c>
      <c r="B155" t="str">
        <f t="shared" si="12"/>
        <v>Ministerio de Relaciones Exteriores</v>
      </c>
      <c r="C155">
        <f t="shared" si="12"/>
        <v>408</v>
      </c>
      <c r="D155">
        <f t="shared" si="12"/>
        <v>995284.92</v>
      </c>
      <c r="E155">
        <f t="shared" si="12"/>
        <v>0</v>
      </c>
      <c r="F155">
        <f t="shared" si="12"/>
        <v>38653.050000000003</v>
      </c>
      <c r="G155">
        <f t="shared" si="12"/>
        <v>0</v>
      </c>
      <c r="H155">
        <f t="shared" si="12"/>
        <v>0</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0.11999999999999998</v>
      </c>
      <c r="AE155">
        <f t="shared" si="12"/>
        <v>1427696.56</v>
      </c>
      <c r="AF155">
        <f t="shared" si="12"/>
        <v>0.09</v>
      </c>
      <c r="AG155">
        <f t="shared" ref="AG155:BL155" si="13">AG6</f>
        <v>9.0000000000000011E-2</v>
      </c>
      <c r="AH155">
        <f t="shared" si="13"/>
        <v>0</v>
      </c>
      <c r="AI155">
        <f t="shared" si="13"/>
        <v>0</v>
      </c>
      <c r="AJ155">
        <f t="shared" si="13"/>
        <v>0</v>
      </c>
      <c r="AK155">
        <f t="shared" si="13"/>
        <v>0</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f t="shared" si="13"/>
        <v>86</v>
      </c>
      <c r="BD155" t="str">
        <f t="shared" si="13"/>
        <v>Ministerio de Medio Ambiente y Agua</v>
      </c>
      <c r="BE155">
        <f t="shared" si="13"/>
        <v>41575.83</v>
      </c>
      <c r="BF155">
        <f t="shared" si="13"/>
        <v>27059949.960000001</v>
      </c>
      <c r="BG155">
        <f t="shared" si="13"/>
        <v>322249.19</v>
      </c>
      <c r="BH155">
        <f t="shared" si="13"/>
        <v>15234634.84</v>
      </c>
      <c r="BI155">
        <f t="shared" si="13"/>
        <v>0</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0</v>
      </c>
      <c r="CG155">
        <f t="shared" si="14"/>
        <v>62961072.591200002</v>
      </c>
      <c r="CH155">
        <f t="shared" si="14"/>
        <v>0</v>
      </c>
      <c r="CI155">
        <f t="shared" si="14"/>
        <v>225280140.45319998</v>
      </c>
      <c r="CJ155">
        <f t="shared" si="14"/>
        <v>0</v>
      </c>
      <c r="CK155">
        <f t="shared" si="14"/>
        <v>0</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4546705.3500000006</v>
      </c>
      <c r="DH155">
        <f t="shared" si="15"/>
        <v>0</v>
      </c>
      <c r="DK155" t="e">
        <f ca="1">+MATCH(DH151,C151:DC151,0)</f>
        <v>#N/A</v>
      </c>
    </row>
    <row r="156" spans="1:115">
      <c r="A156">
        <f t="shared" ref="A156:AF156" si="16">A7</f>
        <v>15</v>
      </c>
      <c r="B156" t="str">
        <f t="shared" si="16"/>
        <v>Ministerio de Gobierno</v>
      </c>
      <c r="C156">
        <f t="shared" si="16"/>
        <v>0</v>
      </c>
      <c r="D156">
        <f t="shared" si="16"/>
        <v>32950.260000000009</v>
      </c>
      <c r="E156">
        <f t="shared" si="16"/>
        <v>0</v>
      </c>
      <c r="F156">
        <f t="shared" si="16"/>
        <v>34483.79</v>
      </c>
      <c r="G156">
        <f t="shared" si="16"/>
        <v>0</v>
      </c>
      <c r="H156">
        <f t="shared" si="16"/>
        <v>0</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20</v>
      </c>
      <c r="AC156" t="str">
        <f t="shared" si="16"/>
        <v>Ministerio de Defensa</v>
      </c>
      <c r="AD156">
        <f t="shared" si="16"/>
        <v>0</v>
      </c>
      <c r="AE156">
        <f t="shared" si="16"/>
        <v>0</v>
      </c>
      <c r="AF156">
        <f t="shared" si="16"/>
        <v>180.09</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291</v>
      </c>
      <c r="BD156" t="str">
        <f t="shared" si="17"/>
        <v>Administradora Boliviana de Carreteras</v>
      </c>
      <c r="BE156">
        <f t="shared" si="17"/>
        <v>0</v>
      </c>
      <c r="BF156">
        <f t="shared" si="17"/>
        <v>34986000</v>
      </c>
      <c r="BG156">
        <f t="shared" si="17"/>
        <v>6650021.8399999999</v>
      </c>
      <c r="BH156">
        <f t="shared" si="17"/>
        <v>192338964.64999998</v>
      </c>
      <c r="BI156">
        <f t="shared" si="17"/>
        <v>0</v>
      </c>
      <c r="BJ156">
        <f t="shared" si="17"/>
        <v>0</v>
      </c>
      <c r="BK156">
        <f t="shared" si="17"/>
        <v>0</v>
      </c>
      <c r="BL156">
        <f t="shared" si="17"/>
        <v>0</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34986000</v>
      </c>
      <c r="CG156">
        <f t="shared" si="18"/>
        <v>0</v>
      </c>
      <c r="CH156">
        <f t="shared" si="18"/>
        <v>192338964.65700001</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920103.23</v>
      </c>
      <c r="DH156">
        <f t="shared" si="19"/>
        <v>0</v>
      </c>
    </row>
    <row r="157" spans="1:115">
      <c r="A157">
        <f t="shared" ref="A157:AF157" si="20">A8</f>
        <v>16</v>
      </c>
      <c r="B157" t="str">
        <f t="shared" si="20"/>
        <v>Ministerio de Educación</v>
      </c>
      <c r="C157">
        <f t="shared" si="20"/>
        <v>0</v>
      </c>
      <c r="D157">
        <f t="shared" si="20"/>
        <v>157173.18</v>
      </c>
      <c r="E157">
        <f t="shared" si="20"/>
        <v>0</v>
      </c>
      <c r="F157">
        <f t="shared" si="20"/>
        <v>828265.16</v>
      </c>
      <c r="G157">
        <f t="shared" si="20"/>
        <v>0</v>
      </c>
      <c r="H157">
        <f t="shared" si="20"/>
        <v>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t="str">
        <f t="shared" si="20"/>
        <v>99 - 03</v>
      </c>
      <c r="AC157" t="str">
        <f t="shared" si="20"/>
        <v>Dirección General de Crédito Público</v>
      </c>
      <c r="AD157">
        <f t="shared" si="20"/>
        <v>315800949.20000011</v>
      </c>
      <c r="AE157">
        <f t="shared" si="20"/>
        <v>0</v>
      </c>
      <c r="AF157">
        <f t="shared" si="20"/>
        <v>661446409.74000025</v>
      </c>
      <c r="AG157">
        <f t="shared" ref="AG157:BL157" si="21">AG8</f>
        <v>539453.59</v>
      </c>
      <c r="AH157">
        <f t="shared" si="21"/>
        <v>0</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t="str">
        <f t="shared" si="21"/>
        <v>99 - 02</v>
      </c>
      <c r="BD157" t="str">
        <f t="shared" si="21"/>
        <v>Dirección General de Programación y Operaciones del Tesoro</v>
      </c>
      <c r="BE157">
        <f t="shared" si="21"/>
        <v>62961072.589999996</v>
      </c>
      <c r="BF157">
        <f t="shared" si="21"/>
        <v>680084.2300000001</v>
      </c>
      <c r="BG157">
        <f t="shared" si="21"/>
        <v>225280140.44999999</v>
      </c>
      <c r="BH157">
        <f t="shared" si="21"/>
        <v>7275069.7199999997</v>
      </c>
      <c r="BI157">
        <f t="shared" si="21"/>
        <v>0</v>
      </c>
      <c r="BJ157">
        <f t="shared" si="21"/>
        <v>0</v>
      </c>
      <c r="BK157">
        <f t="shared" si="21"/>
        <v>0</v>
      </c>
      <c r="BL157">
        <f t="shared" si="21"/>
        <v>0</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46</v>
      </c>
      <c r="CE157" t="str">
        <f t="shared" si="22"/>
        <v>Ministerio de Salud y Deportes</v>
      </c>
      <c r="CF157">
        <f t="shared" si="22"/>
        <v>0</v>
      </c>
      <c r="CG157">
        <f t="shared" si="22"/>
        <v>0</v>
      </c>
      <c r="CH157">
        <f t="shared" si="22"/>
        <v>556540.96120000002</v>
      </c>
      <c r="CI157">
        <f t="shared" si="22"/>
        <v>0</v>
      </c>
      <c r="CJ157">
        <f t="shared" si="22"/>
        <v>0</v>
      </c>
      <c r="CK157">
        <f t="shared" si="22"/>
        <v>0</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851877.12</v>
      </c>
      <c r="DH157">
        <f t="shared" si="23"/>
        <v>0</v>
      </c>
    </row>
    <row r="158" spans="1:115">
      <c r="A158">
        <f t="shared" ref="A158:AF158" si="24">A9</f>
        <v>20</v>
      </c>
      <c r="B158" t="str">
        <f t="shared" si="24"/>
        <v>Ministerio de Defensa</v>
      </c>
      <c r="C158">
        <f t="shared" si="24"/>
        <v>0</v>
      </c>
      <c r="D158">
        <f t="shared" si="24"/>
        <v>9468366.7799999993</v>
      </c>
      <c r="E158">
        <f t="shared" si="24"/>
        <v>0</v>
      </c>
      <c r="F158">
        <f t="shared" si="24"/>
        <v>7714.4400000000005</v>
      </c>
      <c r="G158">
        <f t="shared" si="24"/>
        <v>0</v>
      </c>
      <c r="H158">
        <f t="shared" si="24"/>
        <v>0</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f t="shared" si="24"/>
        <v>291</v>
      </c>
      <c r="AC158" t="str">
        <f t="shared" si="24"/>
        <v>Administradora Boliviana de Carreteras</v>
      </c>
      <c r="AD158">
        <f t="shared" si="24"/>
        <v>0</v>
      </c>
      <c r="AE158">
        <f t="shared" si="24"/>
        <v>105731519.81</v>
      </c>
      <c r="AF158">
        <f t="shared" si="24"/>
        <v>0</v>
      </c>
      <c r="AG158">
        <f t="shared" ref="AG158:BL158" si="25">AG9</f>
        <v>13984743.040000001</v>
      </c>
      <c r="AH158">
        <f t="shared" si="25"/>
        <v>0</v>
      </c>
      <c r="AI158">
        <f t="shared" si="25"/>
        <v>0</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46</v>
      </c>
      <c r="BD158" t="str">
        <f t="shared" si="25"/>
        <v>Ministerio de Salud y Deportes</v>
      </c>
      <c r="BE158">
        <f t="shared" si="25"/>
        <v>159950.22999999998</v>
      </c>
      <c r="BF158">
        <f t="shared" si="25"/>
        <v>0</v>
      </c>
      <c r="BG158">
        <f t="shared" si="25"/>
        <v>55735.51</v>
      </c>
      <c r="BH158">
        <f t="shared" si="25"/>
        <v>556540.96</v>
      </c>
      <c r="BI158">
        <f t="shared" si="25"/>
        <v>0</v>
      </c>
      <c r="BJ158">
        <f t="shared" si="25"/>
        <v>0</v>
      </c>
      <c r="BK158">
        <f t="shared" si="25"/>
        <v>0</v>
      </c>
      <c r="BL158">
        <f t="shared" si="25"/>
        <v>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86</v>
      </c>
      <c r="CE158" t="str">
        <f t="shared" si="26"/>
        <v>Ministerio de Medio Ambiente y Agua</v>
      </c>
      <c r="CF158">
        <f t="shared" si="26"/>
        <v>0</v>
      </c>
      <c r="CG158">
        <f t="shared" si="26"/>
        <v>0</v>
      </c>
      <c r="CH158">
        <f t="shared" si="26"/>
        <v>15234634.835000001</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6442720.5</v>
      </c>
      <c r="DH158">
        <f t="shared" si="27"/>
        <v>0</v>
      </c>
    </row>
    <row r="159" spans="1:115">
      <c r="A159">
        <f t="shared" ref="A159:AF159" si="28">A10</f>
        <v>25</v>
      </c>
      <c r="B159" t="str">
        <f t="shared" si="28"/>
        <v>Ministerio de la Presidencia</v>
      </c>
      <c r="C159">
        <f t="shared" si="28"/>
        <v>0</v>
      </c>
      <c r="D159">
        <f t="shared" si="28"/>
        <v>4103.3</v>
      </c>
      <c r="E159">
        <f t="shared" si="28"/>
        <v>0</v>
      </c>
      <c r="F159">
        <f t="shared" si="28"/>
        <v>287974.32</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513</v>
      </c>
      <c r="AC159" t="str">
        <f t="shared" si="28"/>
        <v>Yacimientos Petrolíferos Fiscales Bolivianos</v>
      </c>
      <c r="AD159">
        <f t="shared" si="28"/>
        <v>0</v>
      </c>
      <c r="AE159">
        <f t="shared" si="28"/>
        <v>5354584.9399999995</v>
      </c>
      <c r="AF159">
        <f t="shared" si="28"/>
        <v>0</v>
      </c>
      <c r="AG159">
        <f t="shared" ref="AG159:BL159" si="29">AG10</f>
        <v>312282807.72999996</v>
      </c>
      <c r="AH159">
        <f t="shared" si="29"/>
        <v>0</v>
      </c>
      <c r="AI159">
        <f t="shared" si="29"/>
        <v>0</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253</v>
      </c>
      <c r="BD159" t="str">
        <f t="shared" si="29"/>
        <v>Entidad Ejecutora de Medio Ambiente y Agua</v>
      </c>
      <c r="BE159">
        <f t="shared" si="29"/>
        <v>0</v>
      </c>
      <c r="BF159">
        <f t="shared" si="29"/>
        <v>0</v>
      </c>
      <c r="BG159">
        <f t="shared" si="29"/>
        <v>66186.720000000001</v>
      </c>
      <c r="BH159">
        <f t="shared" si="29"/>
        <v>0</v>
      </c>
      <c r="BI159">
        <f t="shared" si="29"/>
        <v>0</v>
      </c>
      <c r="BJ159">
        <f t="shared" si="29"/>
        <v>0</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206</v>
      </c>
      <c r="CE159" t="str">
        <f t="shared" si="30"/>
        <v>Instituto Nacional de Estadística</v>
      </c>
      <c r="CF159">
        <f t="shared" si="30"/>
        <v>0</v>
      </c>
      <c r="CG159">
        <f t="shared" si="30"/>
        <v>0</v>
      </c>
      <c r="CH159">
        <f t="shared" si="30"/>
        <v>17150000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670</v>
      </c>
      <c r="DF159" t="str">
        <f t="shared" si="31"/>
        <v>Órgano Electoral Plurinacional</v>
      </c>
      <c r="DG159">
        <f t="shared" si="31"/>
        <v>1537476.5</v>
      </c>
      <c r="DH159">
        <f t="shared" si="31"/>
        <v>0</v>
      </c>
    </row>
    <row r="160" spans="1:115">
      <c r="A160">
        <f t="shared" ref="A160:AF160" si="32">A11</f>
        <v>35</v>
      </c>
      <c r="B160" t="str">
        <f t="shared" si="32"/>
        <v>Ministerio de Economía y Finanzas Públicas</v>
      </c>
      <c r="C160">
        <f t="shared" si="32"/>
        <v>0</v>
      </c>
      <c r="D160">
        <f t="shared" si="32"/>
        <v>5541.2800000000007</v>
      </c>
      <c r="E160">
        <f t="shared" si="32"/>
        <v>0</v>
      </c>
      <c r="F160">
        <f t="shared" si="32"/>
        <v>7132.93</v>
      </c>
      <c r="G160">
        <f t="shared" si="32"/>
        <v>0</v>
      </c>
      <c r="H160">
        <f t="shared" si="32"/>
        <v>0</v>
      </c>
      <c r="I160">
        <f t="shared" si="32"/>
        <v>0</v>
      </c>
      <c r="J160">
        <f t="shared" si="32"/>
        <v>0</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86</v>
      </c>
      <c r="AC160" t="str">
        <f t="shared" si="32"/>
        <v>Ministerio de Medio Ambiente y Agua</v>
      </c>
      <c r="AD160">
        <f t="shared" si="32"/>
        <v>0</v>
      </c>
      <c r="AE160">
        <f t="shared" si="32"/>
        <v>0</v>
      </c>
      <c r="AF160">
        <f t="shared" si="32"/>
        <v>120.06</v>
      </c>
      <c r="AG160">
        <f t="shared" ref="AG160:BL160" si="33">AG11</f>
        <v>16004078.229999999</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66</v>
      </c>
      <c r="BD160" t="str">
        <f t="shared" si="33"/>
        <v>Ministerio de Planificación del Desarrollo</v>
      </c>
      <c r="BE160">
        <f t="shared" si="33"/>
        <v>0</v>
      </c>
      <c r="BF160">
        <f t="shared" si="33"/>
        <v>640782.65</v>
      </c>
      <c r="BG160">
        <f t="shared" si="33"/>
        <v>704968</v>
      </c>
      <c r="BH160">
        <f t="shared" si="33"/>
        <v>0.01</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66</v>
      </c>
      <c r="CE160" t="str">
        <f t="shared" si="34"/>
        <v>Ministerio de Planificación del Desarrollo</v>
      </c>
      <c r="CF160">
        <f t="shared" si="34"/>
        <v>640782.65300000005</v>
      </c>
      <c r="CG160">
        <f t="shared" si="34"/>
        <v>0</v>
      </c>
      <c r="CH160">
        <f t="shared" si="34"/>
        <v>0</v>
      </c>
      <c r="CI160">
        <f t="shared" si="34"/>
        <v>0</v>
      </c>
      <c r="CJ160">
        <f t="shared" si="34"/>
        <v>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25</v>
      </c>
      <c r="DF160" t="str">
        <f t="shared" si="35"/>
        <v>Ministerio de la Presidencia</v>
      </c>
      <c r="DG160">
        <f t="shared" si="35"/>
        <v>1182658.24</v>
      </c>
      <c r="DH160">
        <f t="shared" si="35"/>
        <v>0</v>
      </c>
    </row>
    <row r="161" spans="1:112">
      <c r="A161">
        <f t="shared" ref="A161:AF161" si="36">A12</f>
        <v>41</v>
      </c>
      <c r="B161" t="str">
        <f t="shared" si="36"/>
        <v>Ministerio de Desarrollo Productivo y Economía Plural</v>
      </c>
      <c r="C161">
        <f t="shared" si="36"/>
        <v>0</v>
      </c>
      <c r="D161">
        <f t="shared" si="36"/>
        <v>742</v>
      </c>
      <c r="E161">
        <f t="shared" si="36"/>
        <v>0</v>
      </c>
      <c r="F161">
        <f t="shared" si="36"/>
        <v>17135.04</v>
      </c>
      <c r="G161">
        <f t="shared" si="36"/>
        <v>0</v>
      </c>
      <c r="H161">
        <f t="shared" si="36"/>
        <v>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46</v>
      </c>
      <c r="AC161" t="str">
        <f t="shared" si="36"/>
        <v>Ministerio de Salud y Deportes</v>
      </c>
      <c r="AD161">
        <f t="shared" si="36"/>
        <v>0</v>
      </c>
      <c r="AE161">
        <f t="shared" si="36"/>
        <v>0</v>
      </c>
      <c r="AF161">
        <f t="shared" si="36"/>
        <v>0</v>
      </c>
      <c r="AG161">
        <f t="shared" ref="AG161:BL161" si="37">AG12</f>
        <v>50.01</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132</v>
      </c>
      <c r="BD161" t="str">
        <f t="shared" si="37"/>
        <v>Servicio de Desarrollo de las Empresas Púb. Productivas</v>
      </c>
      <c r="BE161">
        <f t="shared" si="37"/>
        <v>0</v>
      </c>
      <c r="BF161">
        <f t="shared" si="37"/>
        <v>6322900.9699999997</v>
      </c>
      <c r="BG161">
        <f t="shared" si="37"/>
        <v>0</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348</v>
      </c>
      <c r="CE161" t="str">
        <f t="shared" si="38"/>
        <v>Autoridad Plurinacional de la Madre Tierra</v>
      </c>
      <c r="CF161">
        <f t="shared" si="38"/>
        <v>274339.97500000003</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81</v>
      </c>
      <c r="DF161" t="str">
        <f t="shared" si="39"/>
        <v>Ministerio de Obras Públicas, Servicios y Vivienda</v>
      </c>
      <c r="DG161">
        <f t="shared" si="39"/>
        <v>36196</v>
      </c>
      <c r="DH161">
        <f t="shared" si="39"/>
        <v>0</v>
      </c>
    </row>
    <row r="162" spans="1:112">
      <c r="A162">
        <f t="shared" ref="A162:AF162" si="40">A13</f>
        <v>46</v>
      </c>
      <c r="B162" t="str">
        <f t="shared" si="40"/>
        <v>Ministerio de Salud y Deportes</v>
      </c>
      <c r="C162">
        <f t="shared" si="40"/>
        <v>0</v>
      </c>
      <c r="D162">
        <f t="shared" si="40"/>
        <v>1053705.6399999999</v>
      </c>
      <c r="E162">
        <f t="shared" si="40"/>
        <v>0</v>
      </c>
      <c r="F162">
        <f t="shared" si="40"/>
        <v>100828.5</v>
      </c>
      <c r="G162">
        <f t="shared" si="40"/>
        <v>0</v>
      </c>
      <c r="H162">
        <f t="shared" si="40"/>
        <v>0</v>
      </c>
      <c r="I162">
        <f t="shared" si="40"/>
        <v>0</v>
      </c>
      <c r="J162">
        <f t="shared" si="40"/>
        <v>0</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585</v>
      </c>
      <c r="AC162" t="str">
        <f t="shared" si="40"/>
        <v>Agencia Boliviana Espacial</v>
      </c>
      <c r="AD162">
        <f t="shared" si="40"/>
        <v>0</v>
      </c>
      <c r="AE162">
        <f t="shared" si="40"/>
        <v>12896.8</v>
      </c>
      <c r="AF162">
        <f t="shared" si="40"/>
        <v>0</v>
      </c>
      <c r="AG162">
        <f t="shared" ref="AG162:BL162" si="41">AG13</f>
        <v>0</v>
      </c>
      <c r="AH162">
        <f t="shared" si="41"/>
        <v>0</v>
      </c>
      <c r="AI162">
        <f t="shared" si="41"/>
        <v>0</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206</v>
      </c>
      <c r="BD162" t="str">
        <f t="shared" si="41"/>
        <v>Instituto Nacional de Estadística</v>
      </c>
      <c r="BE162">
        <f t="shared" si="41"/>
        <v>0</v>
      </c>
      <c r="BF162">
        <f t="shared" si="41"/>
        <v>0</v>
      </c>
      <c r="BG162">
        <f t="shared" si="41"/>
        <v>0</v>
      </c>
      <c r="BH162">
        <f t="shared" si="41"/>
        <v>17150000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283</v>
      </c>
      <c r="DF162" t="str">
        <f t="shared" si="43"/>
        <v>Aduana Nacional</v>
      </c>
      <c r="DG162">
        <f t="shared" si="43"/>
        <v>17340724.879999999</v>
      </c>
      <c r="DH162">
        <f t="shared" si="43"/>
        <v>0</v>
      </c>
    </row>
    <row r="163" spans="1:112">
      <c r="A163">
        <f t="shared" ref="A163:AF163" si="44">A14</f>
        <v>47</v>
      </c>
      <c r="B163" t="str">
        <f t="shared" si="44"/>
        <v>Ministerio de Desarrollo Rural y Tierras</v>
      </c>
      <c r="C163">
        <f t="shared" si="44"/>
        <v>0</v>
      </c>
      <c r="D163">
        <f t="shared" si="44"/>
        <v>47344.7</v>
      </c>
      <c r="E163">
        <f t="shared" si="44"/>
        <v>0</v>
      </c>
      <c r="F163">
        <f t="shared" si="44"/>
        <v>42996.729999999996</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348</v>
      </c>
      <c r="AC163" t="str">
        <f t="shared" si="44"/>
        <v>Autoridad Plurinacional de la Madre Tierra</v>
      </c>
      <c r="AD163">
        <f t="shared" si="44"/>
        <v>60.03</v>
      </c>
      <c r="AE163">
        <f t="shared" si="44"/>
        <v>274400</v>
      </c>
      <c r="AF163">
        <f t="shared" si="44"/>
        <v>0</v>
      </c>
      <c r="AG163">
        <f t="shared" ref="AG163:BL163" si="45">AG14</f>
        <v>0</v>
      </c>
      <c r="AH163">
        <f t="shared" si="45"/>
        <v>0</v>
      </c>
      <c r="AI163">
        <f t="shared" si="45"/>
        <v>0</v>
      </c>
      <c r="AJ163">
        <f t="shared" si="45"/>
        <v>0</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25</v>
      </c>
      <c r="BD163" t="str">
        <f t="shared" si="45"/>
        <v>Ministerio de la Presidencia</v>
      </c>
      <c r="BE163">
        <f t="shared" si="45"/>
        <v>0</v>
      </c>
      <c r="BF163">
        <f t="shared" si="45"/>
        <v>0</v>
      </c>
      <c r="BG163">
        <f t="shared" si="45"/>
        <v>0</v>
      </c>
      <c r="BH163">
        <f t="shared" si="45"/>
        <v>704968</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78</v>
      </c>
      <c r="DF163" t="str">
        <f t="shared" si="47"/>
        <v>Ministerio de Hidrocarburos y Energías</v>
      </c>
      <c r="DG163">
        <f t="shared" si="47"/>
        <v>13297718.949999999</v>
      </c>
      <c r="DH163">
        <f t="shared" si="47"/>
        <v>0</v>
      </c>
    </row>
    <row r="164" spans="1:112">
      <c r="A164">
        <f t="shared" ref="A164:AF164" si="48">A15</f>
        <v>81</v>
      </c>
      <c r="B164" t="str">
        <f t="shared" si="48"/>
        <v>Ministerio de Obras Públicas, Servicios y Vivienda</v>
      </c>
      <c r="C164">
        <f t="shared" si="48"/>
        <v>0</v>
      </c>
      <c r="D164">
        <f t="shared" si="48"/>
        <v>936.52</v>
      </c>
      <c r="E164">
        <f t="shared" si="48"/>
        <v>0</v>
      </c>
      <c r="F164">
        <f t="shared" si="48"/>
        <v>40498.109999999993</v>
      </c>
      <c r="G164">
        <f t="shared" si="48"/>
        <v>0</v>
      </c>
      <c r="H164">
        <f t="shared" si="48"/>
        <v>0</v>
      </c>
      <c r="I164">
        <f t="shared" si="48"/>
        <v>0</v>
      </c>
      <c r="J164">
        <f t="shared" si="48"/>
        <v>0</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0</v>
      </c>
      <c r="AC164">
        <f t="shared" si="48"/>
        <v>0</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190</v>
      </c>
      <c r="BD164" t="str">
        <f t="shared" si="49"/>
        <v>Autoridad Jurisdiccional Administrativa Minera</v>
      </c>
      <c r="BE164">
        <f t="shared" si="49"/>
        <v>0</v>
      </c>
      <c r="BF164">
        <f t="shared" si="49"/>
        <v>0</v>
      </c>
      <c r="BG164">
        <f t="shared" si="49"/>
        <v>0</v>
      </c>
      <c r="BH164">
        <f t="shared" si="49"/>
        <v>3389.16</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203</v>
      </c>
      <c r="DF164" t="str">
        <f t="shared" si="51"/>
        <v>Autoridad de Supervisión del Sistema Financiero</v>
      </c>
      <c r="DG164">
        <f t="shared" si="51"/>
        <v>800518</v>
      </c>
      <c r="DH164">
        <f t="shared" si="51"/>
        <v>0</v>
      </c>
    </row>
    <row r="165" spans="1:112">
      <c r="A165">
        <f t="shared" ref="A165:AF165" si="52">A16</f>
        <v>86</v>
      </c>
      <c r="B165" t="str">
        <f t="shared" si="52"/>
        <v>Ministerio de Medio Ambiente y Agua</v>
      </c>
      <c r="C165">
        <f t="shared" si="52"/>
        <v>191824</v>
      </c>
      <c r="D165">
        <f t="shared" si="52"/>
        <v>2357099.9399999995</v>
      </c>
      <c r="E165">
        <f t="shared" si="52"/>
        <v>0</v>
      </c>
      <c r="F165">
        <f t="shared" si="52"/>
        <v>5197129.6899999995</v>
      </c>
      <c r="G165">
        <f t="shared" si="52"/>
        <v>0</v>
      </c>
      <c r="H165">
        <f t="shared" si="52"/>
        <v>0</v>
      </c>
      <c r="I165">
        <f t="shared" si="52"/>
        <v>0</v>
      </c>
      <c r="J165">
        <f t="shared" si="52"/>
        <v>0</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0</v>
      </c>
      <c r="AC165">
        <f t="shared" si="52"/>
        <v>0</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47</v>
      </c>
      <c r="BD165" t="str">
        <f t="shared" si="53"/>
        <v>Ministerio de Desarrollo Rural y Tierras</v>
      </c>
      <c r="BE165">
        <f t="shared" si="53"/>
        <v>0</v>
      </c>
      <c r="BF165">
        <f t="shared" si="53"/>
        <v>0</v>
      </c>
      <c r="BG165">
        <f t="shared" si="53"/>
        <v>16363.64</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294</v>
      </c>
      <c r="DF165" t="str">
        <f t="shared" si="55"/>
        <v>Univ. Indígena Bol. Comun. Intercultl Prod. Tupak Katari</v>
      </c>
      <c r="DG165">
        <f t="shared" si="55"/>
        <v>500806</v>
      </c>
      <c r="DH165">
        <f t="shared" si="55"/>
        <v>0</v>
      </c>
    </row>
    <row r="166" spans="1:112">
      <c r="A166">
        <f t="shared" ref="A166:AF166" si="56">A17</f>
        <v>117</v>
      </c>
      <c r="B166" t="str">
        <f t="shared" si="56"/>
        <v>Dirección General de Aeronáutica Civil</v>
      </c>
      <c r="C166">
        <f t="shared" si="56"/>
        <v>2880</v>
      </c>
      <c r="D166">
        <f t="shared" si="56"/>
        <v>22673.72</v>
      </c>
      <c r="E166">
        <f t="shared" si="56"/>
        <v>2220</v>
      </c>
      <c r="F166">
        <f t="shared" si="56"/>
        <v>742</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0</v>
      </c>
      <c r="AC166">
        <f t="shared" si="56"/>
        <v>0</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81</v>
      </c>
      <c r="BD166" t="str">
        <f t="shared" si="57"/>
        <v>Ministerio de Obras Públicas, Servicios y Vivienda</v>
      </c>
      <c r="BE166">
        <f t="shared" si="57"/>
        <v>0</v>
      </c>
      <c r="BF166">
        <f t="shared" si="57"/>
        <v>0</v>
      </c>
      <c r="BG166">
        <f t="shared" si="57"/>
        <v>0.01</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134</v>
      </c>
      <c r="DF166" t="str">
        <f t="shared" si="59"/>
        <v>Consejo Nacional de Vivienda Policial</v>
      </c>
      <c r="DG166">
        <f t="shared" si="59"/>
        <v>41240344.280000001</v>
      </c>
      <c r="DH166">
        <f t="shared" si="59"/>
        <v>0</v>
      </c>
    </row>
    <row r="167" spans="1:112">
      <c r="A167">
        <f t="shared" ref="A167:AF167" si="60">A18</f>
        <v>132</v>
      </c>
      <c r="B167" t="str">
        <f t="shared" si="60"/>
        <v>Servicio de Desarrollo de las Empresas Púb. Productivas</v>
      </c>
      <c r="C167">
        <f t="shared" si="60"/>
        <v>3700.53</v>
      </c>
      <c r="D167">
        <f t="shared" si="60"/>
        <v>44000</v>
      </c>
      <c r="E167">
        <f t="shared" si="60"/>
        <v>18328.64</v>
      </c>
      <c r="F167">
        <f t="shared" si="60"/>
        <v>218422.38</v>
      </c>
      <c r="G167">
        <f t="shared" si="60"/>
        <v>0</v>
      </c>
      <c r="H167">
        <f t="shared" si="60"/>
        <v>0</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0</v>
      </c>
      <c r="AC167">
        <f t="shared" si="60"/>
        <v>0</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348</v>
      </c>
      <c r="BD167" t="str">
        <f t="shared" si="61"/>
        <v>Autoridad Plurinacional de la Madre Tierra</v>
      </c>
      <c r="BE167">
        <f t="shared" si="61"/>
        <v>0</v>
      </c>
      <c r="BF167">
        <f t="shared" si="61"/>
        <v>274339.98</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293</v>
      </c>
      <c r="DF167" t="str">
        <f t="shared" si="63"/>
        <v>Fundación Cultural del Banco Central de Bolivia</v>
      </c>
      <c r="DG167">
        <f t="shared" si="63"/>
        <v>14168.27</v>
      </c>
      <c r="DH167">
        <f t="shared" si="63"/>
        <v>0</v>
      </c>
    </row>
    <row r="168" spans="1:112">
      <c r="A168">
        <f t="shared" ref="A168:AF168" si="64">A19</f>
        <v>212</v>
      </c>
      <c r="B168" t="str">
        <f t="shared" si="64"/>
        <v>Instituto Nacional de Reforma Agraria</v>
      </c>
      <c r="C168">
        <f t="shared" si="64"/>
        <v>0</v>
      </c>
      <c r="D168">
        <f t="shared" si="64"/>
        <v>664911.87</v>
      </c>
      <c r="E168">
        <f t="shared" si="64"/>
        <v>0</v>
      </c>
      <c r="F168">
        <f t="shared" si="64"/>
        <v>38340.36</v>
      </c>
      <c r="G168">
        <f t="shared" si="64"/>
        <v>0</v>
      </c>
      <c r="H168">
        <f t="shared" si="64"/>
        <v>0</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0</v>
      </c>
      <c r="AC168">
        <f t="shared" si="64"/>
        <v>0</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576</v>
      </c>
      <c r="BD168" t="str">
        <f t="shared" si="65"/>
        <v>Empresa Pública Nacional Estratégica Cartones de Bolivia</v>
      </c>
      <c r="BE168">
        <f t="shared" si="65"/>
        <v>6322900.9699999997</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586</v>
      </c>
      <c r="DF168" t="str">
        <f t="shared" si="67"/>
        <v>Empresa Azucarera San Buenaventura</v>
      </c>
      <c r="DG168">
        <f t="shared" si="67"/>
        <v>20678348.420000002</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1532348.64</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0</v>
      </c>
      <c r="AC169">
        <f t="shared" si="68"/>
        <v>0</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t="str">
        <f t="shared" si="69"/>
        <v>99 - 01</v>
      </c>
      <c r="BD169" t="str">
        <f t="shared" si="69"/>
        <v>Dirección General de Programación y Operaciones del Tesoro</v>
      </c>
      <c r="BE169">
        <f t="shared" si="69"/>
        <v>0</v>
      </c>
      <c r="BF169">
        <f t="shared" si="69"/>
        <v>0</v>
      </c>
      <c r="BG169">
        <f t="shared" si="69"/>
        <v>3389.16</v>
      </c>
      <c r="BH169">
        <f t="shared" si="69"/>
        <v>0</v>
      </c>
      <c r="BI169">
        <f t="shared" si="69"/>
        <v>0</v>
      </c>
      <c r="BJ169">
        <f t="shared" si="69"/>
        <v>0</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683</v>
      </c>
      <c r="DF169" t="str">
        <f t="shared" si="71"/>
        <v>Procuraduria General del Estado</v>
      </c>
      <c r="DG169">
        <f t="shared" si="71"/>
        <v>4962</v>
      </c>
      <c r="DH169">
        <f t="shared" si="71"/>
        <v>0</v>
      </c>
    </row>
    <row r="170" spans="1:112">
      <c r="A170">
        <f t="shared" ref="A170:AF170" si="72">A21</f>
        <v>291</v>
      </c>
      <c r="B170" t="str">
        <f t="shared" si="72"/>
        <v>Administradora Boliviana de Carreteras</v>
      </c>
      <c r="C170">
        <f t="shared" si="72"/>
        <v>377.65999999999997</v>
      </c>
      <c r="D170">
        <f t="shared" si="72"/>
        <v>84325.94</v>
      </c>
      <c r="E170">
        <f t="shared" si="72"/>
        <v>180</v>
      </c>
      <c r="F170">
        <f t="shared" si="72"/>
        <v>3527740.78</v>
      </c>
      <c r="G170">
        <f t="shared" si="72"/>
        <v>0</v>
      </c>
      <c r="H170">
        <f t="shared" si="72"/>
        <v>0</v>
      </c>
      <c r="I170">
        <f t="shared" si="72"/>
        <v>0</v>
      </c>
      <c r="J170">
        <f t="shared" si="72"/>
        <v>0</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0</v>
      </c>
      <c r="BD170">
        <f t="shared" si="73"/>
        <v>0</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295</v>
      </c>
      <c r="DF170" t="str">
        <f t="shared" si="75"/>
        <v>Univ. Indígena Bol. Comun. Intercult Prod. Casimiro Huanca</v>
      </c>
      <c r="DG170">
        <f t="shared" si="75"/>
        <v>480</v>
      </c>
      <c r="DH170">
        <f t="shared" si="75"/>
        <v>0</v>
      </c>
    </row>
    <row r="171" spans="1:112">
      <c r="A171">
        <f t="shared" ref="A171:AF171" si="76">A22</f>
        <v>340</v>
      </c>
      <c r="B171" t="str">
        <f t="shared" si="76"/>
        <v>Servicio General de Identificación Personal</v>
      </c>
      <c r="C171">
        <f t="shared" si="76"/>
        <v>0</v>
      </c>
      <c r="D171">
        <f t="shared" si="76"/>
        <v>0</v>
      </c>
      <c r="E171">
        <f t="shared" si="76"/>
        <v>480</v>
      </c>
      <c r="F171">
        <f t="shared" si="76"/>
        <v>505534.67</v>
      </c>
      <c r="G171">
        <f t="shared" si="76"/>
        <v>0</v>
      </c>
      <c r="H171">
        <f t="shared" si="76"/>
        <v>0</v>
      </c>
      <c r="I171">
        <f t="shared" si="76"/>
        <v>0</v>
      </c>
      <c r="J171">
        <f t="shared" si="76"/>
        <v>0</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0</v>
      </c>
      <c r="BD171">
        <f t="shared" si="77"/>
        <v>0</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133</v>
      </c>
      <c r="DF171" t="str">
        <f t="shared" si="79"/>
        <v>Lotería Nacional de Beneficencia y Salubridad</v>
      </c>
      <c r="DG171">
        <f t="shared" si="79"/>
        <v>1533373.5400000003</v>
      </c>
      <c r="DH171">
        <f t="shared" si="79"/>
        <v>0</v>
      </c>
    </row>
    <row r="172" spans="1:112">
      <c r="A172">
        <f t="shared" ref="A172:AF172" si="80">A23</f>
        <v>383</v>
      </c>
      <c r="B172" t="str">
        <f t="shared" si="80"/>
        <v>Agencia Boliviana de Correos "Correos de Bolivia"</v>
      </c>
      <c r="C172">
        <f t="shared" si="80"/>
        <v>60</v>
      </c>
      <c r="D172">
        <f t="shared" si="80"/>
        <v>362875.77</v>
      </c>
      <c r="E172">
        <f t="shared" si="80"/>
        <v>60</v>
      </c>
      <c r="F172">
        <f t="shared" si="80"/>
        <v>377735.67000000004</v>
      </c>
      <c r="G172">
        <f t="shared" si="80"/>
        <v>0</v>
      </c>
      <c r="H172">
        <f t="shared" si="80"/>
        <v>0</v>
      </c>
      <c r="I172">
        <f t="shared" si="80"/>
        <v>0</v>
      </c>
      <c r="J172">
        <f t="shared" si="80"/>
        <v>0</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0</v>
      </c>
      <c r="BD172">
        <f t="shared" si="81"/>
        <v>0</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269</v>
      </c>
      <c r="DF172" t="str">
        <f t="shared" si="83"/>
        <v>Direc. Dptal. de Educación Potosí</v>
      </c>
      <c r="DG172">
        <f t="shared" si="83"/>
        <v>217048</v>
      </c>
      <c r="DH172">
        <f t="shared" si="83"/>
        <v>0</v>
      </c>
    </row>
    <row r="173" spans="1:112">
      <c r="A173">
        <f t="shared" ref="A173:AF173" si="84">A24</f>
        <v>513</v>
      </c>
      <c r="B173" t="str">
        <f t="shared" si="84"/>
        <v>Yacimientos Petrolíferos Fiscales Bolivianos</v>
      </c>
      <c r="C173">
        <f t="shared" si="84"/>
        <v>2286787.0700000003</v>
      </c>
      <c r="D173">
        <f t="shared" si="84"/>
        <v>131849.93000000002</v>
      </c>
      <c r="E173">
        <f t="shared" si="84"/>
        <v>318564549.16999996</v>
      </c>
      <c r="F173">
        <f t="shared" si="84"/>
        <v>67168227.530000001</v>
      </c>
      <c r="G173">
        <f t="shared" si="84"/>
        <v>0</v>
      </c>
      <c r="H173">
        <f t="shared" si="84"/>
        <v>0</v>
      </c>
      <c r="I173">
        <f t="shared" si="84"/>
        <v>0</v>
      </c>
      <c r="J173">
        <f t="shared" si="84"/>
        <v>0</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0</v>
      </c>
      <c r="BD173">
        <f t="shared" si="85"/>
        <v>0</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389</v>
      </c>
      <c r="DF173" t="str">
        <f t="shared" si="87"/>
        <v>Navegación Aérea y Aeropuertos Bolivianos</v>
      </c>
      <c r="DG173">
        <f t="shared" si="87"/>
        <v>7209706.5399999991</v>
      </c>
      <c r="DH173">
        <f t="shared" si="87"/>
        <v>0</v>
      </c>
    </row>
    <row r="174" spans="1:112">
      <c r="A174">
        <f t="shared" ref="A174:AF174" si="88">A25</f>
        <v>578</v>
      </c>
      <c r="B174" t="str">
        <f t="shared" si="88"/>
        <v>Boliviana de Aviación</v>
      </c>
      <c r="C174">
        <f t="shared" si="88"/>
        <v>0</v>
      </c>
      <c r="D174">
        <f t="shared" si="88"/>
        <v>0</v>
      </c>
      <c r="E174">
        <f t="shared" si="88"/>
        <v>4040005.19</v>
      </c>
      <c r="F174">
        <f t="shared" si="88"/>
        <v>257354.27</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660</v>
      </c>
      <c r="DF174" t="str">
        <f t="shared" si="91"/>
        <v>Órgano Judicial</v>
      </c>
      <c r="DG174">
        <f t="shared" si="91"/>
        <v>30609683.870000001</v>
      </c>
      <c r="DH174">
        <f t="shared" si="91"/>
        <v>0</v>
      </c>
    </row>
    <row r="175" spans="1:112">
      <c r="A175">
        <f t="shared" ref="A175:AF175" si="92">A26</f>
        <v>587</v>
      </c>
      <c r="B175" t="str">
        <f t="shared" si="92"/>
        <v>Empresa Estratégica Boliviana de Construcción y Conservación de Infraestructura Civil</v>
      </c>
      <c r="C175">
        <f t="shared" si="92"/>
        <v>0</v>
      </c>
      <c r="D175">
        <f t="shared" si="92"/>
        <v>11424536.949999999</v>
      </c>
      <c r="E175">
        <f t="shared" si="92"/>
        <v>0</v>
      </c>
      <c r="F175">
        <f t="shared" si="92"/>
        <v>0</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41</v>
      </c>
      <c r="DF175" t="str">
        <f t="shared" si="95"/>
        <v>Ministerio de Desarrollo Productivo y Economía Plural</v>
      </c>
      <c r="DG175">
        <f t="shared" si="95"/>
        <v>3919985.41</v>
      </c>
      <c r="DH175">
        <f t="shared" si="95"/>
        <v>0</v>
      </c>
    </row>
    <row r="176" spans="1:112">
      <c r="A176">
        <f t="shared" ref="A176:AF176" si="96">A27</f>
        <v>650</v>
      </c>
      <c r="B176" t="str">
        <f t="shared" si="96"/>
        <v>Asamblea Legislativa Plurinacional</v>
      </c>
      <c r="C176">
        <f t="shared" si="96"/>
        <v>0</v>
      </c>
      <c r="D176">
        <f t="shared" si="96"/>
        <v>272.47000000000003</v>
      </c>
      <c r="E176">
        <f t="shared" si="96"/>
        <v>0</v>
      </c>
      <c r="F176">
        <f t="shared" si="96"/>
        <v>17955.590000000004</v>
      </c>
      <c r="G176">
        <f t="shared" si="96"/>
        <v>0</v>
      </c>
      <c r="H176">
        <f t="shared" si="96"/>
        <v>0</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t="str">
        <f t="shared" si="99"/>
        <v>99 - 02</v>
      </c>
      <c r="DF176" t="str">
        <f t="shared" si="99"/>
        <v>Dirección General de Programación y Operaciones del Tesoro</v>
      </c>
      <c r="DG176">
        <f t="shared" si="99"/>
        <v>19626828.91</v>
      </c>
      <c r="DH176">
        <f t="shared" si="99"/>
        <v>0</v>
      </c>
    </row>
    <row r="177" spans="1:112">
      <c r="A177">
        <f t="shared" ref="A177:AF177" si="100">A28</f>
        <v>660</v>
      </c>
      <c r="B177" t="str">
        <f t="shared" si="100"/>
        <v>Órgano Judicial</v>
      </c>
      <c r="C177">
        <f t="shared" si="100"/>
        <v>0</v>
      </c>
      <c r="D177">
        <f t="shared" si="100"/>
        <v>0</v>
      </c>
      <c r="E177">
        <f t="shared" si="100"/>
        <v>0</v>
      </c>
      <c r="F177">
        <f t="shared" si="100"/>
        <v>0.18</v>
      </c>
      <c r="G177">
        <f t="shared" si="100"/>
        <v>0</v>
      </c>
      <c r="H177">
        <f t="shared" si="100"/>
        <v>0</v>
      </c>
      <c r="I177">
        <f t="shared" si="100"/>
        <v>0</v>
      </c>
      <c r="J177">
        <f t="shared" si="100"/>
        <v>0</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312</v>
      </c>
      <c r="DF177" t="str">
        <f t="shared" si="103"/>
        <v>Autoridad de Fiscalizac. y Control Soc de Bosques y Tierras</v>
      </c>
      <c r="DG177">
        <f t="shared" si="103"/>
        <v>17784903.45000001</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35236</v>
      </c>
      <c r="G178">
        <f t="shared" si="104"/>
        <v>0</v>
      </c>
      <c r="H178">
        <f t="shared" si="104"/>
        <v>0</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548</v>
      </c>
      <c r="DF178" t="str">
        <f t="shared" si="107"/>
        <v>Corporación de las Fuerzas Armadas p/ el Des. Nacional</v>
      </c>
      <c r="DG178">
        <f t="shared" si="107"/>
        <v>443635.45999999996</v>
      </c>
      <c r="DH178">
        <f t="shared" si="107"/>
        <v>0</v>
      </c>
    </row>
    <row r="179" spans="1:112">
      <c r="A179">
        <f t="shared" ref="A179:AF179" si="108">A30</f>
        <v>902</v>
      </c>
      <c r="B179" t="str">
        <f t="shared" si="108"/>
        <v>Gobierno Autónomo Departamental de La Paz</v>
      </c>
      <c r="C179">
        <f t="shared" si="108"/>
        <v>0</v>
      </c>
      <c r="D179">
        <f t="shared" si="108"/>
        <v>5835.23</v>
      </c>
      <c r="E179">
        <f t="shared" si="108"/>
        <v>0</v>
      </c>
      <c r="F179">
        <f t="shared" si="108"/>
        <v>1052.6099999999999</v>
      </c>
      <c r="G179">
        <f t="shared" si="108"/>
        <v>0</v>
      </c>
      <c r="H179">
        <f t="shared" si="108"/>
        <v>0</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599</v>
      </c>
      <c r="DF179" t="str">
        <f t="shared" si="111"/>
        <v>Empresa Boliviana de Alimentos y Derivados</v>
      </c>
      <c r="DG179">
        <f t="shared" si="111"/>
        <v>6401510.3499999996</v>
      </c>
      <c r="DH179">
        <f t="shared" si="111"/>
        <v>0</v>
      </c>
    </row>
    <row r="180" spans="1:112">
      <c r="A180" t="str">
        <f t="shared" ref="A180:AF180" si="112">A31</f>
        <v>99 - 02</v>
      </c>
      <c r="B180" t="str">
        <f t="shared" si="112"/>
        <v>Dirección General de Programación y Operaciones del Tesoro</v>
      </c>
      <c r="C180">
        <f t="shared" si="112"/>
        <v>0</v>
      </c>
      <c r="D180">
        <f t="shared" si="112"/>
        <v>4694312.4800000004</v>
      </c>
      <c r="E180">
        <f t="shared" si="112"/>
        <v>69.599999999999994</v>
      </c>
      <c r="F180">
        <f t="shared" si="112"/>
        <v>10202411.52</v>
      </c>
      <c r="G180">
        <f t="shared" si="112"/>
        <v>0</v>
      </c>
      <c r="H180">
        <f t="shared" si="112"/>
        <v>0</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132</v>
      </c>
      <c r="DF180" t="str">
        <f t="shared" si="115"/>
        <v>Servicio de Desarrollo de las Empresas Púb. Productivas</v>
      </c>
      <c r="DG180">
        <f t="shared" si="115"/>
        <v>11871239.970000001</v>
      </c>
      <c r="DH180">
        <f t="shared" si="115"/>
        <v>0</v>
      </c>
    </row>
    <row r="181" spans="1:112">
      <c r="A181" t="str">
        <f t="shared" ref="A181:AF181" si="116">A32</f>
        <v>99 - 04</v>
      </c>
      <c r="B181" t="str">
        <f t="shared" si="116"/>
        <v>Dirección General de Administración y Finanzas Territoriales</v>
      </c>
      <c r="C181">
        <f t="shared" si="116"/>
        <v>0</v>
      </c>
      <c r="D181">
        <f t="shared" si="116"/>
        <v>28700689.770000003</v>
      </c>
      <c r="E181">
        <f t="shared" si="116"/>
        <v>0</v>
      </c>
      <c r="F181">
        <f t="shared" si="116"/>
        <v>9793096.4600000009</v>
      </c>
      <c r="G181">
        <f t="shared" si="116"/>
        <v>0</v>
      </c>
      <c r="H181">
        <f t="shared" si="116"/>
        <v>0</v>
      </c>
      <c r="I181">
        <f t="shared" si="116"/>
        <v>0</v>
      </c>
      <c r="J181">
        <f t="shared" si="116"/>
        <v>0</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47</v>
      </c>
      <c r="DF181" t="str">
        <f t="shared" si="119"/>
        <v>Ministerio de Desarrollo Rural y Tierras</v>
      </c>
      <c r="DG181">
        <f t="shared" si="119"/>
        <v>144422.49</v>
      </c>
      <c r="DH181">
        <f t="shared" si="119"/>
        <v>0</v>
      </c>
    </row>
    <row r="182" spans="1:112">
      <c r="A182" t="str">
        <f t="shared" ref="A182:AF182" si="120">A33</f>
        <v>N/I</v>
      </c>
      <c r="B182" t="str">
        <f t="shared" si="120"/>
        <v>No Identificado</v>
      </c>
      <c r="C182">
        <f t="shared" si="120"/>
        <v>0</v>
      </c>
      <c r="D182">
        <f t="shared" si="120"/>
        <v>202751.61999999997</v>
      </c>
      <c r="E182">
        <f t="shared" si="120"/>
        <v>0</v>
      </c>
      <c r="F182">
        <f t="shared" si="120"/>
        <v>277662.64999999997</v>
      </c>
      <c r="G182">
        <f t="shared" si="120"/>
        <v>0</v>
      </c>
      <c r="H182">
        <f t="shared" si="120"/>
        <v>0</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681</v>
      </c>
      <c r="DF182" t="str">
        <f t="shared" si="123"/>
        <v>Ministerio Público</v>
      </c>
      <c r="DG182">
        <f t="shared" si="123"/>
        <v>5309780.5</v>
      </c>
      <c r="DH182">
        <f t="shared" si="123"/>
        <v>0</v>
      </c>
    </row>
    <row r="183" spans="1:112">
      <c r="A183">
        <f t="shared" ref="A183:AF183" si="124">A34</f>
        <v>597</v>
      </c>
      <c r="B183" t="str">
        <f t="shared" si="124"/>
        <v>Empresa Pública Nacional Estratégica de Yacimientos de Litio Bolivianos</v>
      </c>
      <c r="C183">
        <f t="shared" si="124"/>
        <v>2812.12</v>
      </c>
      <c r="D183">
        <f t="shared" si="124"/>
        <v>0</v>
      </c>
      <c r="E183">
        <f t="shared" si="124"/>
        <v>300</v>
      </c>
      <c r="F183">
        <f t="shared" si="124"/>
        <v>633329.6</v>
      </c>
      <c r="G183">
        <f t="shared" si="124"/>
        <v>0</v>
      </c>
      <c r="H183">
        <f t="shared" si="124"/>
        <v>0</v>
      </c>
      <c r="I183">
        <f t="shared" si="124"/>
        <v>0</v>
      </c>
      <c r="J183">
        <f t="shared" si="124"/>
        <v>0</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315</v>
      </c>
      <c r="DF183" t="str">
        <f t="shared" si="127"/>
        <v>Autoridad de Fiscalización de Empresas</v>
      </c>
      <c r="DG183">
        <f t="shared" si="127"/>
        <v>563294.26</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58867.959999999992</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324</v>
      </c>
      <c r="DF184" t="str">
        <f t="shared" si="131"/>
        <v>Escuela Boliviana Intercultural de Música</v>
      </c>
      <c r="DG184">
        <f t="shared" si="131"/>
        <v>34263</v>
      </c>
      <c r="DH184">
        <f t="shared" si="131"/>
        <v>0</v>
      </c>
    </row>
    <row r="185" spans="1:112">
      <c r="A185">
        <f t="shared" ref="A185:AF185" si="132">A36</f>
        <v>283</v>
      </c>
      <c r="B185" t="str">
        <f t="shared" si="132"/>
        <v>Aduana Nacional</v>
      </c>
      <c r="C185">
        <f t="shared" si="132"/>
        <v>0</v>
      </c>
      <c r="D185">
        <f t="shared" si="132"/>
        <v>1610.7</v>
      </c>
      <c r="E185">
        <f t="shared" si="132"/>
        <v>0</v>
      </c>
      <c r="F185">
        <f t="shared" si="132"/>
        <v>2909118.87</v>
      </c>
      <c r="G185">
        <f t="shared" si="132"/>
        <v>0</v>
      </c>
      <c r="H185">
        <f t="shared" si="132"/>
        <v>0</v>
      </c>
      <c r="I185">
        <f t="shared" si="132"/>
        <v>0</v>
      </c>
      <c r="J185">
        <f t="shared" si="132"/>
        <v>0</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347</v>
      </c>
      <c r="DF185" t="str">
        <f t="shared" si="135"/>
        <v>Autoridad de Fiscalización y Control de Cooperativas</v>
      </c>
      <c r="DG185">
        <f t="shared" si="135"/>
        <v>959385.5</v>
      </c>
      <c r="DH185">
        <f t="shared" si="135"/>
        <v>0</v>
      </c>
    </row>
    <row r="186" spans="1:112">
      <c r="A186">
        <f t="shared" ref="A186:AF186" si="136">A37</f>
        <v>203</v>
      </c>
      <c r="B186" t="str">
        <f t="shared" si="136"/>
        <v>Autoridad de Supervisión del Sistema Financiero</v>
      </c>
      <c r="C186">
        <f t="shared" si="136"/>
        <v>0</v>
      </c>
      <c r="D186">
        <f t="shared" si="136"/>
        <v>66.599999999999994</v>
      </c>
      <c r="E186">
        <f t="shared" si="136"/>
        <v>0</v>
      </c>
      <c r="F186">
        <f t="shared" si="136"/>
        <v>3480.5</v>
      </c>
      <c r="G186">
        <f t="shared" si="136"/>
        <v>0</v>
      </c>
      <c r="H186">
        <f t="shared" si="136"/>
        <v>0</v>
      </c>
      <c r="I186">
        <f t="shared" si="136"/>
        <v>0</v>
      </c>
      <c r="J186">
        <f t="shared" si="136"/>
        <v>0</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343</v>
      </c>
      <c r="DF186" t="str">
        <f t="shared" si="139"/>
        <v>Escuela de Jueces del Estado</v>
      </c>
      <c r="DG186">
        <f t="shared" si="139"/>
        <v>390</v>
      </c>
      <c r="DH186">
        <f t="shared" si="139"/>
        <v>0</v>
      </c>
    </row>
    <row r="187" spans="1:112">
      <c r="A187">
        <f t="shared" ref="A187:AF187" si="140">A38</f>
        <v>155</v>
      </c>
      <c r="B187" t="str">
        <f t="shared" si="140"/>
        <v>Dirección del Notariado Plurinacional</v>
      </c>
      <c r="C187">
        <f t="shared" si="140"/>
        <v>0</v>
      </c>
      <c r="D187">
        <f t="shared" si="140"/>
        <v>501</v>
      </c>
      <c r="E187">
        <f t="shared" si="140"/>
        <v>0</v>
      </c>
      <c r="F187">
        <f t="shared" si="140"/>
        <v>11187.47</v>
      </c>
      <c r="G187">
        <f t="shared" si="140"/>
        <v>0</v>
      </c>
      <c r="H187">
        <f t="shared" si="140"/>
        <v>0</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526</v>
      </c>
      <c r="DF187" t="str">
        <f t="shared" si="143"/>
        <v>Bolivia TV</v>
      </c>
      <c r="DG187">
        <f t="shared" si="143"/>
        <v>2530031.04</v>
      </c>
      <c r="DH187">
        <f t="shared" si="143"/>
        <v>0</v>
      </c>
    </row>
    <row r="188" spans="1:112">
      <c r="A188">
        <f t="shared" ref="A188:AF188" si="144">A39</f>
        <v>290</v>
      </c>
      <c r="B188" t="str">
        <f t="shared" si="144"/>
        <v>Servicio de Impuestos Nacionales</v>
      </c>
      <c r="C188">
        <f t="shared" si="144"/>
        <v>0</v>
      </c>
      <c r="D188">
        <f t="shared" si="144"/>
        <v>0</v>
      </c>
      <c r="E188">
        <f t="shared" si="144"/>
        <v>0</v>
      </c>
      <c r="F188">
        <f t="shared" si="144"/>
        <v>314574.48</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234</v>
      </c>
      <c r="DF188" t="str">
        <f t="shared" si="147"/>
        <v xml:space="preserve">Servicio Geológico Minero </v>
      </c>
      <c r="DG188">
        <f t="shared" si="147"/>
        <v>108878.84000000001</v>
      </c>
      <c r="DH188">
        <f t="shared" si="147"/>
        <v>0</v>
      </c>
    </row>
    <row r="189" spans="1:112">
      <c r="A189">
        <f t="shared" ref="A189:AF189" si="148">A40</f>
        <v>373</v>
      </c>
      <c r="B189" t="str">
        <f t="shared" si="148"/>
        <v>Fondo de Desarrollo Indigena</v>
      </c>
      <c r="C189">
        <f t="shared" si="148"/>
        <v>0</v>
      </c>
      <c r="D189">
        <f t="shared" si="148"/>
        <v>0</v>
      </c>
      <c r="E189">
        <f t="shared" si="148"/>
        <v>0</v>
      </c>
      <c r="F189">
        <f t="shared" si="148"/>
        <v>4004855.7399999993</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383</v>
      </c>
      <c r="DF189" t="str">
        <f t="shared" si="151"/>
        <v>Agencia Boliviana de Correos "Correos de Bolivia"</v>
      </c>
      <c r="DG189">
        <f t="shared" si="151"/>
        <v>160385.44</v>
      </c>
      <c r="DH189">
        <f t="shared" si="151"/>
        <v>0</v>
      </c>
    </row>
    <row r="190" spans="1:112">
      <c r="A190">
        <f t="shared" ref="A190:AF190" si="152">A41</f>
        <v>342</v>
      </c>
      <c r="B190" t="str">
        <f t="shared" si="152"/>
        <v>Agencia Estatal de Vivienda</v>
      </c>
      <c r="C190">
        <f t="shared" si="152"/>
        <v>0</v>
      </c>
      <c r="D190">
        <f t="shared" si="152"/>
        <v>0</v>
      </c>
      <c r="E190">
        <f t="shared" si="152"/>
        <v>0</v>
      </c>
      <c r="F190">
        <f t="shared" si="152"/>
        <v>4494324.8500000006</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573</v>
      </c>
      <c r="DF190" t="str">
        <f t="shared" si="155"/>
        <v>Empresa Siderúrgica del Mutún</v>
      </c>
      <c r="DG190">
        <f t="shared" si="155"/>
        <v>1410850.7699999998</v>
      </c>
      <c r="DH190">
        <f t="shared" si="155"/>
        <v>0</v>
      </c>
    </row>
    <row r="191" spans="1:112">
      <c r="A191">
        <f t="shared" ref="A191:AF191" si="156">A42</f>
        <v>378</v>
      </c>
      <c r="B191" t="str">
        <f t="shared" si="156"/>
        <v>Servicio Nacional Textil</v>
      </c>
      <c r="C191">
        <f t="shared" si="156"/>
        <v>0</v>
      </c>
      <c r="D191">
        <f t="shared" si="156"/>
        <v>0</v>
      </c>
      <c r="E191">
        <f t="shared" si="156"/>
        <v>0</v>
      </c>
      <c r="F191">
        <f t="shared" si="156"/>
        <v>70</v>
      </c>
      <c r="G191">
        <f t="shared" si="156"/>
        <v>0</v>
      </c>
      <c r="H191">
        <f t="shared" si="156"/>
        <v>0</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192</v>
      </c>
      <c r="DF191" t="str">
        <f t="shared" si="159"/>
        <v>Servicio al Mejoramiento de la Navegación Amazónica</v>
      </c>
      <c r="DG191">
        <f t="shared" si="159"/>
        <v>830087</v>
      </c>
      <c r="DH191">
        <f t="shared" si="159"/>
        <v>0</v>
      </c>
    </row>
    <row r="192" spans="1:112">
      <c r="A192">
        <f t="shared" ref="A192:AF192" si="160">A43</f>
        <v>580</v>
      </c>
      <c r="B192" t="str">
        <f t="shared" si="160"/>
        <v>Depósitos Aduaneros Bolivianos</v>
      </c>
      <c r="C192">
        <f t="shared" si="160"/>
        <v>0</v>
      </c>
      <c r="D192">
        <f t="shared" si="160"/>
        <v>0</v>
      </c>
      <c r="E192">
        <f t="shared" si="160"/>
        <v>0</v>
      </c>
      <c r="F192">
        <f t="shared" si="160"/>
        <v>5367.28</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296</v>
      </c>
      <c r="DF192" t="str">
        <f t="shared" si="163"/>
        <v>Univ. Indígena Bol. Comun. Intercult Prod. Apiaguaiki Tupa</v>
      </c>
      <c r="DG192">
        <f t="shared" si="163"/>
        <v>40011</v>
      </c>
      <c r="DH192">
        <f t="shared" si="163"/>
        <v>0</v>
      </c>
    </row>
    <row r="193" spans="1:112">
      <c r="A193">
        <f t="shared" ref="A193:AF193" si="164">A44</f>
        <v>66</v>
      </c>
      <c r="B193" t="str">
        <f t="shared" si="164"/>
        <v>Ministerio de Planificación del Desarrollo</v>
      </c>
      <c r="C193">
        <f t="shared" si="164"/>
        <v>0</v>
      </c>
      <c r="D193">
        <f t="shared" si="164"/>
        <v>0</v>
      </c>
      <c r="E193">
        <f t="shared" si="164"/>
        <v>17412.489999999998</v>
      </c>
      <c r="F193">
        <f t="shared" si="164"/>
        <v>28720672.170000002</v>
      </c>
      <c r="G193">
        <f t="shared" si="164"/>
        <v>0</v>
      </c>
      <c r="H193">
        <f t="shared" si="164"/>
        <v>0</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310</v>
      </c>
      <c r="DF193" t="str">
        <f t="shared" si="167"/>
        <v>Autoridad de Regulación y Fiscalización de Telecomunicaciones y Transportes</v>
      </c>
      <c r="DG193">
        <f t="shared" si="167"/>
        <v>2482509.6899999995</v>
      </c>
      <c r="DH193">
        <f t="shared" si="167"/>
        <v>0</v>
      </c>
    </row>
    <row r="194" spans="1:112">
      <c r="A194">
        <f t="shared" ref="A194:AF194" si="168">A45</f>
        <v>206</v>
      </c>
      <c r="B194" t="str">
        <f t="shared" si="168"/>
        <v>Instituto Nacional de Estadística</v>
      </c>
      <c r="C194">
        <f t="shared" si="168"/>
        <v>0</v>
      </c>
      <c r="D194">
        <f t="shared" si="168"/>
        <v>14184.65</v>
      </c>
      <c r="E194">
        <f t="shared" si="168"/>
        <v>0</v>
      </c>
      <c r="F194">
        <f t="shared" si="168"/>
        <v>177.85</v>
      </c>
      <c r="G194">
        <f t="shared" si="168"/>
        <v>0</v>
      </c>
      <c r="H194">
        <f t="shared" si="168"/>
        <v>0</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387</v>
      </c>
      <c r="DF194" t="str">
        <f t="shared" si="171"/>
        <v>Agencia del Desarrollo del Cine y Audiovisual Bolivianos</v>
      </c>
      <c r="DG194">
        <f t="shared" si="171"/>
        <v>8390297.4299999997</v>
      </c>
      <c r="DH194">
        <f t="shared" si="171"/>
        <v>0</v>
      </c>
    </row>
    <row r="195" spans="1:112">
      <c r="A195">
        <f t="shared" ref="A195:AF195" si="172">A46</f>
        <v>514</v>
      </c>
      <c r="B195" t="str">
        <f t="shared" si="172"/>
        <v>Empresa Nacional de Electricidad</v>
      </c>
      <c r="C195">
        <f t="shared" si="172"/>
        <v>0</v>
      </c>
      <c r="D195">
        <f t="shared" si="172"/>
        <v>0</v>
      </c>
      <c r="E195">
        <f t="shared" si="172"/>
        <v>0</v>
      </c>
      <c r="F195">
        <f t="shared" si="172"/>
        <v>835.97</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572</v>
      </c>
      <c r="DF195" t="str">
        <f t="shared" si="175"/>
        <v>Empresa de Apoyo a la Producción de Alimentos</v>
      </c>
      <c r="DG195">
        <f t="shared" si="175"/>
        <v>8652719.2699999996</v>
      </c>
      <c r="DH195">
        <f t="shared" si="175"/>
        <v>0</v>
      </c>
    </row>
    <row r="196" spans="1:112">
      <c r="A196">
        <f t="shared" ref="A196:AF196" si="176">A47</f>
        <v>862</v>
      </c>
      <c r="B196" t="str">
        <f t="shared" si="176"/>
        <v>Fondo Nacional de Desarrollo Regional</v>
      </c>
      <c r="C196">
        <f t="shared" si="176"/>
        <v>338984.17000000004</v>
      </c>
      <c r="D196">
        <f t="shared" si="176"/>
        <v>5453.6100000000006</v>
      </c>
      <c r="E196">
        <f t="shared" si="176"/>
        <v>385021.79</v>
      </c>
      <c r="F196">
        <f t="shared" si="176"/>
        <v>4472146.6300000027</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661</v>
      </c>
      <c r="DF196" t="str">
        <f t="shared" si="179"/>
        <v>Tribunal Constitucional Plurinacional</v>
      </c>
      <c r="DG196">
        <f t="shared" si="179"/>
        <v>12528</v>
      </c>
      <c r="DH196">
        <f t="shared" si="179"/>
        <v>0</v>
      </c>
    </row>
    <row r="197" spans="1:112">
      <c r="A197">
        <f t="shared" ref="A197:AF197" si="180">A48</f>
        <v>70</v>
      </c>
      <c r="B197" t="str">
        <f t="shared" si="180"/>
        <v>Ministerio de Trabajo, Empleo y Previsión Social</v>
      </c>
      <c r="C197">
        <f t="shared" si="180"/>
        <v>0</v>
      </c>
      <c r="D197">
        <f t="shared" si="180"/>
        <v>0</v>
      </c>
      <c r="E197">
        <f t="shared" si="180"/>
        <v>0</v>
      </c>
      <c r="F197">
        <f t="shared" si="180"/>
        <v>5789.22</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525</v>
      </c>
      <c r="DF197" t="str">
        <f t="shared" si="183"/>
        <v>Transportes Aéreos Bolivianos</v>
      </c>
      <c r="DG197">
        <f t="shared" si="183"/>
        <v>3177201.6</v>
      </c>
      <c r="DH197">
        <f t="shared" si="183"/>
        <v>0</v>
      </c>
    </row>
    <row r="198" spans="1:112">
      <c r="A198">
        <f t="shared" ref="A198:AF198" si="184">A49</f>
        <v>526</v>
      </c>
      <c r="B198" t="str">
        <f t="shared" si="184"/>
        <v>Bolivia TV</v>
      </c>
      <c r="C198">
        <f t="shared" si="184"/>
        <v>0</v>
      </c>
      <c r="D198">
        <f t="shared" si="184"/>
        <v>113347.5</v>
      </c>
      <c r="E198">
        <f t="shared" si="184"/>
        <v>0</v>
      </c>
      <c r="F198">
        <f t="shared" si="184"/>
        <v>21000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594</v>
      </c>
      <c r="DF198" t="str">
        <f t="shared" si="187"/>
        <v>Administración de Servicios Portuarios - Bolivia</v>
      </c>
      <c r="DG198">
        <f t="shared" si="187"/>
        <v>8491653.0600000005</v>
      </c>
      <c r="DH198">
        <f t="shared" si="187"/>
        <v>0</v>
      </c>
    </row>
    <row r="199" spans="1:112">
      <c r="A199">
        <f t="shared" ref="A199:AF199" si="188">A50</f>
        <v>681</v>
      </c>
      <c r="B199" t="str">
        <f t="shared" si="188"/>
        <v>Ministerio Público</v>
      </c>
      <c r="C199">
        <f t="shared" si="188"/>
        <v>0</v>
      </c>
      <c r="D199">
        <f t="shared" si="188"/>
        <v>68980.800000000003</v>
      </c>
      <c r="E199">
        <f t="shared" si="188"/>
        <v>0</v>
      </c>
      <c r="F199">
        <f t="shared" si="188"/>
        <v>912.1099999999999</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601</v>
      </c>
      <c r="DF199" t="str">
        <f t="shared" si="191"/>
        <v>Empresa Boliviana de Producción Agropecuaria</v>
      </c>
      <c r="DG199">
        <f t="shared" si="191"/>
        <v>407169.45999999996</v>
      </c>
      <c r="DH199">
        <f t="shared" si="191"/>
        <v>0</v>
      </c>
    </row>
    <row r="200" spans="1:112">
      <c r="A200">
        <f t="shared" ref="A200:AF200" si="192">A51</f>
        <v>389</v>
      </c>
      <c r="B200" t="str">
        <f t="shared" si="192"/>
        <v>Navegación Aérea y Aeropuertos Bolivianos</v>
      </c>
      <c r="C200">
        <f t="shared" si="192"/>
        <v>0</v>
      </c>
      <c r="D200">
        <f t="shared" si="192"/>
        <v>0</v>
      </c>
      <c r="E200">
        <f t="shared" si="192"/>
        <v>0</v>
      </c>
      <c r="F200">
        <f t="shared" si="192"/>
        <v>462670.11</v>
      </c>
      <c r="G200">
        <f t="shared" si="192"/>
        <v>0</v>
      </c>
      <c r="H200">
        <f t="shared" si="192"/>
        <v>0</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170</v>
      </c>
      <c r="DF200" t="str">
        <f t="shared" si="195"/>
        <v>Escuela Militar de Ingeniería</v>
      </c>
      <c r="DG200">
        <f t="shared" si="195"/>
        <v>3152697.810000001</v>
      </c>
      <c r="DH200">
        <f t="shared" si="195"/>
        <v>0</v>
      </c>
    </row>
    <row r="201" spans="1:112">
      <c r="A201" t="str">
        <f t="shared" ref="A201:AF201" si="196">A52</f>
        <v>99 - 03</v>
      </c>
      <c r="B201" t="str">
        <f t="shared" si="196"/>
        <v>Dirección General de Crédito Público</v>
      </c>
      <c r="C201">
        <f t="shared" si="196"/>
        <v>217703241.85000002</v>
      </c>
      <c r="D201">
        <f t="shared" si="196"/>
        <v>3455878.17</v>
      </c>
      <c r="E201">
        <f t="shared" si="196"/>
        <v>215627640.56</v>
      </c>
      <c r="F201">
        <f t="shared" si="196"/>
        <v>230779387.98000002</v>
      </c>
      <c r="G201">
        <f t="shared" si="196"/>
        <v>0</v>
      </c>
      <c r="H201">
        <f t="shared" si="196"/>
        <v>0</v>
      </c>
      <c r="I201">
        <f t="shared" si="196"/>
        <v>0</v>
      </c>
      <c r="J201">
        <f t="shared" si="196"/>
        <v>0</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862</v>
      </c>
      <c r="DF201" t="str">
        <f t="shared" si="199"/>
        <v>Fondo Nacional de Desarrollo Regional</v>
      </c>
      <c r="DG201">
        <f t="shared" si="199"/>
        <v>21322438.18</v>
      </c>
      <c r="DH201">
        <f t="shared" si="199"/>
        <v>0</v>
      </c>
    </row>
    <row r="202" spans="1:112">
      <c r="A202">
        <f t="shared" ref="A202:AF202" si="200">A53</f>
        <v>253</v>
      </c>
      <c r="B202" t="str">
        <f t="shared" si="200"/>
        <v>Entidad Ejecutora de Medio Ambiente y Agua</v>
      </c>
      <c r="C202">
        <f t="shared" si="200"/>
        <v>0</v>
      </c>
      <c r="D202">
        <f t="shared" si="200"/>
        <v>0</v>
      </c>
      <c r="E202">
        <f t="shared" si="200"/>
        <v>0</v>
      </c>
      <c r="F202">
        <f t="shared" si="200"/>
        <v>9291195.9800000004</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633</v>
      </c>
      <c r="DF202" t="str">
        <f t="shared" si="203"/>
        <v>Empresa Misicuni</v>
      </c>
      <c r="DG202">
        <f t="shared" si="203"/>
        <v>2031687.93</v>
      </c>
      <c r="DH202">
        <f t="shared" si="203"/>
        <v>0</v>
      </c>
    </row>
    <row r="203" spans="1:112">
      <c r="A203">
        <f t="shared" ref="A203:AF203" si="204">A54</f>
        <v>423</v>
      </c>
      <c r="B203" t="str">
        <f t="shared" si="204"/>
        <v>Caja de Salud del Servicio Nal. de Caminos y Ramas Anexas</v>
      </c>
      <c r="C203">
        <f t="shared" si="204"/>
        <v>0</v>
      </c>
      <c r="D203">
        <f t="shared" si="204"/>
        <v>8630.4</v>
      </c>
      <c r="E203">
        <f t="shared" si="204"/>
        <v>0</v>
      </c>
      <c r="F203">
        <f t="shared" si="204"/>
        <v>8919.5299999999988</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0</v>
      </c>
      <c r="DF203">
        <f t="shared" si="207"/>
        <v>0</v>
      </c>
      <c r="DG203">
        <f t="shared" si="207"/>
        <v>0</v>
      </c>
      <c r="DH203">
        <f t="shared" si="207"/>
        <v>0</v>
      </c>
    </row>
    <row r="204" spans="1:112">
      <c r="A204">
        <f t="shared" ref="A204:AF204" si="208">A55</f>
        <v>548</v>
      </c>
      <c r="B204" t="str">
        <f t="shared" si="208"/>
        <v>Corporación de las Fuerzas Armadas p/ el Des. Nacional</v>
      </c>
      <c r="C204">
        <f t="shared" si="208"/>
        <v>443.07</v>
      </c>
      <c r="D204">
        <f t="shared" si="208"/>
        <v>0</v>
      </c>
      <c r="E204">
        <f t="shared" si="208"/>
        <v>0</v>
      </c>
      <c r="F204">
        <f t="shared" si="208"/>
        <v>3947036.1799999997</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382</v>
      </c>
      <c r="B205" t="str">
        <f t="shared" si="212"/>
        <v>Agencia de Infraestructura en Salud y Equipamiento Médico</v>
      </c>
      <c r="C205">
        <f t="shared" si="212"/>
        <v>0</v>
      </c>
      <c r="D205">
        <f t="shared" si="212"/>
        <v>0</v>
      </c>
      <c r="E205">
        <f t="shared" si="212"/>
        <v>0</v>
      </c>
      <c r="F205">
        <f t="shared" si="212"/>
        <v>2294550.7599999998</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213</v>
      </c>
      <c r="B206" t="str">
        <f t="shared" si="216"/>
        <v>Servicio Nacional de Meteorología e Hidrología</v>
      </c>
      <c r="C206">
        <f t="shared" si="216"/>
        <v>0</v>
      </c>
      <c r="D206">
        <f t="shared" si="216"/>
        <v>0</v>
      </c>
      <c r="E206">
        <f t="shared" si="216"/>
        <v>0</v>
      </c>
      <c r="F206">
        <f t="shared" si="216"/>
        <v>1100</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190</v>
      </c>
      <c r="B207" t="str">
        <f t="shared" si="220"/>
        <v>Autoridad Jurisdiccional Administrativa Minera</v>
      </c>
      <c r="C207">
        <f t="shared" si="220"/>
        <v>0</v>
      </c>
      <c r="D207">
        <f t="shared" si="220"/>
        <v>0</v>
      </c>
      <c r="E207">
        <f t="shared" si="220"/>
        <v>0</v>
      </c>
      <c r="F207">
        <f t="shared" si="220"/>
        <v>6384</v>
      </c>
      <c r="G207">
        <f t="shared" si="220"/>
        <v>0</v>
      </c>
      <c r="H207">
        <f t="shared" si="220"/>
        <v>0</v>
      </c>
      <c r="I207">
        <f t="shared" si="220"/>
        <v>0</v>
      </c>
      <c r="J207">
        <f t="shared" si="220"/>
        <v>0</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682</v>
      </c>
      <c r="B208" t="str">
        <f t="shared" si="224"/>
        <v>Defensoria del Pueblo</v>
      </c>
      <c r="C208">
        <f t="shared" si="224"/>
        <v>0</v>
      </c>
      <c r="D208">
        <f t="shared" si="224"/>
        <v>0</v>
      </c>
      <c r="E208">
        <f t="shared" si="224"/>
        <v>0</v>
      </c>
      <c r="F208">
        <f t="shared" si="224"/>
        <v>37808.65</v>
      </c>
      <c r="G208">
        <f t="shared" si="224"/>
        <v>0</v>
      </c>
      <c r="H208">
        <f t="shared" si="224"/>
        <v>0</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590</v>
      </c>
      <c r="B209" t="str">
        <f t="shared" si="228"/>
        <v>Empresa Pública "QUIPUS"</v>
      </c>
      <c r="C209">
        <f t="shared" si="228"/>
        <v>0</v>
      </c>
      <c r="D209">
        <f t="shared" si="228"/>
        <v>165856</v>
      </c>
      <c r="E209">
        <f t="shared" si="228"/>
        <v>0</v>
      </c>
      <c r="F209">
        <f t="shared" si="228"/>
        <v>9713906.3699999992</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903</v>
      </c>
      <c r="B210" t="str">
        <f t="shared" si="232"/>
        <v>Gobierno Autónomo Departamental de Cochabamba</v>
      </c>
      <c r="C210">
        <f t="shared" si="232"/>
        <v>0</v>
      </c>
      <c r="D210">
        <f t="shared" si="232"/>
        <v>364975.35999999999</v>
      </c>
      <c r="E210">
        <f t="shared" si="232"/>
        <v>0</v>
      </c>
      <c r="F210">
        <f t="shared" si="232"/>
        <v>0</v>
      </c>
      <c r="G210">
        <f t="shared" si="232"/>
        <v>0</v>
      </c>
      <c r="H210">
        <f t="shared" si="232"/>
        <v>0</v>
      </c>
      <c r="I210">
        <f t="shared" si="232"/>
        <v>0</v>
      </c>
      <c r="J210">
        <f t="shared" si="232"/>
        <v>0</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140</v>
      </c>
      <c r="B211" t="str">
        <f t="shared" si="236"/>
        <v>Universidad Pública de El Alto</v>
      </c>
      <c r="C211">
        <f t="shared" si="236"/>
        <v>0</v>
      </c>
      <c r="D211">
        <f t="shared" si="236"/>
        <v>295914.15000000002</v>
      </c>
      <c r="E211">
        <f t="shared" si="236"/>
        <v>0</v>
      </c>
      <c r="F211">
        <f t="shared" si="236"/>
        <v>0</v>
      </c>
      <c r="G211">
        <f t="shared" si="236"/>
        <v>0</v>
      </c>
      <c r="H211">
        <f t="shared" si="236"/>
        <v>0</v>
      </c>
      <c r="I211">
        <f t="shared" si="236"/>
        <v>0</v>
      </c>
      <c r="J211">
        <f t="shared" si="236"/>
        <v>0</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585</v>
      </c>
      <c r="B212" t="str">
        <f t="shared" si="240"/>
        <v>Agencia Boliviana Espacial</v>
      </c>
      <c r="C212">
        <f t="shared" si="240"/>
        <v>0</v>
      </c>
      <c r="D212">
        <f t="shared" si="240"/>
        <v>70147.3</v>
      </c>
      <c r="E212">
        <f t="shared" si="240"/>
        <v>0</v>
      </c>
      <c r="F212">
        <f t="shared" si="240"/>
        <v>12896.8</v>
      </c>
      <c r="G212">
        <f t="shared" si="240"/>
        <v>0</v>
      </c>
      <c r="H212">
        <f t="shared" si="240"/>
        <v>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802</v>
      </c>
      <c r="B213" t="str">
        <f t="shared" si="244"/>
        <v>Empresa Local de Agua Potable y Alcantarillado Sucre</v>
      </c>
      <c r="C213">
        <f t="shared" si="244"/>
        <v>0</v>
      </c>
      <c r="D213">
        <f t="shared" si="244"/>
        <v>0</v>
      </c>
      <c r="E213">
        <f t="shared" si="244"/>
        <v>0</v>
      </c>
      <c r="F213">
        <f t="shared" si="244"/>
        <v>54227.75</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310</v>
      </c>
      <c r="B214" t="str">
        <f t="shared" si="248"/>
        <v>Autoridad de Regulación y Fiscalización de Telecomunicaciones y Transportes</v>
      </c>
      <c r="C214">
        <f t="shared" si="248"/>
        <v>0</v>
      </c>
      <c r="D214">
        <f t="shared" si="248"/>
        <v>0</v>
      </c>
      <c r="E214">
        <f t="shared" si="248"/>
        <v>0</v>
      </c>
      <c r="F214">
        <f t="shared" si="248"/>
        <v>609926.66</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680</v>
      </c>
      <c r="B215" t="str">
        <f t="shared" si="252"/>
        <v>Contraloria General del Estado</v>
      </c>
      <c r="C215">
        <f t="shared" si="252"/>
        <v>0</v>
      </c>
      <c r="D215">
        <f t="shared" si="252"/>
        <v>0</v>
      </c>
      <c r="E215">
        <f t="shared" si="252"/>
        <v>0</v>
      </c>
      <c r="F215">
        <f t="shared" si="252"/>
        <v>3670.16</v>
      </c>
      <c r="G215">
        <f t="shared" si="252"/>
        <v>0</v>
      </c>
      <c r="H215">
        <f t="shared" si="252"/>
        <v>0</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222</v>
      </c>
      <c r="B216" t="str">
        <f t="shared" si="256"/>
        <v>Instituto Nacional de Innovación Agropecuaria y Forestal</v>
      </c>
      <c r="C216">
        <f t="shared" si="256"/>
        <v>0</v>
      </c>
      <c r="D216">
        <f t="shared" si="256"/>
        <v>14432.97</v>
      </c>
      <c r="E216">
        <f t="shared" si="256"/>
        <v>120</v>
      </c>
      <c r="F216">
        <f t="shared" si="256"/>
        <v>206400</v>
      </c>
      <c r="G216">
        <f t="shared" si="256"/>
        <v>0</v>
      </c>
      <c r="H216">
        <f t="shared" si="256"/>
        <v>0</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599</v>
      </c>
      <c r="B217" t="str">
        <f t="shared" si="260"/>
        <v>Empresa Boliviana de Alimentos y Derivados</v>
      </c>
      <c r="C217">
        <f t="shared" si="260"/>
        <v>408</v>
      </c>
      <c r="D217">
        <f t="shared" si="260"/>
        <v>0</v>
      </c>
      <c r="E217">
        <f t="shared" si="260"/>
        <v>0</v>
      </c>
      <c r="F217">
        <f t="shared" si="260"/>
        <v>804128.77999999991</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293</v>
      </c>
      <c r="B218" t="str">
        <f t="shared" si="264"/>
        <v>Fundación Cultural del Banco Central de Bolivia</v>
      </c>
      <c r="C218">
        <f t="shared" si="264"/>
        <v>0</v>
      </c>
      <c r="D218">
        <f t="shared" si="264"/>
        <v>206</v>
      </c>
      <c r="E218">
        <f t="shared" si="264"/>
        <v>0</v>
      </c>
      <c r="F218">
        <f t="shared" si="264"/>
        <v>2597</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591</v>
      </c>
      <c r="B219" t="str">
        <f t="shared" si="268"/>
        <v>Empresa Estatal de Transporte por Cable "Mi teleférico"</v>
      </c>
      <c r="C219">
        <f t="shared" si="268"/>
        <v>0</v>
      </c>
      <c r="D219">
        <f t="shared" si="268"/>
        <v>0</v>
      </c>
      <c r="E219">
        <f t="shared" si="268"/>
        <v>0</v>
      </c>
      <c r="F219">
        <f t="shared" si="268"/>
        <v>2557227.92</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269</v>
      </c>
      <c r="B220" t="str">
        <f t="shared" si="272"/>
        <v>Direc. Dptal. de Educación Potosí</v>
      </c>
      <c r="C220">
        <f t="shared" si="272"/>
        <v>0</v>
      </c>
      <c r="D220">
        <f t="shared" si="272"/>
        <v>154763.38000000003</v>
      </c>
      <c r="E220">
        <f t="shared" si="272"/>
        <v>0</v>
      </c>
      <c r="F220">
        <f t="shared" si="272"/>
        <v>0</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30</v>
      </c>
      <c r="B221" t="str">
        <f t="shared" si="276"/>
        <v>Ministerio de Justicia y Transparencia Institucional</v>
      </c>
      <c r="C221">
        <f t="shared" si="276"/>
        <v>0</v>
      </c>
      <c r="D221">
        <f t="shared" si="276"/>
        <v>0</v>
      </c>
      <c r="E221">
        <f t="shared" si="276"/>
        <v>0</v>
      </c>
      <c r="F221">
        <f t="shared" si="276"/>
        <v>46446.27</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661</v>
      </c>
      <c r="B222" t="str">
        <f t="shared" si="280"/>
        <v>Tribunal Constitucional Plurinacional</v>
      </c>
      <c r="C222">
        <f t="shared" si="280"/>
        <v>0</v>
      </c>
      <c r="D222">
        <f t="shared" si="280"/>
        <v>0</v>
      </c>
      <c r="E222">
        <f t="shared" si="280"/>
        <v>0</v>
      </c>
      <c r="F222">
        <f t="shared" si="280"/>
        <v>8.8000000000000007</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169</v>
      </c>
      <c r="B223" t="str">
        <f t="shared" si="284"/>
        <v>Autoridad General de Impugnación Tributaria</v>
      </c>
      <c r="C223">
        <f t="shared" si="284"/>
        <v>0</v>
      </c>
      <c r="D223">
        <f t="shared" si="284"/>
        <v>0</v>
      </c>
      <c r="E223">
        <f t="shared" si="284"/>
        <v>0</v>
      </c>
      <c r="F223">
        <f t="shared" si="284"/>
        <v>844</v>
      </c>
      <c r="G223">
        <f t="shared" si="284"/>
        <v>0</v>
      </c>
      <c r="H223">
        <f t="shared" si="284"/>
        <v>0</v>
      </c>
      <c r="I223">
        <f t="shared" si="284"/>
        <v>0</v>
      </c>
      <c r="J223">
        <f t="shared" si="284"/>
        <v>0</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683</v>
      </c>
      <c r="B224" t="str">
        <f t="shared" si="288"/>
        <v>Procuraduria General del Estado</v>
      </c>
      <c r="C224">
        <f t="shared" si="288"/>
        <v>0</v>
      </c>
      <c r="D224">
        <f t="shared" si="288"/>
        <v>15472.7</v>
      </c>
      <c r="E224">
        <f t="shared" si="288"/>
        <v>0</v>
      </c>
      <c r="F224">
        <f t="shared" si="288"/>
        <v>1.27</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312</v>
      </c>
      <c r="B225" t="str">
        <f t="shared" si="292"/>
        <v>Autoridad de Fiscalizac. y Control Soc de Bosques y Tierras</v>
      </c>
      <c r="C225">
        <f t="shared" si="292"/>
        <v>0</v>
      </c>
      <c r="D225">
        <f t="shared" si="292"/>
        <v>928</v>
      </c>
      <c r="E225">
        <f t="shared" si="292"/>
        <v>0</v>
      </c>
      <c r="F225">
        <f t="shared" si="292"/>
        <v>0</v>
      </c>
      <c r="G225">
        <f t="shared" si="292"/>
        <v>0</v>
      </c>
      <c r="H225">
        <f t="shared" si="292"/>
        <v>0</v>
      </c>
      <c r="I225">
        <f t="shared" si="292"/>
        <v>0</v>
      </c>
      <c r="J225">
        <f t="shared" si="292"/>
        <v>0</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309</v>
      </c>
      <c r="B226" t="str">
        <f t="shared" si="296"/>
        <v>Autoridad de Fiscalización del Juego</v>
      </c>
      <c r="C226">
        <f t="shared" si="296"/>
        <v>0</v>
      </c>
      <c r="D226">
        <f t="shared" si="296"/>
        <v>414</v>
      </c>
      <c r="E226">
        <f t="shared" si="296"/>
        <v>0</v>
      </c>
      <c r="F226">
        <f t="shared" si="296"/>
        <v>0</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385</v>
      </c>
      <c r="B227" t="str">
        <f t="shared" si="300"/>
        <v>Autoridad de Supervisión de la Seguridad Social de Corto Plazo</v>
      </c>
      <c r="C227">
        <f t="shared" si="300"/>
        <v>0</v>
      </c>
      <c r="D227">
        <f t="shared" si="300"/>
        <v>3998.12</v>
      </c>
      <c r="E227">
        <f t="shared" si="300"/>
        <v>0</v>
      </c>
      <c r="F227">
        <f t="shared" si="300"/>
        <v>0</v>
      </c>
      <c r="G227">
        <f t="shared" si="300"/>
        <v>0</v>
      </c>
      <c r="H227">
        <f t="shared" si="300"/>
        <v>0</v>
      </c>
      <c r="I227">
        <f t="shared" si="300"/>
        <v>0</v>
      </c>
      <c r="J227">
        <f t="shared" si="300"/>
        <v>0</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522</v>
      </c>
      <c r="B228" t="str">
        <f t="shared" si="304"/>
        <v>Empresa Nacional de Ferrocarriles - Residual</v>
      </c>
      <c r="C228">
        <f t="shared" si="304"/>
        <v>0</v>
      </c>
      <c r="D228">
        <f t="shared" si="304"/>
        <v>0</v>
      </c>
      <c r="E228">
        <f t="shared" si="304"/>
        <v>0</v>
      </c>
      <c r="F228">
        <f t="shared" si="304"/>
        <v>208604</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76</v>
      </c>
      <c r="B229" t="str">
        <f t="shared" si="308"/>
        <v>Ministerio de Minería y Metalurgia</v>
      </c>
      <c r="C229">
        <f t="shared" si="308"/>
        <v>0</v>
      </c>
      <c r="D229">
        <f t="shared" si="308"/>
        <v>0</v>
      </c>
      <c r="E229">
        <f t="shared" si="308"/>
        <v>0</v>
      </c>
      <c r="F229">
        <f t="shared" si="308"/>
        <v>1512.8</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119</v>
      </c>
      <c r="B230" t="str">
        <f t="shared" si="312"/>
        <v>Agencia para el Des. de la Soc. de la Información en Bolivia</v>
      </c>
      <c r="C230">
        <f t="shared" si="312"/>
        <v>0</v>
      </c>
      <c r="D230">
        <f t="shared" si="312"/>
        <v>0</v>
      </c>
      <c r="E230">
        <f t="shared" si="312"/>
        <v>0</v>
      </c>
      <c r="F230">
        <f t="shared" si="312"/>
        <v>57953.3</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594</v>
      </c>
      <c r="B231" t="str">
        <f t="shared" si="316"/>
        <v>Administración de Servicios Portuarios - Bolivia</v>
      </c>
      <c r="C231">
        <f t="shared" si="316"/>
        <v>0</v>
      </c>
      <c r="D231">
        <f t="shared" si="316"/>
        <v>0</v>
      </c>
      <c r="E231">
        <f t="shared" si="316"/>
        <v>0.02</v>
      </c>
      <c r="F231">
        <f t="shared" si="316"/>
        <v>4158689.99</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133</v>
      </c>
      <c r="B232" t="str">
        <f t="shared" si="320"/>
        <v>Lotería Nacional de Beneficencia y Salubridad</v>
      </c>
      <c r="C232">
        <f t="shared" si="320"/>
        <v>0</v>
      </c>
      <c r="D232">
        <f t="shared" si="320"/>
        <v>0</v>
      </c>
      <c r="E232">
        <f t="shared" si="320"/>
        <v>0</v>
      </c>
      <c r="F232">
        <f t="shared" si="320"/>
        <v>12450</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901</v>
      </c>
      <c r="B233" t="str">
        <f t="shared" si="324"/>
        <v>Gobierno Autónomo Departamental de Chuquisaca</v>
      </c>
      <c r="C233">
        <f t="shared" si="324"/>
        <v>0</v>
      </c>
      <c r="D233">
        <f t="shared" si="324"/>
        <v>309681.48999999993</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163</v>
      </c>
      <c r="B234" t="str">
        <f t="shared" si="328"/>
        <v>Agencia Nacional de Hidrocarburos</v>
      </c>
      <c r="C234">
        <f t="shared" si="328"/>
        <v>0</v>
      </c>
      <c r="D234">
        <f t="shared" si="328"/>
        <v>9030.0300000000007</v>
      </c>
      <c r="E234">
        <f t="shared" si="328"/>
        <v>0</v>
      </c>
      <c r="F234">
        <f t="shared" si="328"/>
        <v>3178.5</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267</v>
      </c>
      <c r="B235" t="str">
        <f t="shared" si="332"/>
        <v>Direc. Dptal. de Educación Cochabamba</v>
      </c>
      <c r="C235">
        <f t="shared" si="332"/>
        <v>0</v>
      </c>
      <c r="D235">
        <f t="shared" si="332"/>
        <v>973627.66</v>
      </c>
      <c r="E235">
        <f t="shared" si="332"/>
        <v>0</v>
      </c>
      <c r="F235">
        <f t="shared" si="332"/>
        <v>0</v>
      </c>
      <c r="G235">
        <f t="shared" si="332"/>
        <v>0</v>
      </c>
      <c r="H235">
        <f t="shared" si="332"/>
        <v>0</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134</v>
      </c>
      <c r="B236" t="str">
        <f t="shared" si="336"/>
        <v>Consejo Nacional de Vivienda Policial</v>
      </c>
      <c r="C236">
        <f t="shared" si="336"/>
        <v>0</v>
      </c>
      <c r="D236">
        <f t="shared" si="336"/>
        <v>0</v>
      </c>
      <c r="E236">
        <f t="shared" si="336"/>
        <v>0</v>
      </c>
      <c r="F236">
        <f t="shared" si="336"/>
        <v>2368.4300000000003</v>
      </c>
      <c r="G236">
        <f t="shared" si="336"/>
        <v>0</v>
      </c>
      <c r="H236">
        <f t="shared" si="336"/>
        <v>0</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234</v>
      </c>
      <c r="B237" t="str">
        <f t="shared" si="340"/>
        <v xml:space="preserve">Servicio Geológico Minero </v>
      </c>
      <c r="C237">
        <f t="shared" si="340"/>
        <v>0</v>
      </c>
      <c r="D237">
        <f t="shared" si="340"/>
        <v>0</v>
      </c>
      <c r="E237">
        <f t="shared" si="340"/>
        <v>0</v>
      </c>
      <c r="F237">
        <f t="shared" si="340"/>
        <v>8548.7999999999993</v>
      </c>
      <c r="G237">
        <f t="shared" si="340"/>
        <v>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343</v>
      </c>
      <c r="B238" t="str">
        <f t="shared" si="344"/>
        <v>Escuela de Jueces del Estado</v>
      </c>
      <c r="C238">
        <f t="shared" si="344"/>
        <v>0</v>
      </c>
      <c r="D238">
        <f t="shared" si="344"/>
        <v>764.2</v>
      </c>
      <c r="E238">
        <f t="shared" si="344"/>
        <v>0</v>
      </c>
      <c r="F238">
        <f t="shared" si="344"/>
        <v>0</v>
      </c>
      <c r="G238">
        <f t="shared" si="344"/>
        <v>0</v>
      </c>
      <c r="H238">
        <f t="shared" si="344"/>
        <v>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221</v>
      </c>
      <c r="B239" t="str">
        <f t="shared" si="348"/>
        <v>Serv. Nal. de Reg. y Control de la Comer. de Minerales y Metales</v>
      </c>
      <c r="C239">
        <f t="shared" si="348"/>
        <v>0</v>
      </c>
      <c r="D239">
        <f t="shared" si="348"/>
        <v>38799.199999999997</v>
      </c>
      <c r="E239">
        <f t="shared" si="348"/>
        <v>0</v>
      </c>
      <c r="F239">
        <f t="shared" si="348"/>
        <v>1800</v>
      </c>
      <c r="G239">
        <f t="shared" si="348"/>
        <v>0</v>
      </c>
      <c r="H239">
        <f t="shared" si="348"/>
        <v>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254</v>
      </c>
      <c r="B240" t="str">
        <f t="shared" si="352"/>
        <v>Instituto del Seguro Agrario</v>
      </c>
      <c r="C240">
        <f t="shared" si="352"/>
        <v>0</v>
      </c>
      <c r="D240">
        <f t="shared" si="352"/>
        <v>950</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593</v>
      </c>
      <c r="B241" t="str">
        <f t="shared" si="356"/>
        <v>Empresa Pública YACANA</v>
      </c>
      <c r="C241">
        <f t="shared" si="356"/>
        <v>0</v>
      </c>
      <c r="D241">
        <f t="shared" si="356"/>
        <v>0</v>
      </c>
      <c r="E241">
        <f t="shared" si="356"/>
        <v>60</v>
      </c>
      <c r="F241">
        <f t="shared" si="356"/>
        <v>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223</v>
      </c>
      <c r="B242" t="str">
        <f t="shared" si="360"/>
        <v>Fondo Nacional de Desarrollo Forestal</v>
      </c>
      <c r="C242">
        <f t="shared" si="360"/>
        <v>0</v>
      </c>
      <c r="D242">
        <f t="shared" si="360"/>
        <v>3023661.15</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265</v>
      </c>
      <c r="B243" t="str">
        <f t="shared" si="364"/>
        <v>Direc. Dptal. de Educación  Chuquisaca</v>
      </c>
      <c r="C243">
        <f t="shared" si="364"/>
        <v>0</v>
      </c>
      <c r="D243">
        <f t="shared" si="364"/>
        <v>3097.91</v>
      </c>
      <c r="E243">
        <f t="shared" si="364"/>
        <v>0</v>
      </c>
      <c r="F243">
        <f t="shared" si="364"/>
        <v>0</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292</v>
      </c>
      <c r="B244" t="str">
        <f t="shared" si="368"/>
        <v>Vías Bolivia</v>
      </c>
      <c r="C244">
        <f t="shared" si="368"/>
        <v>0</v>
      </c>
      <c r="D244">
        <f t="shared" si="368"/>
        <v>374</v>
      </c>
      <c r="E244">
        <f t="shared" si="368"/>
        <v>0</v>
      </c>
      <c r="F244">
        <f t="shared" si="368"/>
        <v>43112.28</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224</v>
      </c>
      <c r="B245" t="str">
        <f t="shared" si="372"/>
        <v>Insumos Bolivia</v>
      </c>
      <c r="C245">
        <f t="shared" si="372"/>
        <v>0</v>
      </c>
      <c r="D245">
        <f t="shared" si="372"/>
        <v>0</v>
      </c>
      <c r="E245">
        <f t="shared" si="372"/>
        <v>0</v>
      </c>
      <c r="F245">
        <f t="shared" si="372"/>
        <v>95</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586</v>
      </c>
      <c r="B246" t="str">
        <f t="shared" si="376"/>
        <v>Empresa Azucarera San Buenaventura</v>
      </c>
      <c r="C246">
        <f t="shared" si="376"/>
        <v>0</v>
      </c>
      <c r="D246">
        <f t="shared" si="376"/>
        <v>0</v>
      </c>
      <c r="E246">
        <f t="shared" si="376"/>
        <v>60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906</v>
      </c>
      <c r="B247" t="str">
        <f t="shared" si="380"/>
        <v>Gobierno Autónomo Departamental de Tarija</v>
      </c>
      <c r="C247">
        <f t="shared" si="380"/>
        <v>0</v>
      </c>
      <c r="D247">
        <f t="shared" si="380"/>
        <v>23034.9</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299</v>
      </c>
      <c r="B248" t="str">
        <f t="shared" si="384"/>
        <v>Servicio Departamental de Riego - La Paz</v>
      </c>
      <c r="C248">
        <f t="shared" si="384"/>
        <v>0</v>
      </c>
      <c r="D248">
        <f t="shared" si="384"/>
        <v>0</v>
      </c>
      <c r="E248">
        <f t="shared" si="384"/>
        <v>0</v>
      </c>
      <c r="F248">
        <f t="shared" si="384"/>
        <v>190</v>
      </c>
      <c r="G248">
        <f t="shared" si="384"/>
        <v>0</v>
      </c>
      <c r="H248">
        <f t="shared" si="384"/>
        <v>0</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249</v>
      </c>
      <c r="B249" t="str">
        <f t="shared" si="388"/>
        <v>Central de Abastecimiento y Suministros de Salud</v>
      </c>
      <c r="C249">
        <f t="shared" si="388"/>
        <v>0</v>
      </c>
      <c r="D249">
        <f t="shared" si="388"/>
        <v>12.139999999999999</v>
      </c>
      <c r="E249">
        <f t="shared" si="388"/>
        <v>0</v>
      </c>
      <c r="F249">
        <f t="shared" si="388"/>
        <v>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376</v>
      </c>
      <c r="B250" t="str">
        <f t="shared" si="392"/>
        <v>Agencia Boliviana de Energía Nuclear</v>
      </c>
      <c r="C250">
        <f t="shared" si="392"/>
        <v>0</v>
      </c>
      <c r="D250">
        <f t="shared" si="392"/>
        <v>158858.14000000001</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244</v>
      </c>
      <c r="B251" t="str">
        <f t="shared" si="396"/>
        <v>Servicio Nacional de Aerofotogrametría</v>
      </c>
      <c r="C251">
        <f t="shared" si="396"/>
        <v>0</v>
      </c>
      <c r="D251">
        <f t="shared" si="396"/>
        <v>0</v>
      </c>
      <c r="E251">
        <f t="shared" si="396"/>
        <v>0</v>
      </c>
      <c r="F251">
        <f t="shared" si="396"/>
        <v>216657.84</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301</v>
      </c>
      <c r="B252" t="str">
        <f t="shared" si="400"/>
        <v>Servicio Departamental de Riego - Oruro</v>
      </c>
      <c r="C252">
        <f t="shared" si="400"/>
        <v>0</v>
      </c>
      <c r="D252">
        <f t="shared" si="400"/>
        <v>0</v>
      </c>
      <c r="E252">
        <f t="shared" si="400"/>
        <v>0</v>
      </c>
      <c r="F252">
        <f t="shared" si="400"/>
        <v>1483920</v>
      </c>
      <c r="G252">
        <f t="shared" si="400"/>
        <v>0</v>
      </c>
      <c r="H252">
        <f t="shared" si="400"/>
        <v>0</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146</v>
      </c>
      <c r="B253" t="str">
        <f t="shared" si="404"/>
        <v>Universidad Autónoma Gabriel René Moreno</v>
      </c>
      <c r="C253">
        <f t="shared" si="404"/>
        <v>0</v>
      </c>
      <c r="D253">
        <f t="shared" si="404"/>
        <v>0</v>
      </c>
      <c r="E253">
        <f t="shared" si="404"/>
        <v>0</v>
      </c>
      <c r="F253">
        <f t="shared" si="404"/>
        <v>100</v>
      </c>
      <c r="G253">
        <f t="shared" si="404"/>
        <v>0</v>
      </c>
      <c r="H253">
        <f t="shared" si="404"/>
        <v>0</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386</v>
      </c>
      <c r="B254" t="str">
        <f t="shared" si="408"/>
        <v>Servicio Plurinacional de la Mujer y de la Despatriarcalización Ana María Romero</v>
      </c>
      <c r="C254">
        <f t="shared" si="408"/>
        <v>0</v>
      </c>
      <c r="D254">
        <f t="shared" si="408"/>
        <v>0</v>
      </c>
      <c r="E254">
        <f t="shared" si="408"/>
        <v>0</v>
      </c>
      <c r="F254">
        <f t="shared" si="408"/>
        <v>185.5</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0</v>
      </c>
      <c r="B255">
        <f t="shared" si="412"/>
        <v>0</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0</v>
      </c>
      <c r="B256">
        <f t="shared" si="416"/>
        <v>0</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0</v>
      </c>
      <c r="B257">
        <f t="shared" si="420"/>
        <v>0</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0</v>
      </c>
      <c r="B258">
        <f t="shared" si="424"/>
        <v>0</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0</v>
      </c>
      <c r="B259">
        <f t="shared" si="428"/>
        <v>0</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0</v>
      </c>
      <c r="B260">
        <f t="shared" si="432"/>
        <v>0</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0</v>
      </c>
      <c r="B261">
        <f t="shared" si="436"/>
        <v>0</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0</v>
      </c>
      <c r="B262">
        <f t="shared" si="440"/>
        <v>0</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0</v>
      </c>
      <c r="B263">
        <f t="shared" si="444"/>
        <v>0</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0</v>
      </c>
      <c r="B264">
        <f t="shared" si="448"/>
        <v>0</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0</v>
      </c>
      <c r="B265">
        <f t="shared" si="452"/>
        <v>0</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4"/>
  <sheetViews>
    <sheetView showGridLines="0" tabSelected="1" view="pageBreakPreview" zoomScaleNormal="115"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3" t="s">
        <v>1407</v>
      </c>
      <c r="Y2" s="424"/>
      <c r="Z2" s="424"/>
      <c r="AA2" s="424"/>
      <c r="AB2" s="424"/>
      <c r="AC2" s="424"/>
      <c r="AD2" s="424"/>
      <c r="AE2" s="425"/>
      <c r="AF2" s="17"/>
    </row>
    <row r="3" spans="1:32" ht="15.75">
      <c r="A3" s="17"/>
      <c r="B3" s="17"/>
      <c r="C3" s="18"/>
      <c r="D3" s="18"/>
      <c r="E3" s="18"/>
      <c r="F3" s="17"/>
      <c r="G3" s="17"/>
      <c r="H3" s="17"/>
      <c r="I3" s="17"/>
      <c r="J3" s="17"/>
      <c r="K3" s="17"/>
      <c r="L3" s="17"/>
      <c r="M3" s="17"/>
      <c r="N3" s="17"/>
      <c r="O3" s="17"/>
      <c r="P3" s="17"/>
      <c r="Q3" s="17"/>
      <c r="R3" s="17"/>
      <c r="S3" s="17"/>
      <c r="T3" s="17"/>
      <c r="U3" s="17"/>
      <c r="V3" s="17"/>
      <c r="W3" s="17"/>
      <c r="X3" s="426" t="s">
        <v>3818</v>
      </c>
      <c r="Y3" s="427"/>
      <c r="Z3" s="427"/>
      <c r="AA3" s="427"/>
      <c r="AB3" s="427"/>
      <c r="AC3" s="427"/>
      <c r="AD3" s="427"/>
      <c r="AE3" s="428"/>
      <c r="AF3" s="17"/>
    </row>
    <row r="4" spans="1:32" ht="15.75">
      <c r="A4" s="17"/>
      <c r="B4" s="17"/>
      <c r="C4" s="18"/>
      <c r="D4" s="18"/>
      <c r="E4" s="18"/>
      <c r="F4" s="17"/>
      <c r="G4" s="17"/>
      <c r="H4" s="17"/>
      <c r="I4" s="17"/>
      <c r="J4" s="17"/>
      <c r="K4" s="17"/>
      <c r="L4" s="17"/>
      <c r="M4" s="17"/>
      <c r="N4" s="17"/>
      <c r="O4" s="17"/>
      <c r="P4" s="17"/>
      <c r="Q4" s="17"/>
      <c r="R4" s="17"/>
      <c r="S4" s="17"/>
      <c r="T4" s="17"/>
      <c r="U4" s="17"/>
      <c r="V4" s="17"/>
      <c r="W4" s="17"/>
      <c r="X4" s="429" t="s">
        <v>3819</v>
      </c>
      <c r="Y4" s="430"/>
      <c r="Z4" s="430"/>
      <c r="AA4" s="430"/>
      <c r="AB4" s="430"/>
      <c r="AC4" s="430"/>
      <c r="AD4" s="430"/>
      <c r="AE4" s="431"/>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2" t="s">
        <v>30</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row>
    <row r="7" spans="1:32" ht="16.5">
      <c r="A7" s="433" t="s">
        <v>592</v>
      </c>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2">
        <v>45658</v>
      </c>
      <c r="Q9" s="443"/>
      <c r="R9" s="443"/>
      <c r="S9" s="444"/>
      <c r="T9" s="22"/>
      <c r="U9" s="22" t="s">
        <v>0</v>
      </c>
      <c r="V9" s="442">
        <v>45747</v>
      </c>
      <c r="W9" s="443"/>
      <c r="X9" s="443"/>
      <c r="Y9" s="444"/>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1254</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55" t="str">
        <f>IFERROR(VLOOKUP(H14,bd_lista!A3:E590,2,FALSE),"")</f>
        <v/>
      </c>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34"/>
      <c r="AF12" s="34"/>
    </row>
    <row r="13" spans="1:32" ht="23.25" customHeight="1">
      <c r="A13" s="20"/>
      <c r="B13" s="20"/>
      <c r="C13" s="16"/>
      <c r="D13" s="16"/>
      <c r="E13" s="16"/>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20"/>
      <c r="AF13" s="20"/>
    </row>
    <row r="14" spans="1:32" ht="15.75" customHeight="1">
      <c r="A14" s="20"/>
      <c r="B14" s="25" t="s">
        <v>591</v>
      </c>
      <c r="C14" s="20"/>
      <c r="D14" s="20"/>
      <c r="E14" s="20"/>
      <c r="F14" s="20"/>
      <c r="G14" s="20"/>
      <c r="H14" s="447"/>
      <c r="I14" s="444"/>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6"/>
      <c r="I15" s="196"/>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4" t="s">
        <v>1261</v>
      </c>
      <c r="C16" s="43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20"/>
    </row>
    <row r="17" spans="1:32" ht="15.75">
      <c r="A17" s="20"/>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20"/>
    </row>
    <row r="18" spans="1:32" ht="6" customHeight="1" thickBot="1">
      <c r="A18" s="34"/>
      <c r="B18" s="38"/>
      <c r="C18" s="34"/>
      <c r="D18" s="34"/>
      <c r="E18" s="34"/>
      <c r="F18" s="34"/>
      <c r="G18" s="34"/>
      <c r="H18" s="448"/>
      <c r="I18" s="448"/>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14" t="s">
        <v>1361</v>
      </c>
      <c r="C19" s="415"/>
      <c r="D19" s="415"/>
      <c r="E19" s="415"/>
      <c r="F19" s="415"/>
      <c r="G19" s="415"/>
      <c r="H19" s="415"/>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6"/>
      <c r="AF19" s="34"/>
    </row>
    <row r="20" spans="1:32" ht="15.75">
      <c r="A20" s="34"/>
      <c r="B20" s="417"/>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9"/>
      <c r="AF20" s="34"/>
    </row>
    <row r="21" spans="1:32" ht="24.75" customHeight="1" thickBot="1">
      <c r="A21" s="34"/>
      <c r="B21" s="420"/>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2"/>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5" t="s">
        <v>593</v>
      </c>
      <c r="D23" s="445"/>
      <c r="E23" s="445"/>
      <c r="F23" s="445"/>
      <c r="G23" s="445"/>
      <c r="H23" s="445"/>
      <c r="I23" s="435" t="s">
        <v>1405</v>
      </c>
      <c r="J23" s="435"/>
      <c r="K23" s="435"/>
      <c r="L23" s="435"/>
      <c r="M23" s="436" t="s">
        <v>2</v>
      </c>
      <c r="N23" s="437"/>
      <c r="O23" s="437"/>
      <c r="P23" s="437"/>
      <c r="Q23" s="437"/>
      <c r="R23" s="437"/>
      <c r="S23" s="437"/>
      <c r="T23" s="437"/>
      <c r="U23" s="437"/>
      <c r="V23" s="437"/>
      <c r="W23" s="437"/>
      <c r="X23" s="437"/>
      <c r="Y23" s="438"/>
      <c r="Z23" s="435" t="s">
        <v>623</v>
      </c>
      <c r="AA23" s="435"/>
      <c r="AB23" s="435"/>
      <c r="AC23" s="435"/>
      <c r="AD23" s="435"/>
      <c r="AE23" s="26"/>
      <c r="AF23" s="20"/>
    </row>
    <row r="24" spans="1:32" ht="24" customHeight="1">
      <c r="A24" s="20"/>
      <c r="B24" s="26"/>
      <c r="C24" s="446" t="s">
        <v>29</v>
      </c>
      <c r="D24" s="446"/>
      <c r="E24" s="446"/>
      <c r="F24" s="446" t="s">
        <v>1406</v>
      </c>
      <c r="G24" s="446"/>
      <c r="H24" s="446"/>
      <c r="I24" s="435"/>
      <c r="J24" s="435"/>
      <c r="K24" s="435"/>
      <c r="L24" s="435"/>
      <c r="M24" s="439"/>
      <c r="N24" s="440"/>
      <c r="O24" s="440"/>
      <c r="P24" s="440"/>
      <c r="Q24" s="440"/>
      <c r="R24" s="440"/>
      <c r="S24" s="440"/>
      <c r="T24" s="440"/>
      <c r="U24" s="440"/>
      <c r="V24" s="440"/>
      <c r="W24" s="440"/>
      <c r="X24" s="440"/>
      <c r="Y24" s="441"/>
      <c r="Z24" s="435"/>
      <c r="AA24" s="435"/>
      <c r="AB24" s="435"/>
      <c r="AC24" s="435"/>
      <c r="AD24" s="435"/>
      <c r="AE24" s="26"/>
      <c r="AF24" s="20"/>
    </row>
    <row r="25" spans="1:32" ht="30.75" customHeight="1">
      <c r="A25" s="20"/>
      <c r="B25" s="26"/>
      <c r="C25" s="399">
        <f>+VLOOKUP($H$14,RESUMEN!$A$11:$AP$600,7,FALSE)</f>
        <v>0</v>
      </c>
      <c r="D25" s="400"/>
      <c r="E25" s="401"/>
      <c r="F25" s="399">
        <f>+VLOOKUP($H$14,RESUMEN!$A$11:$AP$600,28,FALSE)</f>
        <v>0</v>
      </c>
      <c r="G25" s="400"/>
      <c r="H25" s="401"/>
      <c r="I25" s="402" t="s">
        <v>1967</v>
      </c>
      <c r="J25" s="403"/>
      <c r="K25" s="403"/>
      <c r="L25" s="404"/>
      <c r="M25" s="405" t="s">
        <v>2633</v>
      </c>
      <c r="N25" s="406"/>
      <c r="O25" s="406"/>
      <c r="P25" s="406"/>
      <c r="Q25" s="406"/>
      <c r="R25" s="406"/>
      <c r="S25" s="406"/>
      <c r="T25" s="406"/>
      <c r="U25" s="406"/>
      <c r="V25" s="406"/>
      <c r="W25" s="406"/>
      <c r="X25" s="406"/>
      <c r="Y25" s="407"/>
      <c r="Z25" s="408" t="s">
        <v>5</v>
      </c>
      <c r="AA25" s="409"/>
      <c r="AB25" s="409"/>
      <c r="AC25" s="409"/>
      <c r="AD25" s="410"/>
      <c r="AE25" s="26"/>
      <c r="AF25" s="20"/>
    </row>
    <row r="26" spans="1:32" ht="17.100000000000001" customHeight="1">
      <c r="A26" s="20"/>
      <c r="B26" s="26"/>
      <c r="C26" s="399">
        <f>+VLOOKUP($H$14,RESUMEN!$A$11:$AP$600,8,FALSE)</f>
        <v>0</v>
      </c>
      <c r="D26" s="400"/>
      <c r="E26" s="401"/>
      <c r="F26" s="399">
        <f>+VLOOKUP($H$14,RESUMEN!$A$11:$AP$600,28,FALSE)</f>
        <v>0</v>
      </c>
      <c r="G26" s="400"/>
      <c r="H26" s="401"/>
      <c r="I26" s="402" t="s">
        <v>3</v>
      </c>
      <c r="J26" s="403"/>
      <c r="K26" s="403"/>
      <c r="L26" s="404"/>
      <c r="M26" s="405" t="s">
        <v>4</v>
      </c>
      <c r="N26" s="406"/>
      <c r="O26" s="406"/>
      <c r="P26" s="406"/>
      <c r="Q26" s="406"/>
      <c r="R26" s="406"/>
      <c r="S26" s="406"/>
      <c r="T26" s="406"/>
      <c r="U26" s="406"/>
      <c r="V26" s="406"/>
      <c r="W26" s="406"/>
      <c r="X26" s="406"/>
      <c r="Y26" s="407"/>
      <c r="Z26" s="408" t="s">
        <v>5</v>
      </c>
      <c r="AA26" s="409"/>
      <c r="AB26" s="409"/>
      <c r="AC26" s="409"/>
      <c r="AD26" s="410"/>
      <c r="AE26" s="26"/>
      <c r="AF26" s="20"/>
    </row>
    <row r="27" spans="1:32" ht="17.100000000000001" customHeight="1">
      <c r="A27" s="20"/>
      <c r="B27" s="26"/>
      <c r="C27" s="399">
        <f>+VLOOKUP($H$14,RESUMEN!$A$11:$AP$600,9,FALSE)</f>
        <v>0</v>
      </c>
      <c r="D27" s="400"/>
      <c r="E27" s="401"/>
      <c r="F27" s="399">
        <v>0</v>
      </c>
      <c r="G27" s="400"/>
      <c r="H27" s="401"/>
      <c r="I27" s="402" t="s">
        <v>597</v>
      </c>
      <c r="J27" s="403"/>
      <c r="K27" s="403"/>
      <c r="L27" s="404"/>
      <c r="M27" s="405" t="s">
        <v>603</v>
      </c>
      <c r="N27" s="406"/>
      <c r="O27" s="406"/>
      <c r="P27" s="406"/>
      <c r="Q27" s="406"/>
      <c r="R27" s="406"/>
      <c r="S27" s="406"/>
      <c r="T27" s="406"/>
      <c r="U27" s="406"/>
      <c r="V27" s="406"/>
      <c r="W27" s="406"/>
      <c r="X27" s="406"/>
      <c r="Y27" s="407"/>
      <c r="Z27" s="408" t="s">
        <v>9</v>
      </c>
      <c r="AA27" s="409"/>
      <c r="AB27" s="409"/>
      <c r="AC27" s="409"/>
      <c r="AD27" s="410"/>
      <c r="AE27" s="26"/>
      <c r="AF27" s="20"/>
    </row>
    <row r="28" spans="1:32" ht="17.100000000000001" customHeight="1">
      <c r="A28" s="20"/>
      <c r="B28" s="26"/>
      <c r="C28" s="399">
        <v>0</v>
      </c>
      <c r="D28" s="400"/>
      <c r="E28" s="401"/>
      <c r="F28" s="399">
        <f>+VLOOKUP($H$14,RESUMEN!$A$11:$AP$600,29,FALSE)</f>
        <v>0</v>
      </c>
      <c r="G28" s="400"/>
      <c r="H28" s="401"/>
      <c r="I28" s="402" t="s">
        <v>551</v>
      </c>
      <c r="J28" s="403"/>
      <c r="K28" s="403"/>
      <c r="L28" s="404"/>
      <c r="M28" s="405" t="s">
        <v>625</v>
      </c>
      <c r="N28" s="406"/>
      <c r="O28" s="406"/>
      <c r="P28" s="406"/>
      <c r="Q28" s="406"/>
      <c r="R28" s="406"/>
      <c r="S28" s="406"/>
      <c r="T28" s="406"/>
      <c r="U28" s="406"/>
      <c r="V28" s="406"/>
      <c r="W28" s="406"/>
      <c r="X28" s="406"/>
      <c r="Y28" s="407"/>
      <c r="Z28" s="408" t="s">
        <v>9</v>
      </c>
      <c r="AA28" s="409"/>
      <c r="AB28" s="409"/>
      <c r="AC28" s="409"/>
      <c r="AD28" s="410"/>
      <c r="AE28" s="26"/>
      <c r="AF28" s="20"/>
    </row>
    <row r="29" spans="1:32" ht="17.100000000000001" customHeight="1">
      <c r="A29" s="20"/>
      <c r="B29" s="26"/>
      <c r="C29" s="399">
        <f>+VLOOKUP($H$14,RESUMEN!$A$11:$AP$600,10,FALSE)</f>
        <v>0</v>
      </c>
      <c r="D29" s="400"/>
      <c r="E29" s="401"/>
      <c r="F29" s="399">
        <v>0</v>
      </c>
      <c r="G29" s="400"/>
      <c r="H29" s="401"/>
      <c r="I29" s="402" t="s">
        <v>1283</v>
      </c>
      <c r="J29" s="403"/>
      <c r="K29" s="403"/>
      <c r="L29" s="404"/>
      <c r="M29" s="405" t="s">
        <v>1284</v>
      </c>
      <c r="N29" s="406"/>
      <c r="O29" s="406"/>
      <c r="P29" s="406"/>
      <c r="Q29" s="406"/>
      <c r="R29" s="406"/>
      <c r="S29" s="406"/>
      <c r="T29" s="406"/>
      <c r="U29" s="406"/>
      <c r="V29" s="406"/>
      <c r="W29" s="406"/>
      <c r="X29" s="406"/>
      <c r="Y29" s="407"/>
      <c r="Z29" s="408" t="s">
        <v>5</v>
      </c>
      <c r="AA29" s="409"/>
      <c r="AB29" s="409"/>
      <c r="AC29" s="409"/>
      <c r="AD29" s="410"/>
      <c r="AE29" s="26"/>
      <c r="AF29" s="20"/>
    </row>
    <row r="30" spans="1:32" ht="17.100000000000001" customHeight="1">
      <c r="A30" s="20"/>
      <c r="B30" s="26"/>
      <c r="C30" s="399">
        <f>+VLOOKUP($H$14,RESUMEN!$A$11:$AP$600,11,FALSE)</f>
        <v>0</v>
      </c>
      <c r="D30" s="400"/>
      <c r="E30" s="401"/>
      <c r="F30" s="399">
        <f>+VLOOKUP($H$14,RESUMEN!$A$11:$AP$600,30,FALSE)</f>
        <v>0</v>
      </c>
      <c r="G30" s="400"/>
      <c r="H30" s="401"/>
      <c r="I30" s="402" t="s">
        <v>10</v>
      </c>
      <c r="J30" s="403"/>
      <c r="K30" s="403"/>
      <c r="L30" s="404"/>
      <c r="M30" s="405" t="s">
        <v>601</v>
      </c>
      <c r="N30" s="406"/>
      <c r="O30" s="406"/>
      <c r="P30" s="406"/>
      <c r="Q30" s="406"/>
      <c r="R30" s="406"/>
      <c r="S30" s="406"/>
      <c r="T30" s="406"/>
      <c r="U30" s="406"/>
      <c r="V30" s="406"/>
      <c r="W30" s="406"/>
      <c r="X30" s="406"/>
      <c r="Y30" s="407"/>
      <c r="Z30" s="408" t="s">
        <v>11</v>
      </c>
      <c r="AA30" s="409"/>
      <c r="AB30" s="409"/>
      <c r="AC30" s="409"/>
      <c r="AD30" s="410"/>
      <c r="AE30" s="26"/>
      <c r="AF30" s="20"/>
    </row>
    <row r="31" spans="1:32" ht="17.100000000000001" customHeight="1">
      <c r="A31" s="20"/>
      <c r="B31" s="26"/>
      <c r="C31" s="399">
        <f>+VLOOKUP($H$14,RESUMEN!$A$11:$AP$600,12,FALSE)</f>
        <v>0</v>
      </c>
      <c r="D31" s="400"/>
      <c r="E31" s="401"/>
      <c r="F31" s="399">
        <f>+VLOOKUP($H$14,RESUMEN!$A$11:$AP$600,31,FALSE)</f>
        <v>0</v>
      </c>
      <c r="G31" s="400"/>
      <c r="H31" s="401"/>
      <c r="I31" s="402" t="s">
        <v>6</v>
      </c>
      <c r="J31" s="403"/>
      <c r="K31" s="403"/>
      <c r="L31" s="404"/>
      <c r="M31" s="405" t="s">
        <v>7</v>
      </c>
      <c r="N31" s="406"/>
      <c r="O31" s="406"/>
      <c r="P31" s="406"/>
      <c r="Q31" s="406"/>
      <c r="R31" s="406"/>
      <c r="S31" s="406"/>
      <c r="T31" s="406"/>
      <c r="U31" s="406"/>
      <c r="V31" s="406"/>
      <c r="W31" s="406"/>
      <c r="X31" s="406"/>
      <c r="Y31" s="407"/>
      <c r="Z31" s="408" t="s">
        <v>5</v>
      </c>
      <c r="AA31" s="409"/>
      <c r="AB31" s="409"/>
      <c r="AC31" s="409"/>
      <c r="AD31" s="410"/>
      <c r="AE31" s="26"/>
      <c r="AF31" s="20"/>
    </row>
    <row r="32" spans="1:32" ht="17.100000000000001" customHeight="1">
      <c r="A32" s="20"/>
      <c r="B32" s="26"/>
      <c r="C32" s="399">
        <f>+VLOOKUP($H$14,RESUMEN!$A$11:$AP$600,14,FALSE)</f>
        <v>0</v>
      </c>
      <c r="D32" s="400"/>
      <c r="E32" s="401"/>
      <c r="F32" s="399">
        <f>+VLOOKUP($H$14,RESUMEN!$A$11:$AP$600,32,FALSE)</f>
        <v>0</v>
      </c>
      <c r="G32" s="400"/>
      <c r="H32" s="401"/>
      <c r="I32" s="402" t="s">
        <v>14</v>
      </c>
      <c r="J32" s="403"/>
      <c r="K32" s="403"/>
      <c r="L32" s="404"/>
      <c r="M32" s="405" t="s">
        <v>15</v>
      </c>
      <c r="N32" s="406"/>
      <c r="O32" s="406"/>
      <c r="P32" s="406"/>
      <c r="Q32" s="406"/>
      <c r="R32" s="406"/>
      <c r="S32" s="406"/>
      <c r="T32" s="406"/>
      <c r="U32" s="406"/>
      <c r="V32" s="406"/>
      <c r="W32" s="406"/>
      <c r="X32" s="406"/>
      <c r="Y32" s="407"/>
      <c r="Z32" s="408" t="s">
        <v>11</v>
      </c>
      <c r="AA32" s="409"/>
      <c r="AB32" s="409"/>
      <c r="AC32" s="409"/>
      <c r="AD32" s="410"/>
      <c r="AE32" s="26"/>
      <c r="AF32" s="20"/>
    </row>
    <row r="33" spans="1:32" ht="32.25" customHeight="1">
      <c r="A33" s="20"/>
      <c r="B33" s="26"/>
      <c r="C33" s="399">
        <f>+VLOOKUP($H$14,RESUMEN!$A$11:$AP$600,15,FALSE)</f>
        <v>0</v>
      </c>
      <c r="D33" s="400"/>
      <c r="E33" s="401"/>
      <c r="F33" s="399">
        <v>0</v>
      </c>
      <c r="G33" s="400"/>
      <c r="H33" s="401"/>
      <c r="I33" s="402" t="s">
        <v>1409</v>
      </c>
      <c r="J33" s="403"/>
      <c r="K33" s="403"/>
      <c r="L33" s="404"/>
      <c r="M33" s="405" t="s">
        <v>1398</v>
      </c>
      <c r="N33" s="406"/>
      <c r="O33" s="406"/>
      <c r="P33" s="406"/>
      <c r="Q33" s="406"/>
      <c r="R33" s="406"/>
      <c r="S33" s="406"/>
      <c r="T33" s="406"/>
      <c r="U33" s="406"/>
      <c r="V33" s="406"/>
      <c r="W33" s="406"/>
      <c r="X33" s="406"/>
      <c r="Y33" s="407"/>
      <c r="Z33" s="402" t="s">
        <v>1347</v>
      </c>
      <c r="AA33" s="403"/>
      <c r="AB33" s="403"/>
      <c r="AC33" s="403"/>
      <c r="AD33" s="404"/>
      <c r="AE33" s="26"/>
      <c r="AF33" s="20"/>
    </row>
    <row r="34" spans="1:32" ht="17.100000000000001" customHeight="1">
      <c r="A34" s="20"/>
      <c r="B34" s="26"/>
      <c r="C34" s="399">
        <f>+VLOOKUP($H$14,RESUMEN!$A$11:$AP$600,16,FALSE)</f>
        <v>0</v>
      </c>
      <c r="D34" s="400"/>
      <c r="E34" s="401"/>
      <c r="F34" s="399">
        <v>0</v>
      </c>
      <c r="G34" s="400"/>
      <c r="H34" s="401"/>
      <c r="I34" s="402" t="s">
        <v>598</v>
      </c>
      <c r="J34" s="403"/>
      <c r="K34" s="403"/>
      <c r="L34" s="404"/>
      <c r="M34" s="405" t="s">
        <v>604</v>
      </c>
      <c r="N34" s="406"/>
      <c r="O34" s="406"/>
      <c r="P34" s="406"/>
      <c r="Q34" s="406"/>
      <c r="R34" s="406"/>
      <c r="S34" s="406"/>
      <c r="T34" s="406"/>
      <c r="U34" s="406"/>
      <c r="V34" s="406"/>
      <c r="W34" s="406"/>
      <c r="X34" s="406"/>
      <c r="Y34" s="407"/>
      <c r="Z34" s="408" t="s">
        <v>18</v>
      </c>
      <c r="AA34" s="409"/>
      <c r="AB34" s="409"/>
      <c r="AC34" s="409"/>
      <c r="AD34" s="410"/>
      <c r="AE34" s="26"/>
      <c r="AF34" s="20"/>
    </row>
    <row r="35" spans="1:32" ht="17.100000000000001" customHeight="1">
      <c r="A35" s="20"/>
      <c r="B35" s="26"/>
      <c r="C35" s="399">
        <f>+VLOOKUP($H$14,RESUMEN!$A$11:$AP$600,17,FALSE)</f>
        <v>0</v>
      </c>
      <c r="D35" s="400"/>
      <c r="E35" s="401"/>
      <c r="F35" s="399">
        <f>+VLOOKUP($H$14,RESUMEN!$A$11:$AP$600,33,FALSE)</f>
        <v>0</v>
      </c>
      <c r="G35" s="400"/>
      <c r="H35" s="401"/>
      <c r="I35" s="402" t="s">
        <v>16</v>
      </c>
      <c r="J35" s="403"/>
      <c r="K35" s="403"/>
      <c r="L35" s="404"/>
      <c r="M35" s="405" t="s">
        <v>17</v>
      </c>
      <c r="N35" s="406"/>
      <c r="O35" s="406"/>
      <c r="P35" s="406"/>
      <c r="Q35" s="406"/>
      <c r="R35" s="406"/>
      <c r="S35" s="406"/>
      <c r="T35" s="406"/>
      <c r="U35" s="406"/>
      <c r="V35" s="406"/>
      <c r="W35" s="406"/>
      <c r="X35" s="406"/>
      <c r="Y35" s="407"/>
      <c r="Z35" s="408" t="s">
        <v>18</v>
      </c>
      <c r="AA35" s="409"/>
      <c r="AB35" s="409"/>
      <c r="AC35" s="409"/>
      <c r="AD35" s="410"/>
      <c r="AE35" s="26"/>
      <c r="AF35" s="20"/>
    </row>
    <row r="36" spans="1:32" ht="17.100000000000001" customHeight="1">
      <c r="A36" s="20"/>
      <c r="B36" s="26"/>
      <c r="C36" s="399">
        <f>+VLOOKUP($H$14,RESUMEN!$A$11:$AP$600,18,FALSE)</f>
        <v>0</v>
      </c>
      <c r="D36" s="400"/>
      <c r="E36" s="401"/>
      <c r="F36" s="399">
        <f>+VLOOKUP($H$14,RESUMEN!$A$11:$AP$600,34,FALSE)</f>
        <v>0</v>
      </c>
      <c r="G36" s="400"/>
      <c r="H36" s="401"/>
      <c r="I36" s="402" t="s">
        <v>12</v>
      </c>
      <c r="J36" s="403"/>
      <c r="K36" s="403"/>
      <c r="L36" s="404"/>
      <c r="M36" s="405" t="s">
        <v>13</v>
      </c>
      <c r="N36" s="406"/>
      <c r="O36" s="406"/>
      <c r="P36" s="406"/>
      <c r="Q36" s="406"/>
      <c r="R36" s="406"/>
      <c r="S36" s="406"/>
      <c r="T36" s="406"/>
      <c r="U36" s="406"/>
      <c r="V36" s="406"/>
      <c r="W36" s="406"/>
      <c r="X36" s="406"/>
      <c r="Y36" s="407"/>
      <c r="Z36" s="408" t="s">
        <v>11</v>
      </c>
      <c r="AA36" s="409"/>
      <c r="AB36" s="409"/>
      <c r="AC36" s="409"/>
      <c r="AD36" s="410"/>
      <c r="AE36" s="26"/>
      <c r="AF36" s="20"/>
    </row>
    <row r="37" spans="1:32" ht="17.100000000000001" customHeight="1">
      <c r="A37" s="20"/>
      <c r="B37" s="26"/>
      <c r="C37" s="399">
        <f>+VLOOKUP($H$14,RESUMEN!$A$11:$AP$600,19,FALSE)</f>
        <v>0</v>
      </c>
      <c r="D37" s="400"/>
      <c r="E37" s="401"/>
      <c r="F37" s="399">
        <f>+VLOOKUP($H$14,RESUMEN!$A$11:$AP$600,35,FALSE)</f>
        <v>0</v>
      </c>
      <c r="G37" s="400"/>
      <c r="H37" s="401"/>
      <c r="I37" s="402" t="s">
        <v>599</v>
      </c>
      <c r="J37" s="403"/>
      <c r="K37" s="403"/>
      <c r="L37" s="404"/>
      <c r="M37" s="405" t="s">
        <v>600</v>
      </c>
      <c r="N37" s="406"/>
      <c r="O37" s="406"/>
      <c r="P37" s="406"/>
      <c r="Q37" s="406"/>
      <c r="R37" s="406"/>
      <c r="S37" s="406"/>
      <c r="T37" s="406"/>
      <c r="U37" s="406"/>
      <c r="V37" s="406"/>
      <c r="W37" s="406"/>
      <c r="X37" s="406"/>
      <c r="Y37" s="407"/>
      <c r="Z37" s="408" t="s">
        <v>18</v>
      </c>
      <c r="AA37" s="409"/>
      <c r="AB37" s="409"/>
      <c r="AC37" s="409"/>
      <c r="AD37" s="410"/>
      <c r="AE37" s="26"/>
      <c r="AF37" s="20"/>
    </row>
    <row r="38" spans="1:32" ht="17.100000000000001" customHeight="1">
      <c r="A38" s="20"/>
      <c r="B38" s="26"/>
      <c r="C38" s="399">
        <f>+VLOOKUP($H$14,RESUMEN!$A$11:$AP$600,20,FALSE)+VLOOKUP($H$14,RESUMEN!$A$11:$AP$600,21,FALSE)</f>
        <v>0</v>
      </c>
      <c r="D38" s="400"/>
      <c r="E38" s="401"/>
      <c r="F38" s="399">
        <f>+VLOOKUP($H$14,RESUMEN!$A$11:$AP$600,36,FALSE)</f>
        <v>0</v>
      </c>
      <c r="G38" s="400"/>
      <c r="H38" s="401"/>
      <c r="I38" s="402" t="s">
        <v>635</v>
      </c>
      <c r="J38" s="403"/>
      <c r="K38" s="403"/>
      <c r="L38" s="404"/>
      <c r="M38" s="405" t="s">
        <v>637</v>
      </c>
      <c r="N38" s="406"/>
      <c r="O38" s="406"/>
      <c r="P38" s="406"/>
      <c r="Q38" s="406"/>
      <c r="R38" s="406"/>
      <c r="S38" s="406"/>
      <c r="T38" s="406"/>
      <c r="U38" s="406"/>
      <c r="V38" s="406"/>
      <c r="W38" s="406"/>
      <c r="X38" s="406"/>
      <c r="Y38" s="407"/>
      <c r="Z38" s="408" t="s">
        <v>18</v>
      </c>
      <c r="AA38" s="409"/>
      <c r="AB38" s="409"/>
      <c r="AC38" s="409"/>
      <c r="AD38" s="410"/>
      <c r="AE38" s="26"/>
      <c r="AF38" s="20"/>
    </row>
    <row r="39" spans="1:32" ht="17.100000000000001" customHeight="1">
      <c r="A39" s="20"/>
      <c r="B39" s="26"/>
      <c r="C39" s="399">
        <f>+VLOOKUP($H$14,RESUMEN!$A$11:$AP$600,22,FALSE)</f>
        <v>0</v>
      </c>
      <c r="D39" s="400"/>
      <c r="E39" s="401"/>
      <c r="F39" s="399">
        <f>+VLOOKUP($H$14,RESUMEN!$A$11:$AP$600,37,FALSE)</f>
        <v>0</v>
      </c>
      <c r="G39" s="400"/>
      <c r="H39" s="401"/>
      <c r="I39" s="402" t="s">
        <v>19</v>
      </c>
      <c r="J39" s="403"/>
      <c r="K39" s="403"/>
      <c r="L39" s="404"/>
      <c r="M39" s="405" t="s">
        <v>602</v>
      </c>
      <c r="N39" s="406"/>
      <c r="O39" s="406"/>
      <c r="P39" s="406"/>
      <c r="Q39" s="406"/>
      <c r="R39" s="406"/>
      <c r="S39" s="406"/>
      <c r="T39" s="406"/>
      <c r="U39" s="406"/>
      <c r="V39" s="406"/>
      <c r="W39" s="406"/>
      <c r="X39" s="406"/>
      <c r="Y39" s="407"/>
      <c r="Z39" s="408" t="s">
        <v>11</v>
      </c>
      <c r="AA39" s="409"/>
      <c r="AB39" s="409"/>
      <c r="AC39" s="409"/>
      <c r="AD39" s="410"/>
      <c r="AE39" s="26"/>
      <c r="AF39" s="20"/>
    </row>
    <row r="40" spans="1:32" ht="17.100000000000001" customHeight="1">
      <c r="A40" s="20"/>
      <c r="B40" s="26"/>
      <c r="C40" s="399">
        <f>+VLOOKUP($H$14,RESUMEN!$A$11:$AP$600,23,FALSE)</f>
        <v>0</v>
      </c>
      <c r="D40" s="400"/>
      <c r="E40" s="401"/>
      <c r="F40" s="399">
        <f>+VLOOKUP($H$14,RESUMEN!$A$11:$AP$600,38,FALSE)</f>
        <v>0</v>
      </c>
      <c r="G40" s="400"/>
      <c r="H40" s="401"/>
      <c r="I40" s="402" t="s">
        <v>20</v>
      </c>
      <c r="J40" s="403"/>
      <c r="K40" s="403"/>
      <c r="L40" s="404"/>
      <c r="M40" s="405" t="s">
        <v>21</v>
      </c>
      <c r="N40" s="406"/>
      <c r="O40" s="406"/>
      <c r="P40" s="406"/>
      <c r="Q40" s="406"/>
      <c r="R40" s="406"/>
      <c r="S40" s="406"/>
      <c r="T40" s="406"/>
      <c r="U40" s="406"/>
      <c r="V40" s="406"/>
      <c r="W40" s="406"/>
      <c r="X40" s="406"/>
      <c r="Y40" s="407"/>
      <c r="Z40" s="408" t="s">
        <v>11</v>
      </c>
      <c r="AA40" s="409"/>
      <c r="AB40" s="409"/>
      <c r="AC40" s="409"/>
      <c r="AD40" s="410"/>
      <c r="AE40" s="26"/>
      <c r="AF40" s="20"/>
    </row>
    <row r="41" spans="1:32" ht="17.100000000000001" customHeight="1">
      <c r="A41" s="20"/>
      <c r="B41" s="26"/>
      <c r="C41" s="399">
        <v>0</v>
      </c>
      <c r="D41" s="400"/>
      <c r="E41" s="401"/>
      <c r="F41" s="399">
        <f>+VLOOKUP($H$14,RESUMEN!$A$11:$AP$600,39,FALSE)</f>
        <v>0</v>
      </c>
      <c r="G41" s="400"/>
      <c r="H41" s="401"/>
      <c r="I41" s="402" t="s">
        <v>22</v>
      </c>
      <c r="J41" s="403"/>
      <c r="K41" s="403"/>
      <c r="L41" s="404"/>
      <c r="M41" s="405" t="s">
        <v>23</v>
      </c>
      <c r="N41" s="406"/>
      <c r="O41" s="406"/>
      <c r="P41" s="406"/>
      <c r="Q41" s="406"/>
      <c r="R41" s="406"/>
      <c r="S41" s="406"/>
      <c r="T41" s="406"/>
      <c r="U41" s="406"/>
      <c r="V41" s="406"/>
      <c r="W41" s="406"/>
      <c r="X41" s="406"/>
      <c r="Y41" s="407"/>
      <c r="Z41" s="408" t="s">
        <v>18</v>
      </c>
      <c r="AA41" s="409"/>
      <c r="AB41" s="409"/>
      <c r="AC41" s="409"/>
      <c r="AD41" s="410"/>
      <c r="AE41" s="26"/>
      <c r="AF41" s="20"/>
    </row>
    <row r="42" spans="1:32" ht="17.100000000000001" customHeight="1">
      <c r="A42" s="20"/>
      <c r="B42" s="26"/>
      <c r="C42" s="399">
        <v>0</v>
      </c>
      <c r="D42" s="400"/>
      <c r="E42" s="401"/>
      <c r="F42" s="399">
        <f>+VLOOKUP($H$14,RESUMEN!$A$11:$AP$600,40,FALSE)</f>
        <v>0</v>
      </c>
      <c r="G42" s="400"/>
      <c r="H42" s="401"/>
      <c r="I42" s="402" t="s">
        <v>1475</v>
      </c>
      <c r="J42" s="403"/>
      <c r="K42" s="403"/>
      <c r="L42" s="404"/>
      <c r="M42" s="405" t="s">
        <v>1476</v>
      </c>
      <c r="N42" s="406"/>
      <c r="O42" s="406"/>
      <c r="P42" s="406"/>
      <c r="Q42" s="406"/>
      <c r="R42" s="406"/>
      <c r="S42" s="406"/>
      <c r="T42" s="406"/>
      <c r="U42" s="406"/>
      <c r="V42" s="406"/>
      <c r="W42" s="406"/>
      <c r="X42" s="406"/>
      <c r="Y42" s="407"/>
      <c r="Z42" s="408" t="s">
        <v>9</v>
      </c>
      <c r="AA42" s="409"/>
      <c r="AB42" s="409"/>
      <c r="AC42" s="409"/>
      <c r="AD42" s="410"/>
      <c r="AE42" s="26"/>
      <c r="AF42" s="20"/>
    </row>
    <row r="43" spans="1:32" ht="27" customHeight="1">
      <c r="A43" s="20"/>
      <c r="B43" s="26"/>
      <c r="C43" s="399">
        <f>+VLOOKUP($H$14,RESUMEN!$A$11:$AP$600,24,FALSE)</f>
        <v>0</v>
      </c>
      <c r="D43" s="400"/>
      <c r="E43" s="401"/>
      <c r="F43" s="399">
        <v>0</v>
      </c>
      <c r="G43" s="400"/>
      <c r="H43" s="401"/>
      <c r="I43" s="402" t="s">
        <v>594</v>
      </c>
      <c r="J43" s="403"/>
      <c r="K43" s="403"/>
      <c r="L43" s="404"/>
      <c r="M43" s="405" t="s">
        <v>1408</v>
      </c>
      <c r="N43" s="406"/>
      <c r="O43" s="406"/>
      <c r="P43" s="406"/>
      <c r="Q43" s="406"/>
      <c r="R43" s="406"/>
      <c r="S43" s="406"/>
      <c r="T43" s="406"/>
      <c r="U43" s="406"/>
      <c r="V43" s="406"/>
      <c r="W43" s="406"/>
      <c r="X43" s="406"/>
      <c r="Y43" s="407"/>
      <c r="Z43" s="411" t="s">
        <v>686</v>
      </c>
      <c r="AA43" s="412"/>
      <c r="AB43" s="412"/>
      <c r="AC43" s="412"/>
      <c r="AD43" s="413"/>
      <c r="AE43" s="26"/>
      <c r="AF43" s="20"/>
    </row>
    <row r="44" spans="1:32" ht="25.5" customHeight="1">
      <c r="A44" s="20"/>
      <c r="B44" s="26"/>
      <c r="C44" s="399">
        <f>+VLOOKUP($H$14,RESUMEN!$A$11:$AP$600,25,FALSE)</f>
        <v>0</v>
      </c>
      <c r="D44" s="400"/>
      <c r="E44" s="401"/>
      <c r="F44" s="399">
        <f>+VLOOKUP($H$14,RESUMEN!$A$11:$AP$600,42,FALSE)</f>
        <v>0</v>
      </c>
      <c r="G44" s="400"/>
      <c r="H44" s="401"/>
      <c r="I44" s="402" t="s">
        <v>674</v>
      </c>
      <c r="J44" s="403"/>
      <c r="K44" s="403"/>
      <c r="L44" s="404"/>
      <c r="M44" s="405" t="s">
        <v>675</v>
      </c>
      <c r="N44" s="406"/>
      <c r="O44" s="406"/>
      <c r="P44" s="406"/>
      <c r="Q44" s="406"/>
      <c r="R44" s="406"/>
      <c r="S44" s="406"/>
      <c r="T44" s="406"/>
      <c r="U44" s="406"/>
      <c r="V44" s="406"/>
      <c r="W44" s="406"/>
      <c r="X44" s="406"/>
      <c r="Y44" s="407"/>
      <c r="Z44" s="411" t="s">
        <v>686</v>
      </c>
      <c r="AA44" s="412"/>
      <c r="AB44" s="412"/>
      <c r="AC44" s="412"/>
      <c r="AD44" s="413"/>
      <c r="AE44" s="26"/>
      <c r="AF44" s="20"/>
    </row>
    <row r="45" spans="1:32" ht="17.100000000000001" customHeight="1">
      <c r="A45" s="20"/>
      <c r="B45" s="26"/>
      <c r="C45" s="399">
        <f>+VLOOKUP($H$14,RESUMEN!$A$11:$AP$600,6,FALSE)</f>
        <v>0</v>
      </c>
      <c r="D45" s="400"/>
      <c r="E45" s="401"/>
      <c r="F45" s="399">
        <v>0</v>
      </c>
      <c r="G45" s="400"/>
      <c r="H45" s="401"/>
      <c r="I45" s="402" t="s">
        <v>25</v>
      </c>
      <c r="J45" s="403"/>
      <c r="K45" s="403"/>
      <c r="L45" s="404"/>
      <c r="M45" s="405" t="s">
        <v>27</v>
      </c>
      <c r="N45" s="406"/>
      <c r="O45" s="406"/>
      <c r="P45" s="406"/>
      <c r="Q45" s="406"/>
      <c r="R45" s="406"/>
      <c r="S45" s="406"/>
      <c r="T45" s="406"/>
      <c r="U45" s="406"/>
      <c r="V45" s="406"/>
      <c r="W45" s="406"/>
      <c r="X45" s="406"/>
      <c r="Y45" s="407"/>
      <c r="Z45" s="408" t="s">
        <v>18</v>
      </c>
      <c r="AA45" s="409"/>
      <c r="AB45" s="409"/>
      <c r="AC45" s="409"/>
      <c r="AD45" s="410"/>
      <c r="AE45" s="26"/>
      <c r="AF45" s="20"/>
    </row>
    <row r="46" spans="1:32" ht="17.100000000000001" customHeight="1">
      <c r="A46" s="20"/>
      <c r="B46" s="26"/>
      <c r="C46" s="399">
        <f>+VLOOKUP($H$14,RESUMEN!$A$11:$AP$600,4,FALSE)+VLOOKUP($H$14,RESUMEN!$A$11:$AP$600,5,FALSE)</f>
        <v>0</v>
      </c>
      <c r="D46" s="400"/>
      <c r="E46" s="401"/>
      <c r="F46" s="399">
        <f>+VLOOKUP($H$14,RESUMEN!$A$11:$AP$600,26,FALSE)+VLOOKUP($H$14,RESUMEN!$A$11:$AP$600,27,FALSE)</f>
        <v>0</v>
      </c>
      <c r="G46" s="400"/>
      <c r="H46" s="401"/>
      <c r="I46" s="402" t="s">
        <v>26</v>
      </c>
      <c r="J46" s="403"/>
      <c r="K46" s="403"/>
      <c r="L46" s="404"/>
      <c r="M46" s="405" t="s">
        <v>28</v>
      </c>
      <c r="N46" s="406"/>
      <c r="O46" s="406"/>
      <c r="P46" s="406"/>
      <c r="Q46" s="406"/>
      <c r="R46" s="406"/>
      <c r="S46" s="406"/>
      <c r="T46" s="406"/>
      <c r="U46" s="406"/>
      <c r="V46" s="406"/>
      <c r="W46" s="406"/>
      <c r="X46" s="406"/>
      <c r="Y46" s="407"/>
      <c r="Z46" s="408" t="s">
        <v>18</v>
      </c>
      <c r="AA46" s="409"/>
      <c r="AB46" s="409"/>
      <c r="AC46" s="409"/>
      <c r="AD46" s="410"/>
      <c r="AE46" s="26"/>
      <c r="AF46" s="20"/>
    </row>
    <row r="47" spans="1:32" ht="10.5" customHeight="1">
      <c r="A47" s="20"/>
      <c r="B47" s="20"/>
      <c r="C47" s="183"/>
      <c r="D47" s="183"/>
      <c r="E47" s="183"/>
      <c r="F47" s="183"/>
      <c r="G47" s="183"/>
      <c r="H47" s="183"/>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16.5" customHeight="1">
      <c r="A48" s="20"/>
      <c r="B48" s="25" t="s">
        <v>1477</v>
      </c>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4.5" customHeight="1">
      <c r="A49" s="20"/>
      <c r="B49" s="25"/>
      <c r="C49" s="183"/>
      <c r="D49" s="183"/>
      <c r="E49" s="183"/>
      <c r="F49" s="183"/>
      <c r="G49" s="183"/>
      <c r="H49" s="183"/>
      <c r="I49" s="20"/>
      <c r="J49" s="20"/>
      <c r="K49" s="20"/>
      <c r="L49" s="20"/>
      <c r="M49" s="20"/>
      <c r="N49" s="20"/>
      <c r="O49" s="20"/>
      <c r="P49" s="20"/>
      <c r="Q49" s="20"/>
      <c r="R49" s="20"/>
      <c r="S49" s="20"/>
      <c r="T49" s="20"/>
      <c r="U49" s="20"/>
      <c r="V49" s="20"/>
      <c r="W49" s="20"/>
      <c r="X49" s="20"/>
      <c r="Y49" s="20"/>
      <c r="Z49" s="20"/>
      <c r="AA49" s="20"/>
      <c r="AB49" s="20"/>
      <c r="AC49" s="20"/>
      <c r="AD49" s="20"/>
      <c r="AE49" s="20"/>
      <c r="AF49" s="20"/>
    </row>
    <row r="50" spans="1:32" ht="30.75" customHeight="1">
      <c r="A50" s="20"/>
      <c r="B50" s="20"/>
      <c r="C50" s="449" t="s">
        <v>1389</v>
      </c>
      <c r="D50" s="449"/>
      <c r="E50" s="449"/>
      <c r="F50" s="449"/>
      <c r="G50" s="449"/>
      <c r="H50" s="449"/>
      <c r="I50" s="450" t="s">
        <v>1390</v>
      </c>
      <c r="J50" s="450"/>
      <c r="K50" s="450"/>
      <c r="L50" s="450"/>
      <c r="M50" s="449" t="s">
        <v>1360</v>
      </c>
      <c r="N50" s="449"/>
      <c r="O50" s="449"/>
      <c r="P50" s="449"/>
      <c r="Q50" s="449"/>
      <c r="R50" s="449"/>
      <c r="S50" s="449"/>
      <c r="T50" s="449"/>
      <c r="U50" s="449"/>
      <c r="V50" s="449"/>
      <c r="W50" s="449"/>
      <c r="X50" s="449"/>
      <c r="Y50" s="449"/>
      <c r="Z50" s="20"/>
      <c r="AA50" s="20"/>
      <c r="AB50" s="20"/>
      <c r="AC50" s="20"/>
      <c r="AD50" s="20"/>
      <c r="AE50" s="20"/>
      <c r="AF50" s="20"/>
    </row>
    <row r="51" spans="1:32" ht="16.5" customHeight="1">
      <c r="A51" s="20"/>
      <c r="B51" s="20"/>
      <c r="C51" s="451" t="str">
        <f>+IFERROR(VLOOKUP($H$14,Contactos!A4:E534,3,FALSE),"")</f>
        <v/>
      </c>
      <c r="D51" s="451"/>
      <c r="E51" s="451"/>
      <c r="F51" s="451"/>
      <c r="G51" s="451"/>
      <c r="H51" s="451"/>
      <c r="I51" s="452" t="str">
        <f>+IFERROR(VLOOKUP($H$14,Contactos!A4:E534,4,FALSE),"")</f>
        <v/>
      </c>
      <c r="J51" s="453"/>
      <c r="K51" s="453"/>
      <c r="L51" s="454"/>
      <c r="M51" s="452" t="str">
        <f>+IFERROR(VLOOKUP($H$14,Contactos!A4:E534,5,FALSE),"")</f>
        <v/>
      </c>
      <c r="N51" s="453"/>
      <c r="O51" s="453"/>
      <c r="P51" s="453"/>
      <c r="Q51" s="453"/>
      <c r="R51" s="453"/>
      <c r="S51" s="453"/>
      <c r="T51" s="453"/>
      <c r="U51" s="453"/>
      <c r="V51" s="453"/>
      <c r="W51" s="453"/>
      <c r="X51" s="453"/>
      <c r="Y51" s="454"/>
      <c r="Z51" s="20"/>
      <c r="AA51" s="20"/>
      <c r="AB51" s="20"/>
      <c r="AC51" s="20"/>
      <c r="AD51" s="20"/>
      <c r="AE51" s="20"/>
      <c r="AF51" s="20"/>
    </row>
    <row r="52" spans="1:32" ht="6.75" customHeight="1" thickBot="1">
      <c r="A52" s="34"/>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34"/>
    </row>
    <row r="53" spans="1:32" ht="15.75">
      <c r="A53" s="34"/>
      <c r="B53" s="414" t="s">
        <v>1255</v>
      </c>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6"/>
      <c r="AF53" s="34"/>
    </row>
    <row r="54" spans="1:32" ht="15.75" customHeight="1">
      <c r="A54" s="34"/>
      <c r="B54" s="417"/>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9"/>
      <c r="AF54" s="34"/>
    </row>
    <row r="55" spans="1:32" ht="16.5" thickBot="1">
      <c r="A55" s="34"/>
      <c r="B55" s="420"/>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2"/>
      <c r="AF55" s="34"/>
    </row>
    <row r="56" spans="1:32" ht="12"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row>
    <row r="57" spans="1:32" ht="14.25" customHeight="1">
      <c r="A57" s="20"/>
      <c r="B57" s="27" t="s">
        <v>1404</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20"/>
      <c r="B58" s="27"/>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0"/>
    </row>
    <row r="59" spans="1:32" ht="14.25" customHeight="1">
      <c r="A59" s="34"/>
      <c r="B59" s="36"/>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4"/>
    </row>
    <row r="60" spans="1:32" ht="10.5" customHeight="1">
      <c r="A60" s="192" t="s">
        <v>1258</v>
      </c>
      <c r="B60" s="183"/>
      <c r="C60" s="183"/>
      <c r="F60" s="183"/>
      <c r="G60" s="183"/>
      <c r="H60" s="183"/>
      <c r="I60" s="20"/>
      <c r="J60" s="20"/>
      <c r="K60" s="20"/>
      <c r="L60" s="20"/>
      <c r="M60" s="20"/>
      <c r="N60" s="20"/>
      <c r="O60" s="20"/>
      <c r="P60" s="20"/>
      <c r="Q60" s="20"/>
      <c r="R60" s="20"/>
      <c r="S60" s="20"/>
      <c r="T60" s="20"/>
      <c r="U60" s="20"/>
      <c r="V60" s="20"/>
      <c r="W60" s="20"/>
      <c r="X60" s="20"/>
      <c r="Y60" s="20"/>
      <c r="Z60" s="20"/>
      <c r="AA60" s="20"/>
      <c r="AB60" s="20"/>
      <c r="AC60" s="20"/>
      <c r="AD60" s="20"/>
      <c r="AE60" s="20"/>
      <c r="AF60" s="20"/>
    </row>
    <row r="61" spans="1:32" ht="10.5" customHeight="1">
      <c r="A61" s="193"/>
      <c r="B61" s="194" t="s">
        <v>1259</v>
      </c>
      <c r="C61" s="195"/>
      <c r="D61" s="195"/>
      <c r="E61" s="195"/>
      <c r="F61" s="195"/>
      <c r="G61" s="195"/>
      <c r="H61" s="195"/>
      <c r="J61" s="195"/>
      <c r="K61" s="195"/>
      <c r="L61" s="195"/>
      <c r="M61" s="195"/>
      <c r="N61" s="195"/>
      <c r="O61" s="195"/>
      <c r="P61" s="195"/>
      <c r="Q61" s="20"/>
      <c r="R61" s="20"/>
      <c r="S61" s="20"/>
      <c r="T61" s="20"/>
      <c r="U61" s="20"/>
      <c r="V61" s="20"/>
      <c r="W61" s="20"/>
      <c r="X61" s="20"/>
      <c r="Y61" s="20"/>
      <c r="Z61" s="20"/>
      <c r="AA61" s="20"/>
      <c r="AB61" s="20"/>
      <c r="AC61" s="20"/>
      <c r="AD61" s="20"/>
      <c r="AE61" s="20"/>
      <c r="AF61" s="20"/>
    </row>
    <row r="62" spans="1:32" ht="10.5" customHeight="1">
      <c r="A62" s="193"/>
      <c r="B62" s="195" t="s">
        <v>1478</v>
      </c>
      <c r="C62" s="195"/>
      <c r="D62" s="195"/>
      <c r="E62" s="195"/>
      <c r="F62" s="195"/>
      <c r="G62" s="195"/>
      <c r="H62" s="195"/>
      <c r="I62" s="195"/>
      <c r="K62" s="195"/>
      <c r="L62" s="195"/>
      <c r="M62" s="195"/>
      <c r="N62" s="20"/>
      <c r="O62" s="20"/>
      <c r="P62" s="20"/>
      <c r="Q62" s="20"/>
      <c r="R62" s="20"/>
      <c r="S62" s="20"/>
      <c r="T62" s="20"/>
      <c r="U62" s="20"/>
      <c r="V62" s="20"/>
      <c r="W62" s="20"/>
      <c r="X62" s="20"/>
      <c r="Y62" s="20"/>
      <c r="Z62" s="20"/>
      <c r="AA62" s="20"/>
      <c r="AB62" s="20"/>
      <c r="AC62" s="20"/>
      <c r="AD62" s="20"/>
      <c r="AE62" s="20"/>
      <c r="AF62" s="20"/>
    </row>
    <row r="63" spans="1:32" ht="14.25" customHeight="1">
      <c r="A63" s="34"/>
      <c r="B63" s="36"/>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4.5" customHeight="1">
      <c r="A64" s="34"/>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0.5" customHeight="1">
      <c r="A67" s="34"/>
      <c r="B67" s="37"/>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5">
    <mergeCell ref="C50:H50"/>
    <mergeCell ref="I50:L50"/>
    <mergeCell ref="M50:Y50"/>
    <mergeCell ref="C51:H51"/>
    <mergeCell ref="I51:L51"/>
    <mergeCell ref="M51:Y51"/>
    <mergeCell ref="F12:AD13"/>
    <mergeCell ref="B19:AE21"/>
    <mergeCell ref="C30:E30"/>
    <mergeCell ref="F30:H30"/>
    <mergeCell ref="I34:L34"/>
    <mergeCell ref="C26:E26"/>
    <mergeCell ref="Z26:AD26"/>
    <mergeCell ref="F26:H26"/>
    <mergeCell ref="M26:Y26"/>
    <mergeCell ref="I26:L26"/>
    <mergeCell ref="C29:E29"/>
    <mergeCell ref="F29:H29"/>
    <mergeCell ref="M31:Y31"/>
    <mergeCell ref="C28:E28"/>
    <mergeCell ref="Z30:AD30"/>
    <mergeCell ref="Z32:AD32"/>
    <mergeCell ref="C33:E33"/>
    <mergeCell ref="F33:H33"/>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3:AE55"/>
    <mergeCell ref="M42:Y42"/>
    <mergeCell ref="M39:Y39"/>
    <mergeCell ref="M40:Y40"/>
    <mergeCell ref="I42:L42"/>
    <mergeCell ref="I30:L30"/>
    <mergeCell ref="I36:L36"/>
    <mergeCell ref="I32:L32"/>
    <mergeCell ref="I35:L35"/>
    <mergeCell ref="C41:E41"/>
    <mergeCell ref="F41:H41"/>
    <mergeCell ref="C35:E35"/>
    <mergeCell ref="F35:H35"/>
    <mergeCell ref="Z35:AD35"/>
    <mergeCell ref="C34:E34"/>
    <mergeCell ref="F34:H34"/>
    <mergeCell ref="Z38:AD38"/>
    <mergeCell ref="I31:L31"/>
    <mergeCell ref="C32:E32"/>
    <mergeCell ref="Z34:AD34"/>
    <mergeCell ref="Z37:AD37"/>
    <mergeCell ref="M36:Y36"/>
    <mergeCell ref="Z36:AD36"/>
    <mergeCell ref="Z33:AD33"/>
    <mergeCell ref="I33:L33"/>
    <mergeCell ref="M33:Y33"/>
    <mergeCell ref="C36:E36"/>
    <mergeCell ref="F36:H36"/>
    <mergeCell ref="M34:Y34"/>
    <mergeCell ref="M35:Y35"/>
    <mergeCell ref="C27:E27"/>
    <mergeCell ref="F27:H27"/>
    <mergeCell ref="I27:L27"/>
    <mergeCell ref="F31:H31"/>
    <mergeCell ref="F32:H32"/>
    <mergeCell ref="M27:Y27"/>
    <mergeCell ref="M28:Y28"/>
    <mergeCell ref="C31:E31"/>
    <mergeCell ref="Z28:AD28"/>
    <mergeCell ref="M32:Y32"/>
    <mergeCell ref="M30:Y30"/>
    <mergeCell ref="F28:H28"/>
    <mergeCell ref="Z27:AD27"/>
    <mergeCell ref="I28:L28"/>
    <mergeCell ref="I29:L29"/>
    <mergeCell ref="M29:Y29"/>
    <mergeCell ref="Z29:AD29"/>
    <mergeCell ref="Z31:AD31"/>
    <mergeCell ref="F44:H44"/>
    <mergeCell ref="I41:L41"/>
    <mergeCell ref="M38:Y38"/>
    <mergeCell ref="F37:H37"/>
    <mergeCell ref="M41:Y41"/>
    <mergeCell ref="C42:E42"/>
    <mergeCell ref="F42:H42"/>
    <mergeCell ref="Z42:AD42"/>
    <mergeCell ref="Z39:AD39"/>
    <mergeCell ref="Z40:AD40"/>
    <mergeCell ref="Z41:AD41"/>
    <mergeCell ref="F39:H39"/>
    <mergeCell ref="C40:E40"/>
    <mergeCell ref="I39:L39"/>
    <mergeCell ref="I40:L40"/>
    <mergeCell ref="C39:E39"/>
    <mergeCell ref="C38:E38"/>
    <mergeCell ref="F38:H38"/>
    <mergeCell ref="I38:L38"/>
    <mergeCell ref="C37:E37"/>
    <mergeCell ref="I37:L37"/>
    <mergeCell ref="M37:Y37"/>
    <mergeCell ref="F40:H40"/>
    <mergeCell ref="C25:E25"/>
    <mergeCell ref="F25:H25"/>
    <mergeCell ref="I25:L25"/>
    <mergeCell ref="M25:Y25"/>
    <mergeCell ref="Z25:AD25"/>
    <mergeCell ref="M46:Y46"/>
    <mergeCell ref="Z46:AD46"/>
    <mergeCell ref="C46:E46"/>
    <mergeCell ref="F46:H46"/>
    <mergeCell ref="I46:L46"/>
    <mergeCell ref="C45:E45"/>
    <mergeCell ref="F45:H45"/>
    <mergeCell ref="I45:L45"/>
    <mergeCell ref="Z43:AD43"/>
    <mergeCell ref="M45:Y45"/>
    <mergeCell ref="Z45:AD45"/>
    <mergeCell ref="C43:E43"/>
    <mergeCell ref="F43:H43"/>
    <mergeCell ref="I43:L43"/>
    <mergeCell ref="M43:Y43"/>
    <mergeCell ref="I44:L44"/>
    <mergeCell ref="M44:Y44"/>
    <mergeCell ref="Z44:AD44"/>
    <mergeCell ref="C44:E44"/>
  </mergeCells>
  <hyperlinks>
    <hyperlink ref="C26:E26" location="'CUT MN'!A1" display="'CUT MN'!A1" xr:uid="{00000000-0004-0000-0000-000002000000}"/>
    <hyperlink ref="C27:E46" location="'CUT MN'!A1" display="'CUT MN'!A1" xr:uid="{4D750058-CA12-4809-8752-CF124E037F47}"/>
    <hyperlink ref="F26:H26" location="'CUT MN'!A1" display="'CUT MN'!A1" xr:uid="{E5A51622-A141-4A3F-A802-19B21125C969}"/>
    <hyperlink ref="F46:H46" location="'TRL ME'!A1" display="'TRL ME'!A1" xr:uid="{3BDFD218-D02D-4E68-874D-BAA999AD10D2}"/>
    <hyperlink ref="F42:H42" location="'CUT ME'!A1" display="'CUT ME'!A1" xr:uid="{8742B2C5-6E2C-483C-8B82-40CE34991D85}"/>
    <hyperlink ref="F27:H32" location="'CUT ME'!A1" display="'CUT ME'!A1" xr:uid="{F995E507-3555-4D03-B203-B7EAE44CA545}"/>
    <hyperlink ref="C45:E45" location="CDI!A1" display="CDI!A1" xr:uid="{7EF47824-32AD-40EF-A118-723D92FD86AC}"/>
    <hyperlink ref="C44:E44" location="'TCR MN'!A1" display="'TCR MN'!A1" xr:uid="{39059867-D9F9-4863-81D4-C4BE9314E045}"/>
    <hyperlink ref="C46:E46" location="'TRL MN'!A1" display="'TRL MN'!A1" xr:uid="{9B83CB47-AFAA-4B00-BB82-27578064DC73}"/>
    <hyperlink ref="F44:H44" location="'TCR ME'!A1" display="'TCR ME'!A1" xr:uid="{1C6E9B0B-E892-42DC-AC2B-F05D1EB625F2}"/>
    <hyperlink ref="F34:H43" location="'CUT ME'!A1" display="'CUT ME'!A1" xr:uid="{F113D5EE-355C-453E-876B-31CB44E9D38D}"/>
    <hyperlink ref="C33:E33" location="'COB &amp; CVD_AUTO'!A1" display="'COB &amp; CVD_AUTO'!A1" xr:uid="{23ADFF9E-EFA1-4FFF-9677-20E250D706F8}"/>
    <hyperlink ref="C25:E25" location="'CUT MN'!A1" display="'CUT MN'!A1" xr:uid="{B9C6DB7F-ACA1-4610-8244-4C0B43C4C13C}"/>
    <hyperlink ref="F25:H25" location="'CUT MN'!A1" display="'CUT MN'!A1" xr:uid="{7E3BAE47-F1C7-419A-9CB7-B15E8FAB7DAF}"/>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11" activePane="bottomRight" state="frozen"/>
      <selection activeCell="H15" sqref="H15"/>
      <selection pane="topRight" activeCell="H15" sqref="H15"/>
      <selection pane="bottomLeft" activeCell="H15" sqref="H15"/>
      <selection pane="bottomRight" activeCell="E11" sqref="E11"/>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6" t="s">
        <v>555</v>
      </c>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S4" s="43"/>
    </row>
    <row r="5" spans="1:48" s="13" customFormat="1" ht="18.75">
      <c r="A5" s="456" t="str">
        <f>+'CUT MN'!A3</f>
        <v>CORRESPONDIENTE AL PERIODO DE ENERO A MARZO DE 2025</v>
      </c>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S5" s="43"/>
    </row>
    <row r="6" spans="1:48" s="13" customFormat="1" ht="18.75">
      <c r="A6" s="456" t="str">
        <f>+'CUT MN'!A4</f>
        <v>ACTUALIZADO AL : 4 de abril de 2025 Hrs. 14:00</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S6" s="43"/>
    </row>
    <row r="7" spans="1:48" s="13" customFormat="1" ht="18.75">
      <c r="A7" s="456" t="s">
        <v>556</v>
      </c>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S7" s="43"/>
    </row>
    <row r="8" spans="1:48" s="211" customFormat="1">
      <c r="A8" s="10">
        <v>1</v>
      </c>
      <c r="B8" s="12">
        <v>2</v>
      </c>
      <c r="C8" s="12">
        <v>3</v>
      </c>
      <c r="D8" s="209">
        <v>4</v>
      </c>
      <c r="E8" s="10">
        <v>5</v>
      </c>
      <c r="F8" s="12">
        <v>6</v>
      </c>
      <c r="G8" s="12">
        <v>7</v>
      </c>
      <c r="H8" s="209">
        <v>8</v>
      </c>
      <c r="I8" s="209">
        <v>9</v>
      </c>
      <c r="J8" s="10">
        <v>10</v>
      </c>
      <c r="K8" s="12">
        <v>11</v>
      </c>
      <c r="L8" s="209">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0"/>
      <c r="AS8" s="210"/>
    </row>
    <row r="9" spans="1:48" s="13" customFormat="1" ht="15" customHeight="1">
      <c r="A9" s="29"/>
      <c r="B9" s="14"/>
      <c r="C9" s="15"/>
      <c r="D9" s="460" t="s">
        <v>557</v>
      </c>
      <c r="E9" s="460"/>
      <c r="F9" s="460"/>
      <c r="G9" s="460"/>
      <c r="H9" s="460"/>
      <c r="I9" s="460"/>
      <c r="J9" s="460"/>
      <c r="K9" s="460"/>
      <c r="L9" s="460"/>
      <c r="M9" s="460"/>
      <c r="N9" s="460"/>
      <c r="O9" s="460"/>
      <c r="P9" s="460"/>
      <c r="Q9" s="460"/>
      <c r="R9" s="460"/>
      <c r="S9" s="460"/>
      <c r="T9" s="460"/>
      <c r="U9" s="460"/>
      <c r="V9" s="460"/>
      <c r="W9" s="460"/>
      <c r="X9" s="460"/>
      <c r="Y9" s="461"/>
      <c r="Z9" s="457" t="s">
        <v>558</v>
      </c>
      <c r="AA9" s="458"/>
      <c r="AB9" s="458"/>
      <c r="AC9" s="458"/>
      <c r="AD9" s="458"/>
      <c r="AE9" s="458"/>
      <c r="AF9" s="458"/>
      <c r="AG9" s="458"/>
      <c r="AH9" s="458"/>
      <c r="AI9" s="458"/>
      <c r="AJ9" s="458"/>
      <c r="AK9" s="458"/>
      <c r="AL9" s="458"/>
      <c r="AM9" s="458"/>
      <c r="AN9" s="458"/>
      <c r="AO9" s="458"/>
      <c r="AP9" s="459"/>
      <c r="AQ9" s="43"/>
      <c r="AS9" s="43"/>
    </row>
    <row r="10" spans="1:48" s="100" customFormat="1" ht="34.5">
      <c r="A10" s="30" t="s">
        <v>559</v>
      </c>
      <c r="B10" s="31" t="s">
        <v>35</v>
      </c>
      <c r="C10" s="31" t="s">
        <v>560</v>
      </c>
      <c r="D10" s="44" t="s">
        <v>2628</v>
      </c>
      <c r="E10" s="44" t="s">
        <v>2629</v>
      </c>
      <c r="F10" s="45" t="s">
        <v>25</v>
      </c>
      <c r="G10" s="45" t="s">
        <v>1967</v>
      </c>
      <c r="H10" s="45" t="s">
        <v>3</v>
      </c>
      <c r="I10" s="45" t="s">
        <v>597</v>
      </c>
      <c r="J10" s="45" t="s">
        <v>1283</v>
      </c>
      <c r="K10" s="45" t="s">
        <v>10</v>
      </c>
      <c r="L10" s="45" t="s">
        <v>6</v>
      </c>
      <c r="M10" s="45" t="s">
        <v>636</v>
      </c>
      <c r="N10" s="45" t="s">
        <v>14</v>
      </c>
      <c r="O10" s="45" t="s">
        <v>1346</v>
      </c>
      <c r="P10" s="45" t="s">
        <v>598</v>
      </c>
      <c r="Q10" s="45" t="s">
        <v>16</v>
      </c>
      <c r="R10" s="45" t="s">
        <v>12</v>
      </c>
      <c r="S10" s="45" t="s">
        <v>599</v>
      </c>
      <c r="T10" s="45" t="s">
        <v>2630</v>
      </c>
      <c r="U10" s="45" t="s">
        <v>2631</v>
      </c>
      <c r="V10" s="45" t="s">
        <v>19</v>
      </c>
      <c r="W10" s="45" t="s">
        <v>20</v>
      </c>
      <c r="X10" s="45" t="s">
        <v>594</v>
      </c>
      <c r="Y10" s="45" t="s">
        <v>2632</v>
      </c>
      <c r="Z10" s="44" t="s">
        <v>595</v>
      </c>
      <c r="AA10" s="44" t="s">
        <v>596</v>
      </c>
      <c r="AB10" s="45" t="s">
        <v>3</v>
      </c>
      <c r="AC10" s="45" t="s">
        <v>551</v>
      </c>
      <c r="AD10" s="45" t="s">
        <v>10</v>
      </c>
      <c r="AE10" s="45" t="s">
        <v>6</v>
      </c>
      <c r="AF10" s="45" t="s">
        <v>14</v>
      </c>
      <c r="AG10" s="45" t="s">
        <v>16</v>
      </c>
      <c r="AH10" s="45" t="s">
        <v>12</v>
      </c>
      <c r="AI10" s="45" t="s">
        <v>599</v>
      </c>
      <c r="AJ10" s="45" t="s">
        <v>635</v>
      </c>
      <c r="AK10" s="45" t="s">
        <v>19</v>
      </c>
      <c r="AL10" s="45" t="s">
        <v>20</v>
      </c>
      <c r="AM10" s="45" t="s">
        <v>22</v>
      </c>
      <c r="AN10" s="45" t="s">
        <v>8</v>
      </c>
      <c r="AO10" s="45" t="s">
        <v>594</v>
      </c>
      <c r="AP10" s="45" t="s">
        <v>2632</v>
      </c>
      <c r="AQ10" s="44" t="s">
        <v>561</v>
      </c>
      <c r="AS10" s="146"/>
    </row>
    <row r="11" spans="1:48" ht="33" customHeight="1">
      <c r="A11" s="32">
        <v>0</v>
      </c>
      <c r="B11" s="315" t="str">
        <f>VLOOKUP(A11,[5]bd_lista!A:C,3,FALSE)</f>
        <v>Sin  nombre</v>
      </c>
      <c r="C11" s="316" t="str">
        <f>VLOOKUP(A11,[5]bd_lista!A:D,4,FALSE)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15" t="str">
        <f>VLOOKUP(A12,[5]bd_lista!A:C,3,FALSE)</f>
        <v>Vicepresidencia del Estado Plurinacional</v>
      </c>
      <c r="C12" s="316" t="e">
        <f>+VLOOKUP(A12,Contactos!$A$4:$E$534,6,FALSE)</f>
        <v>#REF!</v>
      </c>
      <c r="D12" s="61">
        <v>231991.75</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231991.75</v>
      </c>
      <c r="AT12" s="33"/>
    </row>
    <row r="13" spans="1:48" ht="19.5" customHeight="1">
      <c r="A13" s="32">
        <v>10</v>
      </c>
      <c r="B13" s="315" t="str">
        <f>VLOOKUP(A13,[5]bd_lista!A:C,3,FALSE)</f>
        <v>Ministerio de Relaciones Exteriores</v>
      </c>
      <c r="C13" s="316" t="e">
        <f>+VLOOKUP(A13,Contactos!$A$4:$E$534,6,FALSE)</f>
        <v>#REF!</v>
      </c>
      <c r="D13" s="61">
        <v>0</v>
      </c>
      <c r="E13" s="61">
        <v>0</v>
      </c>
      <c r="F13" s="61">
        <v>0</v>
      </c>
      <c r="G13" s="61">
        <v>0</v>
      </c>
      <c r="H13" s="61">
        <v>1004578.37</v>
      </c>
      <c r="I13" s="61">
        <v>0</v>
      </c>
      <c r="J13" s="61">
        <v>0</v>
      </c>
      <c r="K13" s="61">
        <v>60</v>
      </c>
      <c r="L13" s="61">
        <v>29359.599999999999</v>
      </c>
      <c r="M13" s="61">
        <v>0</v>
      </c>
      <c r="N13" s="61">
        <v>0</v>
      </c>
      <c r="O13" s="61">
        <v>86262.12</v>
      </c>
      <c r="P13" s="61">
        <v>0</v>
      </c>
      <c r="Q13" s="61">
        <v>0</v>
      </c>
      <c r="R13" s="61">
        <v>348</v>
      </c>
      <c r="S13" s="61">
        <v>0</v>
      </c>
      <c r="T13" s="61">
        <v>0</v>
      </c>
      <c r="U13" s="61">
        <v>0</v>
      </c>
      <c r="V13" s="61">
        <v>0</v>
      </c>
      <c r="W13" s="61">
        <v>0</v>
      </c>
      <c r="X13" s="61">
        <v>0</v>
      </c>
      <c r="Y13" s="61">
        <v>0</v>
      </c>
      <c r="Z13" s="61">
        <v>0</v>
      </c>
      <c r="AA13" s="61">
        <v>343</v>
      </c>
      <c r="AB13" s="61">
        <v>274.39999999999998</v>
      </c>
      <c r="AC13" s="61">
        <v>0</v>
      </c>
      <c r="AD13" s="61">
        <v>0</v>
      </c>
      <c r="AE13" s="61">
        <v>8292052.4400000004</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15" t="str">
        <f>VLOOKUP(A14,[5]bd_lista!A:C,3,FALSE)</f>
        <v>Ministerio de Gobierno</v>
      </c>
      <c r="C14" s="316" t="e">
        <f>+VLOOKUP(A14,Contactos!$A$4:$E$534,6,FALSE)</f>
        <v>#REF!</v>
      </c>
      <c r="D14" s="61">
        <v>0</v>
      </c>
      <c r="E14" s="61">
        <v>0</v>
      </c>
      <c r="F14" s="61">
        <v>0</v>
      </c>
      <c r="G14" s="61">
        <v>0</v>
      </c>
      <c r="H14" s="61">
        <v>320461.37999999995</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320461.37999999995</v>
      </c>
      <c r="AT14" s="33"/>
    </row>
    <row r="15" spans="1:48" ht="33" customHeight="1">
      <c r="A15" s="32">
        <v>16</v>
      </c>
      <c r="B15" s="315" t="str">
        <f>VLOOKUP(A15,[5]bd_lista!A:C,3,FALSE)</f>
        <v>Ministerio de Educación</v>
      </c>
      <c r="C15" s="316" t="e">
        <f>+VLOOKUP(A15,Contactos!$A$4:$E$534,6,FALSE)</f>
        <v>#REF!</v>
      </c>
      <c r="D15" s="61">
        <v>0</v>
      </c>
      <c r="E15" s="61">
        <v>0</v>
      </c>
      <c r="F15" s="61">
        <v>0</v>
      </c>
      <c r="G15" s="61">
        <v>0</v>
      </c>
      <c r="H15" s="61">
        <v>113371.69</v>
      </c>
      <c r="I15" s="61">
        <v>0</v>
      </c>
      <c r="J15" s="61">
        <v>0</v>
      </c>
      <c r="K15" s="61">
        <v>0</v>
      </c>
      <c r="L15" s="61">
        <v>154579.18</v>
      </c>
      <c r="M15" s="61">
        <v>0</v>
      </c>
      <c r="N15" s="61">
        <v>0</v>
      </c>
      <c r="O15" s="61">
        <v>0</v>
      </c>
      <c r="P15" s="61">
        <v>0</v>
      </c>
      <c r="Q15" s="61">
        <v>0</v>
      </c>
      <c r="R15" s="61">
        <v>0</v>
      </c>
      <c r="S15" s="61">
        <v>0</v>
      </c>
      <c r="T15" s="61">
        <v>0</v>
      </c>
      <c r="U15" s="61">
        <v>0</v>
      </c>
      <c r="V15" s="61">
        <v>0</v>
      </c>
      <c r="W15" s="61">
        <v>0</v>
      </c>
      <c r="X15" s="61">
        <v>0</v>
      </c>
      <c r="Y15" s="61">
        <v>2450197</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f t="shared" si="0"/>
        <v>2718147.87</v>
      </c>
      <c r="AT15" s="33"/>
      <c r="AV15" s="7"/>
    </row>
    <row r="16" spans="1:48" ht="33" customHeight="1">
      <c r="A16" s="32">
        <v>20</v>
      </c>
      <c r="B16" s="315" t="str">
        <f>VLOOKUP(A16,[5]bd_lista!A:C,3,FALSE)</f>
        <v>Ministerio de Defensa</v>
      </c>
      <c r="C16" s="316" t="e">
        <f>+VLOOKUP(A16,Contactos!$A$4:$E$534,6,FALSE)</f>
        <v>#REF!</v>
      </c>
      <c r="D16" s="61">
        <v>0</v>
      </c>
      <c r="E16" s="61">
        <v>1106</v>
      </c>
      <c r="F16" s="61">
        <v>9657142.8599999994</v>
      </c>
      <c r="G16" s="61">
        <v>0</v>
      </c>
      <c r="H16" s="61">
        <v>1896048.52</v>
      </c>
      <c r="I16" s="61">
        <v>0</v>
      </c>
      <c r="J16" s="61">
        <v>0</v>
      </c>
      <c r="K16" s="61">
        <v>0</v>
      </c>
      <c r="L16" s="61">
        <v>82937.72</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180.09</v>
      </c>
      <c r="AE16" s="61">
        <v>0</v>
      </c>
      <c r="AF16" s="61">
        <v>0</v>
      </c>
      <c r="AG16" s="61">
        <v>0</v>
      </c>
      <c r="AH16" s="61">
        <v>0</v>
      </c>
      <c r="AI16" s="61">
        <v>0</v>
      </c>
      <c r="AJ16" s="61">
        <v>0</v>
      </c>
      <c r="AK16" s="61">
        <v>0</v>
      </c>
      <c r="AL16" s="61">
        <v>0</v>
      </c>
      <c r="AM16" s="61">
        <v>0</v>
      </c>
      <c r="AN16" s="61">
        <v>0</v>
      </c>
      <c r="AO16" s="61">
        <v>0</v>
      </c>
      <c r="AP16" s="61">
        <v>0</v>
      </c>
      <c r="AQ16" s="61">
        <f t="shared" si="0"/>
        <v>11637415.189999999</v>
      </c>
      <c r="AT16" s="33"/>
      <c r="AU16" s="7"/>
      <c r="AV16" s="7"/>
    </row>
    <row r="17" spans="1:48" ht="33" customHeight="1">
      <c r="A17" s="32">
        <v>25</v>
      </c>
      <c r="B17" s="315" t="str">
        <f>VLOOKUP(A17,[5]bd_lista!A:C,3,FALSE)</f>
        <v>Ministerio de la Presidencia</v>
      </c>
      <c r="C17" s="316" t="e">
        <f>+VLOOKUP(A17,Contactos!$A$4:$E$534,6,FALSE)</f>
        <v>#REF!</v>
      </c>
      <c r="D17" s="61">
        <v>0</v>
      </c>
      <c r="E17" s="61">
        <v>1215718</v>
      </c>
      <c r="F17" s="61">
        <v>238730.68999999997</v>
      </c>
      <c r="G17" s="61">
        <v>0</v>
      </c>
      <c r="H17" s="61">
        <v>21482.86</v>
      </c>
      <c r="I17" s="61">
        <v>0</v>
      </c>
      <c r="J17" s="61">
        <v>0</v>
      </c>
      <c r="K17" s="61">
        <v>0</v>
      </c>
      <c r="L17" s="61">
        <v>271202.83</v>
      </c>
      <c r="M17" s="61">
        <v>0</v>
      </c>
      <c r="N17" s="61">
        <v>0</v>
      </c>
      <c r="O17" s="61">
        <v>4201.2</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1751335.58</v>
      </c>
      <c r="AT17" s="33"/>
      <c r="AU17" s="7"/>
      <c r="AV17" s="7"/>
    </row>
    <row r="18" spans="1:48" ht="33" customHeight="1">
      <c r="A18" s="32">
        <v>30</v>
      </c>
      <c r="B18" s="315" t="str">
        <f>VLOOKUP(A18,[5]bd_lista!A:C,3,FALSE)</f>
        <v>Ministerio de Justicia y Transparencia Institucional</v>
      </c>
      <c r="C18" s="316" t="e">
        <f>+VLOOKUP(A18,Contactos!$A$4:$E$534,6,FALSE)</f>
        <v>#REF!</v>
      </c>
      <c r="D18" s="61">
        <v>0</v>
      </c>
      <c r="E18" s="61">
        <v>0</v>
      </c>
      <c r="F18" s="61">
        <v>0</v>
      </c>
      <c r="G18" s="61">
        <v>0</v>
      </c>
      <c r="H18" s="61">
        <v>112.88</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112.88</v>
      </c>
      <c r="AT18" s="33"/>
    </row>
    <row r="19" spans="1:48" ht="33" customHeight="1">
      <c r="A19" s="32">
        <v>35</v>
      </c>
      <c r="B19" s="315" t="str">
        <f>VLOOKUP(A19,[5]bd_lista!A:C,3,FALSE)</f>
        <v>Ministerio de Economía y Finanzas Públicas</v>
      </c>
      <c r="C19" s="316" t="e">
        <f>+VLOOKUP(A19,Contactos!$A$4:$E$534,6,FALSE)</f>
        <v>#REF!</v>
      </c>
      <c r="D19" s="61">
        <v>0</v>
      </c>
      <c r="E19" s="61">
        <v>0</v>
      </c>
      <c r="F19" s="61">
        <v>0</v>
      </c>
      <c r="G19" s="61">
        <v>0</v>
      </c>
      <c r="H19" s="61">
        <v>272092.11</v>
      </c>
      <c r="I19" s="61">
        <v>0</v>
      </c>
      <c r="J19" s="61">
        <v>0</v>
      </c>
      <c r="K19" s="61">
        <v>0</v>
      </c>
      <c r="L19" s="61">
        <v>0</v>
      </c>
      <c r="M19" s="61">
        <v>0</v>
      </c>
      <c r="N19" s="61">
        <v>0</v>
      </c>
      <c r="O19" s="61">
        <v>0</v>
      </c>
      <c r="P19" s="61">
        <v>0</v>
      </c>
      <c r="Q19" s="61">
        <v>0</v>
      </c>
      <c r="R19" s="61">
        <v>0</v>
      </c>
      <c r="S19" s="61">
        <v>0</v>
      </c>
      <c r="T19" s="61">
        <v>0</v>
      </c>
      <c r="U19" s="61">
        <v>2054.6999999999998</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274146.81</v>
      </c>
      <c r="AT19" s="33"/>
    </row>
    <row r="20" spans="1:48" ht="33" customHeight="1">
      <c r="A20" s="32">
        <v>41</v>
      </c>
      <c r="B20" s="315" t="str">
        <f>VLOOKUP(A20,[5]bd_lista!A:C,3,FALSE)</f>
        <v>Ministerio de Desarrollo Productivo y Economía Plural</v>
      </c>
      <c r="C20" s="316" t="e">
        <f>+VLOOKUP(A20,Contactos!$A$4:$E$534,6,FALSE)</f>
        <v>#REF!</v>
      </c>
      <c r="D20" s="61">
        <v>0</v>
      </c>
      <c r="E20" s="61">
        <v>0</v>
      </c>
      <c r="F20" s="61">
        <v>6723766.4199999999</v>
      </c>
      <c r="G20" s="61">
        <v>0</v>
      </c>
      <c r="H20" s="61">
        <v>301479.38</v>
      </c>
      <c r="I20" s="61">
        <v>0</v>
      </c>
      <c r="J20" s="61">
        <v>0</v>
      </c>
      <c r="K20" s="61">
        <v>0</v>
      </c>
      <c r="L20" s="61">
        <v>0</v>
      </c>
      <c r="M20" s="61">
        <v>0</v>
      </c>
      <c r="N20" s="61">
        <v>0</v>
      </c>
      <c r="O20" s="61">
        <v>0</v>
      </c>
      <c r="P20" s="61">
        <v>0</v>
      </c>
      <c r="Q20" s="61">
        <v>0</v>
      </c>
      <c r="R20" s="61">
        <v>0</v>
      </c>
      <c r="S20" s="61">
        <v>0</v>
      </c>
      <c r="T20" s="61">
        <v>0</v>
      </c>
      <c r="U20" s="61">
        <v>111289.08</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7136534.8799999999</v>
      </c>
      <c r="AT20" s="33"/>
    </row>
    <row r="21" spans="1:48" ht="33" customHeight="1">
      <c r="A21" s="32">
        <v>46</v>
      </c>
      <c r="B21" s="315" t="str">
        <f>VLOOKUP(A21,[5]bd_lista!A:C,3,FALSE)</f>
        <v>Ministerio de Salud y Deportes</v>
      </c>
      <c r="C21" s="316" t="e">
        <f>+VLOOKUP(A21,Contactos!$A$4:$E$534,6,FALSE)</f>
        <v>#REF!</v>
      </c>
      <c r="D21" s="61">
        <v>215685.74</v>
      </c>
      <c r="E21" s="61">
        <v>556540.96</v>
      </c>
      <c r="F21" s="61">
        <v>22723406.130000003</v>
      </c>
      <c r="G21" s="61">
        <v>0</v>
      </c>
      <c r="H21" s="61">
        <v>102864.9</v>
      </c>
      <c r="I21" s="61">
        <v>0</v>
      </c>
      <c r="J21" s="61">
        <v>0</v>
      </c>
      <c r="K21" s="61">
        <v>0</v>
      </c>
      <c r="L21" s="61">
        <v>39981.21</v>
      </c>
      <c r="M21" s="61">
        <v>0</v>
      </c>
      <c r="N21" s="61">
        <v>0</v>
      </c>
      <c r="O21" s="61">
        <v>0</v>
      </c>
      <c r="P21" s="61">
        <v>1007478.49</v>
      </c>
      <c r="Q21" s="61">
        <v>0</v>
      </c>
      <c r="R21" s="61">
        <v>0</v>
      </c>
      <c r="S21" s="61">
        <v>0</v>
      </c>
      <c r="T21" s="61">
        <v>0</v>
      </c>
      <c r="U21" s="61">
        <v>0</v>
      </c>
      <c r="V21" s="61">
        <v>0</v>
      </c>
      <c r="W21" s="61">
        <v>0</v>
      </c>
      <c r="X21" s="61">
        <v>0</v>
      </c>
      <c r="Y21" s="61">
        <v>43418738.25</v>
      </c>
      <c r="Z21" s="61">
        <v>556540.96120000002</v>
      </c>
      <c r="AA21" s="61">
        <v>0</v>
      </c>
      <c r="AB21" s="61">
        <v>0</v>
      </c>
      <c r="AC21" s="61">
        <v>0</v>
      </c>
      <c r="AD21" s="61">
        <v>120.06</v>
      </c>
      <c r="AE21" s="61">
        <v>224931625.00999999</v>
      </c>
      <c r="AF21" s="61">
        <v>0</v>
      </c>
      <c r="AG21" s="61">
        <v>0</v>
      </c>
      <c r="AH21" s="61">
        <v>0</v>
      </c>
      <c r="AI21" s="61">
        <v>0</v>
      </c>
      <c r="AJ21" s="61">
        <v>0</v>
      </c>
      <c r="AK21" s="61">
        <v>0</v>
      </c>
      <c r="AL21" s="61">
        <v>0</v>
      </c>
      <c r="AM21" s="61">
        <v>0</v>
      </c>
      <c r="AN21" s="61">
        <v>0</v>
      </c>
      <c r="AO21" s="61">
        <v>0</v>
      </c>
      <c r="AP21" s="61">
        <v>0</v>
      </c>
      <c r="AQ21" s="61">
        <f t="shared" si="0"/>
        <v>293552981.7112</v>
      </c>
      <c r="AT21" s="33"/>
    </row>
    <row r="22" spans="1:48" ht="33" customHeight="1">
      <c r="A22" s="32">
        <v>47</v>
      </c>
      <c r="B22" s="315" t="str">
        <f>VLOOKUP(A22,[5]bd_lista!A:C,3,FALSE)</f>
        <v>Ministerio de Desarrollo Rural y Tierras</v>
      </c>
      <c r="C22" s="316" t="e">
        <f>+VLOOKUP(A22,Contactos!$A$4:$E$534,6,FALSE)</f>
        <v>#REF!</v>
      </c>
      <c r="D22" s="61">
        <v>16363.64</v>
      </c>
      <c r="E22" s="61">
        <v>0</v>
      </c>
      <c r="F22" s="61">
        <v>117721.60000000001</v>
      </c>
      <c r="G22" s="61">
        <v>24070.39</v>
      </c>
      <c r="H22" s="61">
        <v>138634.91999999998</v>
      </c>
      <c r="I22" s="61">
        <v>0</v>
      </c>
      <c r="J22" s="61">
        <v>0</v>
      </c>
      <c r="K22" s="61">
        <v>0</v>
      </c>
      <c r="L22" s="61">
        <v>859167.62</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60.03</v>
      </c>
      <c r="AE22" s="61">
        <v>0</v>
      </c>
      <c r="AF22" s="61">
        <v>0</v>
      </c>
      <c r="AG22" s="61">
        <v>0</v>
      </c>
      <c r="AH22" s="61">
        <v>0</v>
      </c>
      <c r="AI22" s="61">
        <v>0</v>
      </c>
      <c r="AJ22" s="61">
        <v>0</v>
      </c>
      <c r="AK22" s="61">
        <v>0</v>
      </c>
      <c r="AL22" s="61">
        <v>0</v>
      </c>
      <c r="AM22" s="61">
        <v>0</v>
      </c>
      <c r="AN22" s="61">
        <v>0</v>
      </c>
      <c r="AO22" s="61">
        <v>0</v>
      </c>
      <c r="AP22" s="61">
        <v>0</v>
      </c>
      <c r="AQ22" s="61">
        <f t="shared" si="0"/>
        <v>1156018.2</v>
      </c>
      <c r="AT22" s="33"/>
    </row>
    <row r="23" spans="1:48" ht="33" customHeight="1">
      <c r="A23" s="32">
        <v>53</v>
      </c>
      <c r="B23" s="315" t="str">
        <f>VLOOKUP(A23,[5]bd_lista!A:C,3,FALSE)</f>
        <v>Ministerio de Culturas, Descolonización y Despatriarcalización</v>
      </c>
      <c r="C23" s="316" t="e">
        <f>+VLOOKUP(A23,Contactos!$A$4:$E$534,6,FALSE)</f>
        <v>#REF!</v>
      </c>
      <c r="D23" s="61">
        <v>0</v>
      </c>
      <c r="E23" s="61">
        <v>194616</v>
      </c>
      <c r="F23" s="61">
        <v>0</v>
      </c>
      <c r="G23" s="61">
        <v>0</v>
      </c>
      <c r="H23" s="61">
        <v>32</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194648</v>
      </c>
      <c r="AT23" s="33"/>
    </row>
    <row r="24" spans="1:48" ht="33" customHeight="1">
      <c r="A24" s="32">
        <v>66</v>
      </c>
      <c r="B24" s="315" t="str">
        <f>VLOOKUP(A24,[5]bd_lista!A:C,3,FALSE)</f>
        <v>Ministerio de Planificación del Desarrollo</v>
      </c>
      <c r="C24" s="316" t="e">
        <f>+VLOOKUP(A24,Contactos!$A$4:$E$534,6,FALSE)</f>
        <v>#REF!</v>
      </c>
      <c r="D24" s="61">
        <v>71438592.25</v>
      </c>
      <c r="E24" s="61">
        <v>234124.07</v>
      </c>
      <c r="F24" s="61">
        <v>19309.93</v>
      </c>
      <c r="G24" s="61">
        <v>0</v>
      </c>
      <c r="H24" s="61">
        <v>2029.93</v>
      </c>
      <c r="I24" s="61">
        <v>0</v>
      </c>
      <c r="J24" s="61">
        <v>0</v>
      </c>
      <c r="K24" s="61">
        <v>0</v>
      </c>
      <c r="L24" s="61">
        <v>0</v>
      </c>
      <c r="M24" s="61">
        <v>0</v>
      </c>
      <c r="N24" s="61">
        <v>0</v>
      </c>
      <c r="O24" s="61">
        <v>0</v>
      </c>
      <c r="P24" s="61">
        <v>0</v>
      </c>
      <c r="Q24" s="61">
        <v>0</v>
      </c>
      <c r="R24" s="61">
        <v>0</v>
      </c>
      <c r="S24" s="61">
        <v>258.07</v>
      </c>
      <c r="T24" s="61">
        <v>0</v>
      </c>
      <c r="U24" s="61">
        <v>25227176.509999998</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96921490.75999999</v>
      </c>
      <c r="AT24" s="33"/>
    </row>
    <row r="25" spans="1:48" ht="33" customHeight="1">
      <c r="A25" s="32">
        <v>70</v>
      </c>
      <c r="B25" s="315" t="str">
        <f>VLOOKUP(A25,[5]bd_lista!A:C,3,FALSE)</f>
        <v>Ministerio de Trabajo, Empleo y Previsión Social</v>
      </c>
      <c r="C25" s="316" t="e">
        <f>+VLOOKUP(A25,Contactos!$A$4:$E$534,6,FALSE)</f>
        <v>#REF!</v>
      </c>
      <c r="D25" s="61">
        <v>0</v>
      </c>
      <c r="E25" s="61">
        <v>0</v>
      </c>
      <c r="F25" s="61">
        <v>108588</v>
      </c>
      <c r="G25" s="61">
        <v>0</v>
      </c>
      <c r="H25" s="61">
        <v>8295</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1359399.32</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1476282.32</v>
      </c>
      <c r="AT25" s="33"/>
    </row>
    <row r="26" spans="1:48" ht="33" customHeight="1">
      <c r="A26" s="32">
        <v>76</v>
      </c>
      <c r="B26" s="315" t="str">
        <f>VLOOKUP(A26,[5]bd_lista!A:C,3,FALSE)</f>
        <v>Ministerio de Minería y Metalurgia</v>
      </c>
      <c r="C26" s="316" t="e">
        <f>+VLOOKUP(A26,Contactos!$A$4:$E$534,6,FALSE)</f>
        <v>#REF!</v>
      </c>
      <c r="D26" s="61">
        <v>0</v>
      </c>
      <c r="E26" s="61">
        <v>0</v>
      </c>
      <c r="F26" s="61">
        <v>0</v>
      </c>
      <c r="G26" s="61">
        <v>0</v>
      </c>
      <c r="H26" s="61">
        <v>3738.8</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3738.8</v>
      </c>
      <c r="AT26" s="33"/>
    </row>
    <row r="27" spans="1:48" ht="33" customHeight="1">
      <c r="A27" s="32">
        <v>78</v>
      </c>
      <c r="B27" s="315" t="str">
        <f>VLOOKUP(A27,[5]bd_lista!A:C,3,FALSE)</f>
        <v>Ministerio de Hidrocarburos y Energías</v>
      </c>
      <c r="C27" s="316" t="e">
        <f>+VLOOKUP(A27,Contactos!$A$4:$E$534,6,FALSE)</f>
        <v>#REF!</v>
      </c>
      <c r="D27" s="61">
        <v>0</v>
      </c>
      <c r="E27" s="61">
        <v>3430000</v>
      </c>
      <c r="F27" s="61">
        <v>13422547.949999999</v>
      </c>
      <c r="G27" s="61">
        <v>0</v>
      </c>
      <c r="H27" s="61">
        <v>12143.79</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3430000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20294691.739999998</v>
      </c>
      <c r="AT27" s="33"/>
    </row>
    <row r="28" spans="1:48" ht="33" customHeight="1">
      <c r="A28" s="32">
        <v>81</v>
      </c>
      <c r="B28" s="315" t="str">
        <f>VLOOKUP(A28,[5]bd_lista!A:C,3,FALSE)</f>
        <v>Ministerio de Obras Públicas, Servicios y Vivienda</v>
      </c>
      <c r="C28" s="316" t="e">
        <f>+VLOOKUP(A28,Contactos!$A$4:$E$534,6,FALSE)</f>
        <v>#REF!</v>
      </c>
      <c r="D28" s="61">
        <v>2132.3300000000004</v>
      </c>
      <c r="E28" s="61">
        <v>0</v>
      </c>
      <c r="F28" s="61">
        <v>7466</v>
      </c>
      <c r="G28" s="61">
        <v>0</v>
      </c>
      <c r="H28" s="61">
        <v>94724.67</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104323</v>
      </c>
      <c r="AT28" s="33"/>
    </row>
    <row r="29" spans="1:48" ht="33" customHeight="1">
      <c r="A29" s="32">
        <v>86</v>
      </c>
      <c r="B29" s="315" t="str">
        <f>VLOOKUP(A29,[5]bd_lista!A:C,3,FALSE)</f>
        <v>Ministerio de Medio Ambiente y Agua</v>
      </c>
      <c r="C29" s="316" t="e">
        <f>+VLOOKUP(A29,Contactos!$A$4:$E$534,6,FALSE)</f>
        <v>#REF!</v>
      </c>
      <c r="D29" s="61">
        <v>363825.02</v>
      </c>
      <c r="E29" s="61">
        <v>29056748.050000001</v>
      </c>
      <c r="F29" s="61">
        <v>0</v>
      </c>
      <c r="G29" s="61">
        <v>0</v>
      </c>
      <c r="H29" s="61">
        <v>4107948.09</v>
      </c>
      <c r="I29" s="61">
        <v>0</v>
      </c>
      <c r="J29" s="61">
        <v>0</v>
      </c>
      <c r="K29" s="61">
        <v>0</v>
      </c>
      <c r="L29" s="61">
        <v>25000</v>
      </c>
      <c r="M29" s="61">
        <v>0</v>
      </c>
      <c r="N29" s="61">
        <v>0</v>
      </c>
      <c r="O29" s="61">
        <v>28743.94</v>
      </c>
      <c r="P29" s="61">
        <v>0</v>
      </c>
      <c r="Q29" s="61">
        <v>0</v>
      </c>
      <c r="R29" s="61">
        <v>0</v>
      </c>
      <c r="S29" s="61">
        <v>191824</v>
      </c>
      <c r="T29" s="61">
        <v>0</v>
      </c>
      <c r="U29" s="61">
        <v>0</v>
      </c>
      <c r="V29" s="61">
        <v>0</v>
      </c>
      <c r="W29" s="61">
        <v>0</v>
      </c>
      <c r="X29" s="61">
        <v>0</v>
      </c>
      <c r="Y29" s="61">
        <v>0</v>
      </c>
      <c r="Z29" s="61">
        <v>1514634.835</v>
      </c>
      <c r="AA29" s="61">
        <v>0</v>
      </c>
      <c r="AB29" s="61">
        <v>0</v>
      </c>
      <c r="AC29" s="61">
        <v>0</v>
      </c>
      <c r="AD29" s="61">
        <v>120.06</v>
      </c>
      <c r="AE29" s="61">
        <v>16004078.229999999</v>
      </c>
      <c r="AF29" s="61">
        <v>0</v>
      </c>
      <c r="AG29" s="61">
        <v>0</v>
      </c>
      <c r="AH29" s="61">
        <v>0</v>
      </c>
      <c r="AI29" s="61">
        <v>0</v>
      </c>
      <c r="AJ29" s="61">
        <v>0</v>
      </c>
      <c r="AK29" s="61">
        <v>0</v>
      </c>
      <c r="AL29" s="61">
        <v>0</v>
      </c>
      <c r="AM29" s="61">
        <v>0</v>
      </c>
      <c r="AN29" s="61">
        <v>0</v>
      </c>
      <c r="AO29" s="61">
        <v>0</v>
      </c>
      <c r="AP29" s="61">
        <v>0</v>
      </c>
      <c r="AQ29" s="61">
        <f t="shared" si="0"/>
        <v>51292922.225000001</v>
      </c>
      <c r="AT29" s="33"/>
    </row>
    <row r="30" spans="1:48" ht="33" customHeight="1">
      <c r="A30" s="32" t="s">
        <v>539</v>
      </c>
      <c r="B30" s="315" t="str">
        <f>VLOOKUP(A30,[5]bd_lista!A:C,3,FALSE)</f>
        <v>Dirección General de Programación y Operaciones del Tesoro</v>
      </c>
      <c r="C30" s="316" t="e">
        <f>+VLOOKUP(A30,Contactos!$A$4:$E$534,6,FALSE)</f>
        <v>#REF!</v>
      </c>
      <c r="D30" s="61">
        <v>28067.81</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28067.81</v>
      </c>
      <c r="AT30" s="33"/>
    </row>
    <row r="31" spans="1:48" ht="33" customHeight="1">
      <c r="A31" s="32" t="s">
        <v>541</v>
      </c>
      <c r="B31" s="315" t="str">
        <f>VLOOKUP(A31,[5]bd_lista!A:C,3,FALSE)</f>
        <v>Dirección General de Programación y Operaciones del Tesoro</v>
      </c>
      <c r="C31" s="316" t="e">
        <f>+VLOOKUP(A31,Contactos!$A$4:$E$534,6,FALSE)</f>
        <v>#REF!</v>
      </c>
      <c r="D31" s="61">
        <v>499876175.53999996</v>
      </c>
      <c r="E31" s="61">
        <v>77973621.939999983</v>
      </c>
      <c r="F31" s="61">
        <v>41341974.519999996</v>
      </c>
      <c r="G31" s="61">
        <v>0</v>
      </c>
      <c r="H31" s="61">
        <v>20515267.040000003</v>
      </c>
      <c r="I31" s="61">
        <v>0</v>
      </c>
      <c r="J31" s="61">
        <v>0</v>
      </c>
      <c r="K31" s="61">
        <v>0</v>
      </c>
      <c r="L31" s="61">
        <v>9703399.4500000011</v>
      </c>
      <c r="M31" s="61">
        <v>0</v>
      </c>
      <c r="N31" s="61">
        <v>0</v>
      </c>
      <c r="O31" s="61">
        <v>0</v>
      </c>
      <c r="P31" s="61">
        <v>0</v>
      </c>
      <c r="Q31" s="61">
        <v>0</v>
      </c>
      <c r="R31" s="61">
        <v>69.599999999999994</v>
      </c>
      <c r="S31" s="61">
        <v>0</v>
      </c>
      <c r="T31" s="61">
        <v>0</v>
      </c>
      <c r="U31" s="61">
        <v>19117974.740000002</v>
      </c>
      <c r="V31" s="61">
        <v>0</v>
      </c>
      <c r="W31" s="61">
        <v>0</v>
      </c>
      <c r="X31" s="61">
        <v>472336567.05999994</v>
      </c>
      <c r="Y31" s="61">
        <v>2275859.06</v>
      </c>
      <c r="Z31" s="61">
        <v>343</v>
      </c>
      <c r="AA31" s="61">
        <v>499875069.5484001</v>
      </c>
      <c r="AB31" s="61">
        <v>0</v>
      </c>
      <c r="AC31" s="61">
        <v>0</v>
      </c>
      <c r="AD31" s="61">
        <v>0</v>
      </c>
      <c r="AE31" s="61">
        <v>1427696.48</v>
      </c>
      <c r="AF31" s="61">
        <v>0</v>
      </c>
      <c r="AG31" s="61">
        <v>0</v>
      </c>
      <c r="AH31" s="61">
        <v>0</v>
      </c>
      <c r="AI31" s="61">
        <v>0</v>
      </c>
      <c r="AJ31" s="61">
        <v>0</v>
      </c>
      <c r="AK31" s="61">
        <v>0</v>
      </c>
      <c r="AL31" s="61">
        <v>0</v>
      </c>
      <c r="AM31" s="61">
        <v>0.58000000000000029</v>
      </c>
      <c r="AN31" s="61">
        <v>0</v>
      </c>
      <c r="AO31" s="61">
        <v>0</v>
      </c>
      <c r="AP31" s="61">
        <v>0</v>
      </c>
      <c r="AQ31" s="61">
        <f t="shared" si="0"/>
        <v>1644444018.5583999</v>
      </c>
      <c r="AT31" s="33"/>
    </row>
    <row r="32" spans="1:48" ht="33" customHeight="1">
      <c r="A32" s="32" t="s">
        <v>542</v>
      </c>
      <c r="B32" s="315" t="str">
        <f>VLOOKUP(A32,[5]bd_lista!A:C,3,FALSE)</f>
        <v>Dirección General de Crédito Público</v>
      </c>
      <c r="C32" s="316" t="e">
        <f>+VLOOKUP(A32,Contactos!$A$4:$E$534,6,FALSE)</f>
        <v>#REF!</v>
      </c>
      <c r="D32" s="61">
        <v>0</v>
      </c>
      <c r="E32" s="61">
        <v>0</v>
      </c>
      <c r="F32" s="61">
        <v>0</v>
      </c>
      <c r="G32" s="61">
        <v>0</v>
      </c>
      <c r="H32" s="61">
        <v>100</v>
      </c>
      <c r="I32" s="61">
        <v>0</v>
      </c>
      <c r="J32" s="61">
        <v>0</v>
      </c>
      <c r="K32" s="61">
        <v>202821092.69999993</v>
      </c>
      <c r="L32" s="61">
        <v>236658507.84999999</v>
      </c>
      <c r="M32" s="61">
        <v>0</v>
      </c>
      <c r="N32" s="61">
        <v>0</v>
      </c>
      <c r="O32" s="61">
        <v>0</v>
      </c>
      <c r="P32" s="61">
        <v>3455878.17</v>
      </c>
      <c r="Q32" s="61">
        <v>0</v>
      </c>
      <c r="R32" s="61">
        <v>348</v>
      </c>
      <c r="S32" s="61">
        <v>0</v>
      </c>
      <c r="T32" s="61">
        <v>0</v>
      </c>
      <c r="U32" s="61">
        <v>26608875.030000001</v>
      </c>
      <c r="V32" s="61">
        <v>902085246.17000008</v>
      </c>
      <c r="W32" s="61">
        <v>82410826.340000004</v>
      </c>
      <c r="X32" s="61">
        <v>0</v>
      </c>
      <c r="Y32" s="61">
        <v>0</v>
      </c>
      <c r="Z32" s="61">
        <v>0</v>
      </c>
      <c r="AA32" s="61">
        <v>0</v>
      </c>
      <c r="AB32" s="61">
        <v>0</v>
      </c>
      <c r="AC32" s="61">
        <v>0</v>
      </c>
      <c r="AD32" s="61">
        <v>0</v>
      </c>
      <c r="AE32" s="61">
        <v>407594703.58999997</v>
      </c>
      <c r="AF32" s="61">
        <v>0</v>
      </c>
      <c r="AG32" s="61">
        <v>0</v>
      </c>
      <c r="AH32" s="61">
        <v>432146.32</v>
      </c>
      <c r="AI32" s="61">
        <v>0</v>
      </c>
      <c r="AJ32" s="61">
        <v>0</v>
      </c>
      <c r="AK32" s="61">
        <v>751628816.07000005</v>
      </c>
      <c r="AL32" s="61">
        <v>0</v>
      </c>
      <c r="AM32" s="61">
        <v>0</v>
      </c>
      <c r="AN32" s="61">
        <v>0</v>
      </c>
      <c r="AO32" s="61">
        <v>0</v>
      </c>
      <c r="AP32" s="61">
        <v>0</v>
      </c>
      <c r="AQ32" s="61">
        <f t="shared" si="0"/>
        <v>2613696540.2399998</v>
      </c>
      <c r="AT32" s="33"/>
    </row>
    <row r="33" spans="1:46" ht="33" customHeight="1">
      <c r="A33" s="32" t="s">
        <v>544</v>
      </c>
      <c r="B33" s="315" t="str">
        <f>VLOOKUP(A33,[5]bd_lista!A:C,3,FALSE)</f>
        <v>Dirección General de Administración y Finanzas Territoriales</v>
      </c>
      <c r="C33" s="316" t="e">
        <f>+VLOOKUP(A33,Contactos!$A$4:$E$534,6,FALSE)</f>
        <v>#REF!</v>
      </c>
      <c r="D33" s="61">
        <v>0</v>
      </c>
      <c r="E33" s="61">
        <v>0</v>
      </c>
      <c r="F33" s="61">
        <v>0</v>
      </c>
      <c r="G33" s="61">
        <v>0</v>
      </c>
      <c r="H33" s="61">
        <v>102790.59</v>
      </c>
      <c r="I33" s="61">
        <v>0</v>
      </c>
      <c r="J33" s="61">
        <v>0</v>
      </c>
      <c r="K33" s="61">
        <v>0</v>
      </c>
      <c r="L33" s="61">
        <v>13122219.199999997</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13225009.789999997</v>
      </c>
      <c r="AT33" s="33"/>
    </row>
    <row r="34" spans="1:46" ht="33" customHeight="1">
      <c r="A34" s="32" t="s">
        <v>546</v>
      </c>
      <c r="B34" s="315" t="str">
        <f>VLOOKUP(A34,[5]bd_lista!A:C,3,FALSE)</f>
        <v>Dirección General de Pensiones y Jubilaciones</v>
      </c>
      <c r="C34" s="316" t="e">
        <f>+VLOOKUP(A34,Contactos!$A$4:$E$534,6,FALSE)</f>
        <v>#REF!</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15" t="str">
        <f>VLOOKUP(A35,[5]bd_lista!A:C,3,FALSE)</f>
        <v>Orquesta Sinfónica Nacional</v>
      </c>
      <c r="C35" s="316" t="e">
        <f>+VLOOKUP(A35,Contactos!$A$4:$E$534,6,FALSE)</f>
        <v>#REF!</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15" t="str">
        <f>VLOOKUP(A36,[5]bd_lista!A:C,3,FALSE)</f>
        <v>Conservatorio Plurinacional de Musica</v>
      </c>
      <c r="C36" s="316" t="e">
        <f>+VLOOKUP(A36,Contactos!$A$4:$E$534,6,FALSE)</f>
        <v>#REF!</v>
      </c>
      <c r="D36" s="61">
        <v>0</v>
      </c>
      <c r="E36" s="61">
        <v>0</v>
      </c>
      <c r="F36" s="61">
        <v>1153680.6000000001</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1153680.6000000001</v>
      </c>
      <c r="AT36" s="33"/>
    </row>
    <row r="37" spans="1:46" ht="33" customHeight="1">
      <c r="A37" s="32">
        <v>111</v>
      </c>
      <c r="B37" s="315" t="str">
        <f>VLOOKUP(A37,[5]bd_lista!A:C,3,FALSE)</f>
        <v>Instituto Boliviano de la Ceguera</v>
      </c>
      <c r="C37" s="316" t="e">
        <f>+VLOOKUP(A37,Contactos!$A$4:$E$534,6,FALSE)</f>
        <v>#REF!</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15" t="str">
        <f>VLOOKUP(A38,[5]bd_lista!A:C,3,FALSE)</f>
        <v>Comité Nacional de la Persona con Discapacidad</v>
      </c>
      <c r="C38" s="316" t="e">
        <f>+VLOOKUP(A38,Contactos!$A$4:$E$534,6,FALSE)</f>
        <v>#N/A</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15" t="str">
        <f>VLOOKUP(A39,[5]bd_lista!A:C,3,FALSE)</f>
        <v>Dirección General de Aeronáutica Civil</v>
      </c>
      <c r="C39" s="316" t="e">
        <f>+VLOOKUP(A39,Contactos!$A$4:$E$534,6,FALSE)</f>
        <v>#REF!</v>
      </c>
      <c r="D39" s="61">
        <v>0</v>
      </c>
      <c r="E39" s="61">
        <v>0</v>
      </c>
      <c r="F39" s="61">
        <v>3571852.0000000014</v>
      </c>
      <c r="G39" s="61">
        <v>0</v>
      </c>
      <c r="H39" s="61">
        <v>22673.72</v>
      </c>
      <c r="I39" s="61">
        <v>0</v>
      </c>
      <c r="J39" s="61">
        <v>0</v>
      </c>
      <c r="K39" s="61">
        <v>7680</v>
      </c>
      <c r="L39" s="61">
        <v>3509580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7111785.7200000016</v>
      </c>
      <c r="AT39" s="33"/>
    </row>
    <row r="40" spans="1:46" ht="33" customHeight="1">
      <c r="A40" s="32">
        <v>119</v>
      </c>
      <c r="B40" s="315" t="str">
        <f>VLOOKUP(A40,[5]bd_lista!A:C,3,FALSE)</f>
        <v>Agencia para el Des. de la Soc. de la Información en Bolivia</v>
      </c>
      <c r="C40" s="316" t="e">
        <f>+VLOOKUP(A40,Contactos!$A$4:$E$534,6,FALSE)</f>
        <v>#REF!</v>
      </c>
      <c r="D40" s="61">
        <v>0</v>
      </c>
      <c r="E40" s="61">
        <v>0</v>
      </c>
      <c r="F40" s="61">
        <v>0</v>
      </c>
      <c r="G40" s="61">
        <v>0</v>
      </c>
      <c r="H40" s="61">
        <v>15</v>
      </c>
      <c r="I40" s="61">
        <v>0</v>
      </c>
      <c r="J40" s="61">
        <v>0</v>
      </c>
      <c r="K40" s="61">
        <v>60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75</v>
      </c>
      <c r="AT40" s="33"/>
    </row>
    <row r="41" spans="1:46" ht="33" customHeight="1">
      <c r="A41" s="32">
        <v>124</v>
      </c>
      <c r="B41" s="315" t="str">
        <f>VLOOKUP(A41,[5]bd_lista!A:C,3,FALSE)</f>
        <v>Academia Nacional de Ciencias</v>
      </c>
      <c r="C41" s="316" t="e">
        <f>+VLOOKUP(A41,Contactos!$A$4:$E$534,6,FALSE)</f>
        <v>#REF!</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15" t="str">
        <f>VLOOKUP(A42,[5]bd_lista!A:C,3,FALSE)</f>
        <v>Escuela de Gestión Pública Plurinacional</v>
      </c>
      <c r="C42" s="316" t="e">
        <f>+VLOOKUP(A42,Contactos!$A$4:$E$534,6,FALSE)</f>
        <v>#REF!</v>
      </c>
      <c r="D42" s="61">
        <v>0</v>
      </c>
      <c r="E42" s="61">
        <v>0</v>
      </c>
      <c r="F42" s="61">
        <v>13650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13650</v>
      </c>
      <c r="AT42" s="33"/>
    </row>
    <row r="43" spans="1:46" ht="33" customHeight="1">
      <c r="A43" s="32">
        <v>130</v>
      </c>
      <c r="B43" s="315" t="str">
        <f>VLOOKUP(A43,[5]bd_lista!A:C,3,FALSE)</f>
        <v>Fondo de Financiamiento para la Minería</v>
      </c>
      <c r="C43" s="316" t="e">
        <f>+VLOOKUP(A43,Contactos!$A$4:$E$534,6,FALSE)</f>
        <v>#REF!</v>
      </c>
      <c r="D43" s="61">
        <v>0</v>
      </c>
      <c r="E43" s="61">
        <v>0</v>
      </c>
      <c r="F43" s="61">
        <v>0</v>
      </c>
      <c r="G43" s="61">
        <v>0</v>
      </c>
      <c r="H43" s="61">
        <v>5885.45</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5885.45</v>
      </c>
      <c r="AT43" s="33"/>
    </row>
    <row r="44" spans="1:46" ht="33" customHeight="1">
      <c r="A44" s="32">
        <v>132</v>
      </c>
      <c r="B44" s="315" t="str">
        <f>VLOOKUP(A44,[5]bd_lista!A:C,3,FALSE)</f>
        <v>Servicio de Desarrollo de las Empresas Púb. Productivas</v>
      </c>
      <c r="C44" s="316" t="e">
        <f>+VLOOKUP(A44,Contactos!$A$4:$E$534,6,FALSE)</f>
        <v>#REF!</v>
      </c>
      <c r="D44" s="61">
        <v>0</v>
      </c>
      <c r="E44" s="61">
        <v>6322900.9699999997</v>
      </c>
      <c r="F44" s="61">
        <v>19938416.5</v>
      </c>
      <c r="G44" s="61">
        <v>0</v>
      </c>
      <c r="H44" s="61">
        <v>18272.3</v>
      </c>
      <c r="I44" s="61">
        <v>0</v>
      </c>
      <c r="J44" s="61">
        <v>0</v>
      </c>
      <c r="K44" s="61">
        <v>23042.560000000001</v>
      </c>
      <c r="L44" s="61">
        <v>2292859.52</v>
      </c>
      <c r="M44" s="61">
        <v>0</v>
      </c>
      <c r="N44" s="61">
        <v>0</v>
      </c>
      <c r="O44" s="61">
        <v>0</v>
      </c>
      <c r="P44" s="61">
        <v>0</v>
      </c>
      <c r="Q44" s="61">
        <v>0</v>
      </c>
      <c r="R44" s="61">
        <v>0</v>
      </c>
      <c r="S44" s="61">
        <v>0</v>
      </c>
      <c r="T44" s="61">
        <v>0</v>
      </c>
      <c r="U44" s="61">
        <v>0</v>
      </c>
      <c r="V44" s="61">
        <v>0</v>
      </c>
      <c r="W44" s="61">
        <v>0</v>
      </c>
      <c r="X44" s="61">
        <v>0</v>
      </c>
      <c r="Y44" s="61">
        <v>61168564.240000002</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89764056.090000004</v>
      </c>
      <c r="AT44" s="33"/>
    </row>
    <row r="45" spans="1:46" ht="33" customHeight="1">
      <c r="A45" s="32">
        <v>133</v>
      </c>
      <c r="B45" s="315" t="str">
        <f>VLOOKUP(A45,[5]bd_lista!A:C,3,FALSE)</f>
        <v>Lotería Nacional de Beneficencia y Salubridad</v>
      </c>
      <c r="C45" s="316" t="e">
        <f>+VLOOKUP(A45,Contactos!$A$4:$E$534,6,FALSE)</f>
        <v>#REF!</v>
      </c>
      <c r="D45" s="61">
        <v>0</v>
      </c>
      <c r="E45" s="61">
        <v>0</v>
      </c>
      <c r="F45" s="61">
        <v>358921.80000000005</v>
      </c>
      <c r="G45" s="61">
        <v>0</v>
      </c>
      <c r="H45" s="61">
        <v>70836</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429757.80000000005</v>
      </c>
      <c r="AT45" s="33"/>
    </row>
    <row r="46" spans="1:46" ht="33" customHeight="1">
      <c r="A46" s="32">
        <v>134</v>
      </c>
      <c r="B46" s="315" t="str">
        <f>VLOOKUP(A46,[5]bd_lista!A:C,3,FALSE)</f>
        <v>Consejo Nacional de Vivienda Policial</v>
      </c>
      <c r="C46" s="316" t="e">
        <f>+VLOOKUP(A46,Contactos!$A$4:$E$534,6,FALSE)</f>
        <v>#REF!</v>
      </c>
      <c r="D46" s="61">
        <v>0</v>
      </c>
      <c r="E46" s="61">
        <v>0</v>
      </c>
      <c r="F46" s="61">
        <v>21550905.099999994</v>
      </c>
      <c r="G46" s="61">
        <v>0</v>
      </c>
      <c r="H46" s="61">
        <v>1204.3900000000001</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21552109.489999995</v>
      </c>
      <c r="AT46" s="33"/>
    </row>
    <row r="47" spans="1:46" ht="33" customHeight="1">
      <c r="A47" s="32">
        <v>137</v>
      </c>
      <c r="B47" s="315" t="str">
        <f>VLOOKUP(A47,[5]bd_lista!A:C,3,FALSE)</f>
        <v>Comité Ejecutivo de la Universidad Boliviana</v>
      </c>
      <c r="C47" s="316" t="e">
        <f>+VLOOKUP(A47,Contactos!$A$4:$E$534,6,FALSE)</f>
        <v>#REF!</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914245.67999999993</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914245.67999999993</v>
      </c>
      <c r="AT47" s="33"/>
    </row>
    <row r="48" spans="1:46" ht="33" customHeight="1">
      <c r="A48" s="32">
        <v>138</v>
      </c>
      <c r="B48" s="315" t="str">
        <f>VLOOKUP(A48,[5]bd_lista!A:C,3,FALSE)</f>
        <v>Universidad Mayor Real y Pontificia de San Francisco Xavier</v>
      </c>
      <c r="C48" s="316" t="e">
        <f>+VLOOKUP(A48,Contactos!$A$4:$E$534,6,FALSE)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15" t="str">
        <f>VLOOKUP(A49,[5]bd_lista!A:C,3,FALSE)</f>
        <v>Universidad Mayor de San Andrés</v>
      </c>
      <c r="C49" s="316" t="e">
        <f>+VLOOKUP(A49,Contactos!$A$4:$E$534,6,FALSE)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15" t="str">
        <f>VLOOKUP(A50,[5]bd_lista!A:C,3,FALSE)</f>
        <v>Universidad Pública de El Alto</v>
      </c>
      <c r="C50" s="316" t="e">
        <f>+VLOOKUP(A50,Contactos!$A$4:$E$534,6,FALSE)</f>
        <v>#REF!</v>
      </c>
      <c r="D50" s="61">
        <v>0</v>
      </c>
      <c r="E50" s="61">
        <v>0</v>
      </c>
      <c r="F50" s="61">
        <v>0</v>
      </c>
      <c r="G50" s="61">
        <v>0</v>
      </c>
      <c r="H50" s="61">
        <v>295914.15000000002</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295914.15000000002</v>
      </c>
      <c r="AT50" s="33"/>
    </row>
    <row r="51" spans="1:46" ht="33" customHeight="1">
      <c r="A51" s="32">
        <v>141</v>
      </c>
      <c r="B51" s="315" t="str">
        <f>VLOOKUP(A51,[5]bd_lista!A:C,3,FALSE)</f>
        <v>Universidad Mayor de San Simón</v>
      </c>
      <c r="C51" s="316" t="e">
        <f>+VLOOKUP(A51,Contactos!$A$4:$E$534,6,FALSE)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15" t="str">
        <f>VLOOKUP(A52,[5]bd_lista!A:C,3,FALSE)</f>
        <v>Universidad Técnica de Oruro</v>
      </c>
      <c r="C52" s="316" t="e">
        <f>+VLOOKUP(A52,Contactos!$A$4:$E$534,6,FALSE)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15" t="str">
        <f>VLOOKUP(A53,[5]bd_lista!A:C,3,FALSE)</f>
        <v>Universidad Autónoma Tomás Frías</v>
      </c>
      <c r="C53" s="316" t="e">
        <f>+VLOOKUP(A53,Contactos!$A$4:$E$534,6,FALSE)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15" t="str">
        <f>VLOOKUP(A54,[5]bd_lista!A:C,3,FALSE)</f>
        <v>Universidad Nacional Siglo XX</v>
      </c>
      <c r="C54" s="316" t="e">
        <f>+VLOOKUP(A54,Contactos!$A$4:$E$534,6,FALSE)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15" t="str">
        <f>VLOOKUP(A55,[5]bd_lista!A:C,3,FALSE)</f>
        <v>Universidad Autónoma Juan Misael Saracho</v>
      </c>
      <c r="C55" s="316" t="e">
        <f>+VLOOKUP(A55,Contactos!$A$4:$E$534,6,FALSE)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15" t="str">
        <f>VLOOKUP(A56,[5]bd_lista!A:C,3,FALSE)</f>
        <v>Universidad Autónoma Gabriel René Moreno</v>
      </c>
      <c r="C56" s="316" t="e">
        <f>+VLOOKUP(A56,Contactos!$A$4:$E$534,6,FALSE)</f>
        <v>#REF!</v>
      </c>
      <c r="D56" s="61">
        <v>0</v>
      </c>
      <c r="E56" s="61">
        <v>0</v>
      </c>
      <c r="F56" s="61">
        <v>0</v>
      </c>
      <c r="G56" s="61">
        <v>0</v>
      </c>
      <c r="H56" s="61">
        <v>100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100</v>
      </c>
      <c r="AT56" s="33"/>
    </row>
    <row r="57" spans="1:46" ht="33" customHeight="1">
      <c r="A57" s="32">
        <v>147</v>
      </c>
      <c r="B57" s="315" t="str">
        <f>VLOOKUP(A57,[5]bd_lista!A:C,3,FALSE)</f>
        <v>Universidad Autónoma del Beni José Ballivián</v>
      </c>
      <c r="C57" s="316" t="e">
        <f>+VLOOKUP(A57,Contactos!$A$4:$E$534,6,FALSE)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15" t="str">
        <f>VLOOKUP(A58,[5]bd_lista!A:C,3,FALSE)</f>
        <v>Universidad Amazónica de Pando</v>
      </c>
      <c r="C58" s="316" t="e">
        <f>+VLOOKUP(A58,Contactos!$A$4:$E$534,6,FALSE)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15" t="str">
        <f>VLOOKUP(A59,[5]bd_lista!A:C,3,FALSE)</f>
        <v>Proyecto Sucre Ciudad Universitaria</v>
      </c>
      <c r="C59" s="316" t="e">
        <f>+VLOOKUP(A59,Contactos!$A$4:$E$534,6,FALSE)</f>
        <v>#REF!</v>
      </c>
      <c r="D59" s="61">
        <v>0</v>
      </c>
      <c r="E59" s="61">
        <v>0</v>
      </c>
      <c r="F59" s="61">
        <v>0</v>
      </c>
      <c r="G59" s="61">
        <v>0</v>
      </c>
      <c r="H59" s="61">
        <v>0</v>
      </c>
      <c r="I59" s="61">
        <v>0</v>
      </c>
      <c r="J59" s="61">
        <v>0</v>
      </c>
      <c r="K59" s="61">
        <v>0</v>
      </c>
      <c r="L59" s="61">
        <v>926857.53999999992</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926857.53999999992</v>
      </c>
      <c r="AT59" s="33"/>
    </row>
    <row r="60" spans="1:46" ht="33" customHeight="1">
      <c r="A60" s="32">
        <v>152</v>
      </c>
      <c r="B60" s="315" t="str">
        <f>VLOOKUP(A60,[5]bd_lista!A:C,3,FALSE)</f>
        <v>Servicio Plurinacional de Defensa Pública</v>
      </c>
      <c r="C60" s="316" t="e">
        <f>+VLOOKUP(A60,Contactos!$A$4:$E$534,6,FALSE)</f>
        <v>#REF!</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15" t="str">
        <f>VLOOKUP(A61,[5]bd_lista!A:C,3,FALSE)</f>
        <v>Observatorio Plurinacional de la Calidad  Educativa</v>
      </c>
      <c r="C61" s="316" t="e">
        <f>+VLOOKUP(A61,Contactos!$A$4:$E$534,6,FALSE)</f>
        <v>#REF!</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0</v>
      </c>
      <c r="AT61" s="33"/>
    </row>
    <row r="62" spans="1:46" ht="33" customHeight="1">
      <c r="A62" s="32">
        <v>154</v>
      </c>
      <c r="B62" s="315" t="str">
        <f>VLOOKUP(A62,[5]bd_lista!A:C,3,FALSE)</f>
        <v>Museo Nacional de Historia Natural</v>
      </c>
      <c r="C62" s="316" t="e">
        <f>+VLOOKUP(A62,Contactos!$A$4:$E$534,6,FALSE)</f>
        <v>#REF!</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15" t="str">
        <f>VLOOKUP(A63,[5]bd_lista!A:C,3,FALSE)</f>
        <v>Dirección del Notariado Plurinacional</v>
      </c>
      <c r="C63" s="316" t="e">
        <f>+VLOOKUP(A63,Contactos!$A$4:$E$534,6,FALSE)</f>
        <v>#REF!</v>
      </c>
      <c r="D63" s="61">
        <v>0</v>
      </c>
      <c r="E63" s="61">
        <v>0</v>
      </c>
      <c r="F63" s="61">
        <v>0</v>
      </c>
      <c r="G63" s="61">
        <v>0</v>
      </c>
      <c r="H63" s="61">
        <v>38336.46</v>
      </c>
      <c r="I63" s="61">
        <v>0</v>
      </c>
      <c r="J63" s="61">
        <v>0</v>
      </c>
      <c r="K63" s="61">
        <v>0</v>
      </c>
      <c r="L63" s="61">
        <v>501</v>
      </c>
      <c r="M63" s="61">
        <v>0</v>
      </c>
      <c r="N63" s="61">
        <v>0</v>
      </c>
      <c r="O63" s="61">
        <v>0</v>
      </c>
      <c r="P63" s="61">
        <v>0</v>
      </c>
      <c r="Q63" s="61">
        <v>0</v>
      </c>
      <c r="R63" s="61">
        <v>0</v>
      </c>
      <c r="S63" s="61">
        <v>0</v>
      </c>
      <c r="T63" s="61">
        <v>0</v>
      </c>
      <c r="U63" s="61">
        <v>0</v>
      </c>
      <c r="V63" s="61">
        <v>0</v>
      </c>
      <c r="W63" s="61">
        <v>0</v>
      </c>
      <c r="X63" s="61">
        <v>0</v>
      </c>
      <c r="Y63" s="61">
        <v>4123870.13</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4162707.59</v>
      </c>
      <c r="AT63" s="33"/>
    </row>
    <row r="64" spans="1:46" ht="33" customHeight="1">
      <c r="A64" s="32">
        <v>156</v>
      </c>
      <c r="B64" s="315" t="str">
        <f>VLOOKUP(A64,[5]bd_lista!A:C,3,FALSE)</f>
        <v>Servicio Plurinacional de Asistencia a la Víctima</v>
      </c>
      <c r="C64" s="316" t="e">
        <f>+VLOOKUP(A64,Contactos!$A$4:$E$534,6,FALSE)</f>
        <v>#REF!</v>
      </c>
      <c r="D64" s="61">
        <v>0</v>
      </c>
      <c r="E64" s="61">
        <v>0</v>
      </c>
      <c r="F64" s="61">
        <v>0</v>
      </c>
      <c r="G64" s="61">
        <v>0</v>
      </c>
      <c r="H64" s="61">
        <v>435.1</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435.1</v>
      </c>
      <c r="AT64" s="33"/>
    </row>
    <row r="65" spans="1:46" ht="33" customHeight="1">
      <c r="A65" s="32">
        <v>157</v>
      </c>
      <c r="B65" s="315" t="str">
        <f>VLOOKUP(A65,[5]bd_lista!A:C,3,FALSE)</f>
        <v>Servicio para la Prevención de la Tortura</v>
      </c>
      <c r="C65" s="316" t="e">
        <f>+VLOOKUP(A65,Contactos!$A$4:$E$534,6,FALSE)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15" t="str">
        <f>VLOOKUP(A66,[5]bd_lista!A:C,3,FALSE)</f>
        <v>OficinaTécnica para el Fortalecimiento de la Empresa Pública</v>
      </c>
      <c r="C66" s="316" t="e">
        <f>+VLOOKUP(A66,Contactos!$A$4:$E$534,6,FALSE)</f>
        <v>#REF!</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15" t="str">
        <f>VLOOKUP(A67,[5]bd_lista!A:C,3,FALSE)</f>
        <v>Agencia Nacional de Hidrocarburos</v>
      </c>
      <c r="C67" s="316" t="e">
        <f>+VLOOKUP(A67,Contactos!$A$4:$E$534,6,FALSE)</f>
        <v>#REF!</v>
      </c>
      <c r="D67" s="61">
        <v>0</v>
      </c>
      <c r="E67" s="61">
        <v>0</v>
      </c>
      <c r="F67" s="61">
        <v>0</v>
      </c>
      <c r="G67" s="61">
        <v>0</v>
      </c>
      <c r="H67" s="61">
        <v>12208.53</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12208.53</v>
      </c>
      <c r="AT67" s="33"/>
    </row>
    <row r="68" spans="1:46" ht="33" customHeight="1">
      <c r="A68" s="32">
        <v>169</v>
      </c>
      <c r="B68" s="315" t="str">
        <f>VLOOKUP(A68,[5]bd_lista!A:C,3,FALSE)</f>
        <v>Autoridad General de Impugnación Tributaria</v>
      </c>
      <c r="C68" s="316" t="e">
        <f>+VLOOKUP(A68,Contactos!$A$4:$E$534,6,FALSE)</f>
        <v>#REF!</v>
      </c>
      <c r="D68" s="61">
        <v>0</v>
      </c>
      <c r="E68" s="61">
        <v>0</v>
      </c>
      <c r="F68" s="61">
        <v>0</v>
      </c>
      <c r="G68" s="61">
        <v>0</v>
      </c>
      <c r="H68" s="61">
        <v>844</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844</v>
      </c>
      <c r="AT68" s="33"/>
    </row>
    <row r="69" spans="1:46" ht="33" customHeight="1">
      <c r="A69" s="32">
        <v>170</v>
      </c>
      <c r="B69" s="315" t="str">
        <f>VLOOKUP(A69,[5]bd_lista!A:C,3,FALSE)</f>
        <v>Escuela Militar de Ingeniería</v>
      </c>
      <c r="C69" s="316" t="e">
        <f>+VLOOKUP(A69,Contactos!$A$4:$E$534,6,FALSE)</f>
        <v>#REF!</v>
      </c>
      <c r="D69" s="61">
        <v>0</v>
      </c>
      <c r="E69" s="61">
        <v>0</v>
      </c>
      <c r="F69" s="61">
        <v>961416.29000000015</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961416.29000000015</v>
      </c>
      <c r="AT69" s="33"/>
    </row>
    <row r="70" spans="1:46" ht="33" customHeight="1">
      <c r="A70" s="32">
        <v>171</v>
      </c>
      <c r="B70" s="315" t="str">
        <f>VLOOKUP(A70,[5]bd_lista!A:C,3,FALSE)</f>
        <v>Centro de Investigación Agrícola Tropical</v>
      </c>
      <c r="C70" s="316" t="e">
        <f>+VLOOKUP(A70,Contactos!$A$4:$E$534,6,FALSE)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15" t="str">
        <f>VLOOKUP(A71,[5]bd_lista!A:C,3,FALSE)</f>
        <v>Autoridad Jurisdiccional Administrativa Minera</v>
      </c>
      <c r="C71" s="316" t="e">
        <f>+VLOOKUP(A71,Contactos!$A$4:$E$534,6,FALSE)</f>
        <v>#REF!</v>
      </c>
      <c r="D71" s="61">
        <v>0</v>
      </c>
      <c r="E71" s="61">
        <v>3389.16</v>
      </c>
      <c r="F71" s="61">
        <v>0</v>
      </c>
      <c r="G71" s="61">
        <v>0</v>
      </c>
      <c r="H71" s="61">
        <v>7631</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11020.16</v>
      </c>
      <c r="AT71" s="33"/>
    </row>
    <row r="72" spans="1:46" ht="33" customHeight="1">
      <c r="A72" s="32">
        <v>192</v>
      </c>
      <c r="B72" s="315" t="str">
        <f>VLOOKUP(A72,[5]bd_lista!A:C,3,FALSE)</f>
        <v>Servicio al Mejoramiento de la Navegación Amazónica</v>
      </c>
      <c r="C72" s="316" t="e">
        <f>+VLOOKUP(A72,Contactos!$A$4:$E$534,6,FALSE)</f>
        <v>#REF!</v>
      </c>
      <c r="D72" s="61">
        <v>0</v>
      </c>
      <c r="E72" s="61">
        <v>0</v>
      </c>
      <c r="F72" s="61">
        <v>830642</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830642</v>
      </c>
      <c r="AT72" s="33"/>
    </row>
    <row r="73" spans="1:46" ht="33" customHeight="1">
      <c r="A73" s="32">
        <v>197</v>
      </c>
      <c r="B73" s="315" t="str">
        <f>VLOOKUP(A73,[5]bd_lista!A:C,3,FALSE)</f>
        <v>DIRECCIÓN ESTRATÉGICA DE REIVINDICACION MARÍTIMA, SILALA Y RECURSOS HÍDRICOS INTERNACIONALES</v>
      </c>
      <c r="C73" s="316" t="e">
        <f>+VLOOKUP(A73,Contactos!$A$4:$E$534,6,FALSE)</f>
        <v>#REF!</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15" t="str">
        <f>VLOOKUP(A74,[5]bd_lista!A:C,3,FALSE)</f>
        <v>Registro Único para la Administración Tributaria Municipal</v>
      </c>
      <c r="C74" s="316" t="e">
        <f>+VLOOKUP(A74,Contactos!$A$4:$E$534,6,FALSE)</f>
        <v>#REF!</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15" t="str">
        <f>VLOOKUP(A75,[5]bd_lista!A:C,3,FALSE)</f>
        <v>Agencia para el Des. de las Macroreg. y Zonas Fronterizas</v>
      </c>
      <c r="C75" s="316" t="e">
        <f>+VLOOKUP(A75,Contactos!$A$4:$E$534,6,FALSE)</f>
        <v>#N/A</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15" t="str">
        <f>VLOOKUP(A76,[5]bd_lista!A:C,3,FALSE)</f>
        <v>Autoridad de Supervisión del Sistema Financiero</v>
      </c>
      <c r="C76" s="316" t="e">
        <f>+VLOOKUP(A76,Contactos!$A$4:$E$534,6,FALSE)</f>
        <v>#REF!</v>
      </c>
      <c r="D76" s="61">
        <v>0</v>
      </c>
      <c r="E76" s="61">
        <v>0</v>
      </c>
      <c r="F76" s="61">
        <v>96059</v>
      </c>
      <c r="G76" s="61">
        <v>0</v>
      </c>
      <c r="H76" s="61">
        <v>2049.0500000000002</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98108.05</v>
      </c>
      <c r="AT76" s="33"/>
    </row>
    <row r="77" spans="1:46" ht="33" customHeight="1">
      <c r="A77" s="32">
        <v>206</v>
      </c>
      <c r="B77" s="315" t="str">
        <f>VLOOKUP(A77,[5]bd_lista!A:C,3,FALSE)</f>
        <v>Instituto Nacional de Estadística</v>
      </c>
      <c r="C77" s="316" t="e">
        <f>+VLOOKUP(A77,Contactos!$A$4:$E$534,6,FALSE)</f>
        <v>#REF!</v>
      </c>
      <c r="D77" s="61">
        <v>0</v>
      </c>
      <c r="E77" s="61">
        <v>0</v>
      </c>
      <c r="F77" s="61">
        <v>0</v>
      </c>
      <c r="G77" s="61">
        <v>0</v>
      </c>
      <c r="H77" s="61">
        <v>197.35</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197.35</v>
      </c>
      <c r="AT77" s="33"/>
    </row>
    <row r="78" spans="1:46" ht="33" customHeight="1">
      <c r="A78" s="32">
        <v>210</v>
      </c>
      <c r="B78" s="315" t="str">
        <f>VLOOKUP(A78,[5]bd_lista!A:C,3,FALSE)</f>
        <v>Unidad de Análisis de Políticas Sociales y Económicas</v>
      </c>
      <c r="C78" s="316" t="e">
        <f>+VLOOKUP(A78,Contactos!$A$4:$E$534,6,FALSE)</f>
        <v>#REF!</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15" t="str">
        <f>VLOOKUP(A79,[5]bd_lista!A:C,3,FALSE)</f>
        <v>Instituto Nacional de Reforma Agraria</v>
      </c>
      <c r="C79" s="316" t="e">
        <f>+VLOOKUP(A79,Contactos!$A$4:$E$534,6,FALSE)</f>
        <v>#REF!</v>
      </c>
      <c r="D79" s="61">
        <v>0</v>
      </c>
      <c r="E79" s="61">
        <v>2279742.64</v>
      </c>
      <c r="F79" s="61">
        <v>0</v>
      </c>
      <c r="G79" s="61">
        <v>0</v>
      </c>
      <c r="H79" s="61">
        <v>703252.23</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2279742.64</v>
      </c>
      <c r="AA79" s="61">
        <v>0</v>
      </c>
      <c r="AB79" s="61">
        <v>0</v>
      </c>
      <c r="AC79" s="61">
        <v>0</v>
      </c>
      <c r="AD79" s="61">
        <v>120.06</v>
      </c>
      <c r="AE79" s="61">
        <v>2324092.54</v>
      </c>
      <c r="AF79" s="61">
        <v>0</v>
      </c>
      <c r="AG79" s="61">
        <v>0</v>
      </c>
      <c r="AH79" s="61">
        <v>0</v>
      </c>
      <c r="AI79" s="61">
        <v>0</v>
      </c>
      <c r="AJ79" s="61">
        <v>0</v>
      </c>
      <c r="AK79" s="61">
        <v>0</v>
      </c>
      <c r="AL79" s="61">
        <v>0</v>
      </c>
      <c r="AM79" s="61">
        <v>0</v>
      </c>
      <c r="AN79" s="61">
        <v>0</v>
      </c>
      <c r="AO79" s="61">
        <v>0</v>
      </c>
      <c r="AP79" s="61">
        <v>0</v>
      </c>
      <c r="AQ79" s="61">
        <f t="shared" si="1"/>
        <v>7586950.1099999994</v>
      </c>
      <c r="AT79" s="33"/>
    </row>
    <row r="80" spans="1:46" ht="33" customHeight="1">
      <c r="A80" s="32">
        <v>213</v>
      </c>
      <c r="B80" s="315" t="str">
        <f>VLOOKUP(A80,[5]bd_lista!A:C,3,FALSE)</f>
        <v>Servicio Nacional de Meteorología e Hidrología</v>
      </c>
      <c r="C80" s="316" t="e">
        <f>+VLOOKUP(A80,Contactos!$A$4:$E$534,6,FALSE)</f>
        <v>#REF!</v>
      </c>
      <c r="D80" s="61">
        <v>0</v>
      </c>
      <c r="E80" s="61">
        <v>0</v>
      </c>
      <c r="F80" s="61">
        <v>0</v>
      </c>
      <c r="G80" s="61">
        <v>0</v>
      </c>
      <c r="H80" s="61">
        <v>71.099999999999994</v>
      </c>
      <c r="I80" s="61">
        <v>0</v>
      </c>
      <c r="J80" s="61">
        <v>0</v>
      </c>
      <c r="K80" s="61">
        <v>0</v>
      </c>
      <c r="L80" s="61">
        <v>1476568.57</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1476639.6700000002</v>
      </c>
      <c r="AT80" s="33"/>
    </row>
    <row r="81" spans="1:46" ht="33" customHeight="1">
      <c r="A81" s="32">
        <v>221</v>
      </c>
      <c r="B81" s="315" t="str">
        <f>VLOOKUP(A81,[5]bd_lista!A:C,3,FALSE)</f>
        <v>Serv. Nal. de Reg. y Control de la Comer. de Minerales y Metales</v>
      </c>
      <c r="C81" s="316" t="e">
        <f>+VLOOKUP(A81,Contactos!$A$4:$E$534,6,FALSE)</f>
        <v>#REF!</v>
      </c>
      <c r="D81" s="61">
        <v>0</v>
      </c>
      <c r="E81" s="61">
        <v>0</v>
      </c>
      <c r="F81" s="61">
        <v>0</v>
      </c>
      <c r="G81" s="61">
        <v>0</v>
      </c>
      <c r="H81" s="61">
        <v>40599.199999999997</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40599.199999999997</v>
      </c>
      <c r="AT81" s="33"/>
    </row>
    <row r="82" spans="1:46" ht="33" customHeight="1">
      <c r="A82" s="32">
        <v>222</v>
      </c>
      <c r="B82" s="315" t="str">
        <f>VLOOKUP(A82,[5]bd_lista!A:C,3,FALSE)</f>
        <v>Instituto Nacional de Innovación Agropecuaria y Forestal</v>
      </c>
      <c r="C82" s="316" t="e">
        <f>+VLOOKUP(A82,Contactos!$A$4:$E$534,6,FALSE)</f>
        <v>#REF!</v>
      </c>
      <c r="D82" s="61">
        <v>0</v>
      </c>
      <c r="E82" s="61">
        <v>0</v>
      </c>
      <c r="F82" s="61">
        <v>851877.12</v>
      </c>
      <c r="G82" s="61">
        <v>0</v>
      </c>
      <c r="H82" s="61">
        <v>20195.439999999999</v>
      </c>
      <c r="I82" s="61">
        <v>0</v>
      </c>
      <c r="J82" s="61">
        <v>0</v>
      </c>
      <c r="K82" s="61">
        <v>120</v>
      </c>
      <c r="L82" s="61">
        <v>221625.44</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1093818</v>
      </c>
      <c r="AT82" s="33"/>
    </row>
    <row r="83" spans="1:46" ht="33" customHeight="1">
      <c r="A83" s="32">
        <v>223</v>
      </c>
      <c r="B83" s="315" t="str">
        <f>VLOOKUP(A83,[5]bd_lista!A:C,3,FALSE)</f>
        <v>Fondo Nacional de Desarrollo Forestal</v>
      </c>
      <c r="C83" s="316" t="e">
        <f>+VLOOKUP(A83,Contactos!$A$4:$E$534,6,FALSE)</f>
        <v>#REF!</v>
      </c>
      <c r="D83" s="61">
        <v>0</v>
      </c>
      <c r="E83" s="61">
        <v>0</v>
      </c>
      <c r="F83" s="61">
        <v>5000000</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5000000</v>
      </c>
      <c r="AT83" s="33"/>
    </row>
    <row r="84" spans="1:46" ht="33" customHeight="1">
      <c r="A84" s="32">
        <v>224</v>
      </c>
      <c r="B84" s="315" t="str">
        <f>VLOOKUP(A84,[5]bd_lista!A:C,3,FALSE)</f>
        <v>Insumos Bolivia</v>
      </c>
      <c r="C84" s="316" t="e">
        <f>+VLOOKUP(A84,Contactos!$A$4:$E$534,6,FALSE)</f>
        <v>#REF!</v>
      </c>
      <c r="D84" s="61">
        <v>0</v>
      </c>
      <c r="E84" s="61">
        <v>0</v>
      </c>
      <c r="F84" s="61">
        <v>0</v>
      </c>
      <c r="G84" s="61">
        <v>0</v>
      </c>
      <c r="H84" s="61">
        <v>195</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195</v>
      </c>
      <c r="AT84" s="33"/>
    </row>
    <row r="85" spans="1:46" ht="33" customHeight="1">
      <c r="A85" s="32">
        <v>225</v>
      </c>
      <c r="B85" s="315" t="str">
        <f>VLOOKUP(A85,[5]bd_lista!A:C,3,FALSE)</f>
        <v>Serv. Nal. para la Sostenibilidad en Saneamiento Básico</v>
      </c>
      <c r="C85" s="316" t="e">
        <f>+VLOOKUP(A85,Contactos!$A$4:$E$534,6,FALSE)</f>
        <v>#REF!</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15" t="str">
        <f>VLOOKUP(A86,[5]bd_lista!A:C,3,FALSE)</f>
        <v>Servicio Estatal de Autonomías</v>
      </c>
      <c r="C86" s="316" t="e">
        <f>+VLOOKUP(A86,Contactos!$A$4:$E$534,6,FALSE)</f>
        <v>#REF!</v>
      </c>
      <c r="D86" s="61">
        <v>0</v>
      </c>
      <c r="E86" s="61">
        <v>0</v>
      </c>
      <c r="F86" s="61">
        <v>0</v>
      </c>
      <c r="G86" s="61">
        <v>0</v>
      </c>
      <c r="H86" s="61">
        <v>5908.68</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5908.68</v>
      </c>
      <c r="AT86" s="33"/>
    </row>
    <row r="87" spans="1:46" ht="33" customHeight="1">
      <c r="A87" s="32">
        <v>227</v>
      </c>
      <c r="B87" s="315" t="str">
        <f>VLOOKUP(A87,[5]bd_lista!A:C,3,FALSE)</f>
        <v>Zona Franca Comercial e Industrial de Cobija</v>
      </c>
      <c r="C87" s="316" t="e">
        <f>+VLOOKUP(A87,Contactos!$A$4:$E$534,6,FALSE)</f>
        <v>#REF!</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15" t="str">
        <f>VLOOKUP(A88,[5]bd_lista!A:C,3,FALSE)</f>
        <v xml:space="preserve">Servicio Geológico Minero </v>
      </c>
      <c r="C88" s="316" t="e">
        <f>+VLOOKUP(A88,Contactos!$A$4:$E$534,6,FALSE)</f>
        <v>#REF!</v>
      </c>
      <c r="D88" s="61">
        <v>0</v>
      </c>
      <c r="E88" s="61">
        <v>0</v>
      </c>
      <c r="F88" s="61">
        <v>94366.399999999994</v>
      </c>
      <c r="G88" s="61">
        <v>0</v>
      </c>
      <c r="H88" s="61">
        <v>8548.7999999999993</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102915.2</v>
      </c>
      <c r="AT88" s="33"/>
    </row>
    <row r="89" spans="1:46" ht="33" customHeight="1">
      <c r="A89" s="32">
        <v>243</v>
      </c>
      <c r="B89" s="315" t="str">
        <f>VLOOKUP(A89,[5]bd_lista!A:C,3,FALSE)</f>
        <v>Servicio Nacional de Hidrografía Naval</v>
      </c>
      <c r="C89" s="316" t="e">
        <f>+VLOOKUP(A89,Contactos!$A$4:$E$534,6,FALSE)</f>
        <v>#REF!</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15" t="str">
        <f>VLOOKUP(A90,[5]bd_lista!A:C,3,FALSE)</f>
        <v>Servicio Nacional de Aerofotogrametría</v>
      </c>
      <c r="C90" s="316" t="e">
        <f>+VLOOKUP(A90,Contactos!$A$4:$E$534,6,FALSE)</f>
        <v>#REF!</v>
      </c>
      <c r="D90" s="61">
        <v>0</v>
      </c>
      <c r="E90" s="61">
        <v>0</v>
      </c>
      <c r="F90" s="61">
        <v>0</v>
      </c>
      <c r="G90" s="61">
        <v>0</v>
      </c>
      <c r="H90" s="61">
        <v>674</v>
      </c>
      <c r="I90" s="61">
        <v>0</v>
      </c>
      <c r="J90" s="61">
        <v>0</v>
      </c>
      <c r="K90" s="61">
        <v>0</v>
      </c>
      <c r="L90" s="61">
        <v>216657.84</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217331.84</v>
      </c>
      <c r="AT90" s="33"/>
    </row>
    <row r="91" spans="1:46" ht="33" customHeight="1">
      <c r="A91" s="32">
        <v>245</v>
      </c>
      <c r="B91" s="315" t="str">
        <f>VLOOKUP(A91,[5]bd_lista!A:C,3,FALSE)</f>
        <v>Servicio Geodésico de Mapas</v>
      </c>
      <c r="C91" s="316" t="e">
        <f>+VLOOKUP(A91,Contactos!$A$4:$E$534,6,FALSE)</f>
        <v>#REF!</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15" t="str">
        <f>VLOOKUP(A92,[5]bd_lista!A:C,3,FALSE)</f>
        <v>Central de Abastecimiento y Suministros de Salud</v>
      </c>
      <c r="C92" s="316" t="e">
        <f>+VLOOKUP(A92,Contactos!$A$4:$E$534,6,FALSE)</f>
        <v>#REF!</v>
      </c>
      <c r="D92" s="61">
        <v>0</v>
      </c>
      <c r="E92" s="61">
        <v>0</v>
      </c>
      <c r="F92" s="61">
        <v>0</v>
      </c>
      <c r="G92" s="61">
        <v>0</v>
      </c>
      <c r="H92" s="61">
        <v>23.86</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23.86</v>
      </c>
      <c r="AT92" s="33"/>
    </row>
    <row r="93" spans="1:46" ht="33" customHeight="1">
      <c r="A93" s="32">
        <v>251</v>
      </c>
      <c r="B93" s="315" t="str">
        <f>VLOOKUP(A93,[5]bd_lista!A:C,3,FALSE)</f>
        <v>Instituto Nacional de Salud Ocupacional</v>
      </c>
      <c r="C93" s="316" t="e">
        <f>+VLOOKUP(A93,Contactos!$A$4:$E$534,6,FALSE)</f>
        <v>#REF!</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15" t="str">
        <f>VLOOKUP(A94,[5]bd_lista!A:C,3,FALSE)</f>
        <v>Entidad Ejecutora de Medio Ambiente y Agua</v>
      </c>
      <c r="C94" s="316" t="e">
        <f>+VLOOKUP(A94,Contactos!$A$4:$E$534,6,FALSE)</f>
        <v>#REF!</v>
      </c>
      <c r="D94" s="61">
        <v>327461.81</v>
      </c>
      <c r="E94" s="61">
        <v>15054482.66</v>
      </c>
      <c r="F94" s="61">
        <v>0</v>
      </c>
      <c r="G94" s="61">
        <v>0</v>
      </c>
      <c r="H94" s="61">
        <v>11698718.350000001</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15054482.66</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42135145.480000004</v>
      </c>
      <c r="AT94" s="33"/>
    </row>
    <row r="95" spans="1:46" ht="33" customHeight="1">
      <c r="A95" s="32">
        <v>254</v>
      </c>
      <c r="B95" s="315" t="str">
        <f>VLOOKUP(A95,[5]bd_lista!A:C,3,FALSE)</f>
        <v>Instituto del Seguro Agrario</v>
      </c>
      <c r="C95" s="316" t="e">
        <f>+VLOOKUP(A95,Contactos!$A$4:$E$534,6,FALSE)</f>
        <v>#REF!</v>
      </c>
      <c r="D95" s="61">
        <v>0</v>
      </c>
      <c r="E95" s="61">
        <v>0</v>
      </c>
      <c r="F95" s="61">
        <v>0</v>
      </c>
      <c r="G95" s="61">
        <v>0</v>
      </c>
      <c r="H95" s="61">
        <v>1391</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1391</v>
      </c>
      <c r="AT95" s="33"/>
    </row>
    <row r="96" spans="1:46" ht="33" customHeight="1">
      <c r="A96" s="32">
        <v>265</v>
      </c>
      <c r="B96" s="315" t="str">
        <f>VLOOKUP(A96,[5]bd_lista!A:C,3,FALSE)</f>
        <v>Direc. Dptal. de Educación  Chuquisaca</v>
      </c>
      <c r="C96" s="316" t="e">
        <f>+VLOOKUP(A96,Contactos!$A$4:$E$534,6,FALSE)</f>
        <v>#REF!</v>
      </c>
      <c r="D96" s="61">
        <v>0</v>
      </c>
      <c r="E96" s="61">
        <v>0</v>
      </c>
      <c r="F96" s="61">
        <v>0</v>
      </c>
      <c r="G96" s="61">
        <v>0</v>
      </c>
      <c r="H96" s="61">
        <v>3097.91</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3097.91</v>
      </c>
      <c r="AT96" s="33"/>
    </row>
    <row r="97" spans="1:46" ht="33" customHeight="1">
      <c r="A97" s="32">
        <v>266</v>
      </c>
      <c r="B97" s="315" t="str">
        <f>VLOOKUP(A97,[5]bd_lista!A:C,3,FALSE)</f>
        <v>Direc. Dptal. de Educación La Paz</v>
      </c>
      <c r="C97" s="316" t="e">
        <f>+VLOOKUP(A97,Contactos!$A$4:$E$534,6,FALSE)</f>
        <v>#REF!</v>
      </c>
      <c r="D97" s="61">
        <v>0</v>
      </c>
      <c r="E97" s="61">
        <v>0</v>
      </c>
      <c r="F97" s="61">
        <v>0</v>
      </c>
      <c r="G97" s="61">
        <v>0</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0</v>
      </c>
      <c r="AT97" s="33"/>
    </row>
    <row r="98" spans="1:46" ht="33" customHeight="1">
      <c r="A98" s="32">
        <v>267</v>
      </c>
      <c r="B98" s="315" t="str">
        <f>VLOOKUP(A98,[5]bd_lista!A:C,3,FALSE)</f>
        <v>Direc. Dptal. de Educación Cochabamba</v>
      </c>
      <c r="C98" s="316" t="e">
        <f>+VLOOKUP(A98,Contactos!$A$4:$E$534,6,FALSE)</f>
        <v>#REF!</v>
      </c>
      <c r="D98" s="61">
        <v>0</v>
      </c>
      <c r="E98" s="61">
        <v>0</v>
      </c>
      <c r="F98" s="61">
        <v>0</v>
      </c>
      <c r="G98" s="61">
        <v>0</v>
      </c>
      <c r="H98" s="61">
        <v>786059.21</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786059.21</v>
      </c>
      <c r="AT98" s="33"/>
    </row>
    <row r="99" spans="1:46" ht="33" customHeight="1">
      <c r="A99" s="32">
        <v>268</v>
      </c>
      <c r="B99" s="315" t="str">
        <f>VLOOKUP(A99,[5]bd_lista!A:C,3,FALSE)</f>
        <v>Direc. Dptal. de Educación Oruro</v>
      </c>
      <c r="C99" s="316" t="e">
        <f>+VLOOKUP(A99,Contactos!$A$4:$E$534,6,FALSE)</f>
        <v>#REF!</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15" t="str">
        <f>VLOOKUP(A100,[5]bd_lista!A:C,3,FALSE)</f>
        <v>Direc. Dptal. de Educación Potosí</v>
      </c>
      <c r="C100" s="316" t="e">
        <f>+VLOOKUP(A100,Contactos!$A$4:$E$534,6,FALSE)</f>
        <v>#REF!</v>
      </c>
      <c r="D100" s="61">
        <v>0</v>
      </c>
      <c r="E100" s="61">
        <v>0</v>
      </c>
      <c r="F100" s="61">
        <v>35553</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35553</v>
      </c>
      <c r="AT100" s="33"/>
    </row>
    <row r="101" spans="1:46" ht="33" customHeight="1">
      <c r="A101" s="32">
        <v>270</v>
      </c>
      <c r="B101" s="315" t="str">
        <f>VLOOKUP(A101,[5]bd_lista!A:C,3,FALSE)</f>
        <v>Direc. Dptal. de Educación Tarija</v>
      </c>
      <c r="C101" s="316" t="e">
        <f>+VLOOKUP(A101,Contactos!$A$4:$E$534,6,FALSE)</f>
        <v>#REF!</v>
      </c>
      <c r="D101" s="61">
        <v>0</v>
      </c>
      <c r="E101" s="61">
        <v>0</v>
      </c>
      <c r="F101" s="61">
        <v>136618</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136618</v>
      </c>
      <c r="AT101" s="33"/>
    </row>
    <row r="102" spans="1:46" ht="33" customHeight="1">
      <c r="A102" s="32">
        <v>271</v>
      </c>
      <c r="B102" s="315" t="str">
        <f>VLOOKUP(A102,[5]bd_lista!A:C,3,FALSE)</f>
        <v>Direc. Dptal. de Educación Santa Cruz</v>
      </c>
      <c r="C102" s="316" t="e">
        <f>+VLOOKUP(A102,Contactos!$A$4:$E$534,6,FALSE)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15" t="str">
        <f>VLOOKUP(A103,[5]bd_lista!A:C,3,FALSE)</f>
        <v>Direc. Dptal. de Educación Beni</v>
      </c>
      <c r="C103" s="316" t="e">
        <f>+VLOOKUP(A103,Contactos!$A$4:$E$534,6,FALSE)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15" t="str">
        <f>VLOOKUP(A104,[5]bd_lista!A:C,3,FALSE)</f>
        <v>Direc. Dptal. de Educación Pando</v>
      </c>
      <c r="C104" s="316" t="e">
        <f>+VLOOKUP(A104,Contactos!$A$4:$E$534,6,FALSE)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15" t="str">
        <f>VLOOKUP(A105,[5]bd_lista!A:C,3,FALSE)</f>
        <v>Oficina Técnica Nacional de los Ríos Pilcomayo y Bermejo</v>
      </c>
      <c r="C105" s="316" t="e">
        <f>+VLOOKUP(A105,Contactos!$A$4:$E$534,6,FALSE)</f>
        <v>#REF!</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15" t="str">
        <f>VLOOKUP(A106,[5]bd_lista!A:C,3,FALSE)</f>
        <v>Aduana Nacional</v>
      </c>
      <c r="C106" s="316" t="e">
        <f>+VLOOKUP(A106,Contactos!$A$4:$E$534,6,FALSE)</f>
        <v>#REF!</v>
      </c>
      <c r="D106" s="61">
        <v>38400</v>
      </c>
      <c r="E106" s="61">
        <v>0</v>
      </c>
      <c r="F106" s="61">
        <v>22851184.82</v>
      </c>
      <c r="G106" s="61">
        <v>0</v>
      </c>
      <c r="H106" s="61">
        <v>16820.68</v>
      </c>
      <c r="I106" s="61">
        <v>0</v>
      </c>
      <c r="J106" s="61">
        <v>0</v>
      </c>
      <c r="K106" s="61">
        <v>0</v>
      </c>
      <c r="L106" s="61">
        <v>4990828.9000000004</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27897234.399999999</v>
      </c>
      <c r="AT106" s="33"/>
    </row>
    <row r="107" spans="1:46" ht="33" customHeight="1">
      <c r="A107" s="32">
        <v>287</v>
      </c>
      <c r="B107" s="315" t="str">
        <f>VLOOKUP(A107,[5]bd_lista!A:C,3,FALSE)</f>
        <v>Fondo Nacional de Inversión Productiva y Social</v>
      </c>
      <c r="C107" s="316" t="e">
        <f>+VLOOKUP(A107,Contactos!$A$4:$E$534,6,FALSE)</f>
        <v>#REF!</v>
      </c>
      <c r="D107" s="61">
        <v>0</v>
      </c>
      <c r="E107" s="61">
        <v>9565868.7599999998</v>
      </c>
      <c r="F107" s="61">
        <v>0</v>
      </c>
      <c r="G107" s="61">
        <v>0</v>
      </c>
      <c r="H107" s="61">
        <v>53</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126716.4</v>
      </c>
      <c r="Z107" s="61">
        <v>9565868.7586000003</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19258506.9186</v>
      </c>
      <c r="AT107" s="33"/>
    </row>
    <row r="108" spans="1:46" ht="33" customHeight="1">
      <c r="A108" s="32">
        <v>288</v>
      </c>
      <c r="B108" s="315" t="str">
        <f>VLOOKUP(A108,[5]bd_lista!A:C,3,FALSE)</f>
        <v>Servicio Nacional de Riego</v>
      </c>
      <c r="C108" s="316" t="e">
        <f>+VLOOKUP(A108,Contactos!$A$4:$E$534,6,FALSE)</f>
        <v>#REF!</v>
      </c>
      <c r="D108" s="61">
        <v>0</v>
      </c>
      <c r="E108" s="61">
        <v>0</v>
      </c>
      <c r="F108" s="61">
        <v>0</v>
      </c>
      <c r="G108" s="61">
        <v>0</v>
      </c>
      <c r="H108" s="61">
        <v>2010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2010</v>
      </c>
      <c r="AT108" s="33"/>
    </row>
    <row r="109" spans="1:46" ht="33" customHeight="1">
      <c r="A109" s="32">
        <v>290</v>
      </c>
      <c r="B109" s="315" t="str">
        <f>VLOOKUP(A109,[5]bd_lista!A:C,3,FALSE)</f>
        <v>Servicio de Impuestos Nacionales</v>
      </c>
      <c r="C109" s="316" t="e">
        <f>+VLOOKUP(A109,Contactos!$A$4:$E$534,6,FALSE)</f>
        <v>#REF!</v>
      </c>
      <c r="D109" s="61">
        <v>0</v>
      </c>
      <c r="E109" s="61">
        <v>0</v>
      </c>
      <c r="F109" s="61">
        <v>0</v>
      </c>
      <c r="G109" s="61">
        <v>0</v>
      </c>
      <c r="H109" s="61">
        <v>261210.59</v>
      </c>
      <c r="I109" s="61">
        <v>0</v>
      </c>
      <c r="J109" s="61">
        <v>0</v>
      </c>
      <c r="K109" s="61">
        <v>0</v>
      </c>
      <c r="L109" s="61">
        <v>0</v>
      </c>
      <c r="M109" s="61">
        <v>0</v>
      </c>
      <c r="N109" s="61">
        <v>0</v>
      </c>
      <c r="O109" s="61">
        <v>0</v>
      </c>
      <c r="P109" s="61">
        <v>0</v>
      </c>
      <c r="Q109" s="61">
        <v>0</v>
      </c>
      <c r="R109" s="61">
        <v>0</v>
      </c>
      <c r="S109" s="61">
        <v>0</v>
      </c>
      <c r="T109" s="61">
        <v>0</v>
      </c>
      <c r="U109" s="61">
        <v>1472.8999999999999</v>
      </c>
      <c r="V109" s="61">
        <v>0</v>
      </c>
      <c r="W109" s="61">
        <v>0</v>
      </c>
      <c r="X109" s="61">
        <v>1158805.68</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1421489.17</v>
      </c>
      <c r="AT109" s="33"/>
    </row>
    <row r="110" spans="1:46" ht="33" customHeight="1">
      <c r="A110" s="32">
        <v>291</v>
      </c>
      <c r="B110" s="315" t="str">
        <f>VLOOKUP(A110,[5]bd_lista!A:C,3,FALSE)</f>
        <v>Administradora Boliviana de Carreteras</v>
      </c>
      <c r="C110" s="316" t="e">
        <f>+VLOOKUP(A110,Contactos!$A$4:$E$534,6,FALSE)</f>
        <v>#REF!</v>
      </c>
      <c r="D110" s="61">
        <v>6650021.8399999999</v>
      </c>
      <c r="E110" s="61">
        <v>343389626.38</v>
      </c>
      <c r="F110" s="61">
        <v>0</v>
      </c>
      <c r="G110" s="61">
        <v>0</v>
      </c>
      <c r="H110" s="61">
        <v>414592.13000000006</v>
      </c>
      <c r="I110" s="61">
        <v>0</v>
      </c>
      <c r="J110" s="61">
        <v>0</v>
      </c>
      <c r="K110" s="61">
        <v>540</v>
      </c>
      <c r="L110" s="61">
        <v>3327129.33</v>
      </c>
      <c r="M110" s="61">
        <v>0</v>
      </c>
      <c r="N110" s="61">
        <v>60</v>
      </c>
      <c r="O110" s="61">
        <v>0</v>
      </c>
      <c r="P110" s="61">
        <v>0</v>
      </c>
      <c r="Q110" s="61">
        <v>0</v>
      </c>
      <c r="R110" s="61">
        <v>197.66</v>
      </c>
      <c r="S110" s="61">
        <v>0</v>
      </c>
      <c r="T110" s="61">
        <v>0</v>
      </c>
      <c r="U110" s="61">
        <v>0</v>
      </c>
      <c r="V110" s="61">
        <v>0</v>
      </c>
      <c r="W110" s="61">
        <v>0</v>
      </c>
      <c r="X110" s="61">
        <v>0</v>
      </c>
      <c r="Y110" s="61">
        <v>0</v>
      </c>
      <c r="Z110" s="61">
        <v>343389626.39100003</v>
      </c>
      <c r="AA110" s="61">
        <v>0</v>
      </c>
      <c r="AB110" s="61">
        <v>0</v>
      </c>
      <c r="AC110" s="61">
        <v>0</v>
      </c>
      <c r="AD110" s="61">
        <v>0</v>
      </c>
      <c r="AE110" s="61">
        <v>247796058.85999998</v>
      </c>
      <c r="AF110" s="61">
        <v>0</v>
      </c>
      <c r="AG110" s="61">
        <v>0</v>
      </c>
      <c r="AH110" s="61">
        <v>0</v>
      </c>
      <c r="AI110" s="61">
        <v>0</v>
      </c>
      <c r="AJ110" s="61">
        <v>0</v>
      </c>
      <c r="AK110" s="61">
        <v>0</v>
      </c>
      <c r="AL110" s="61">
        <v>0</v>
      </c>
      <c r="AM110" s="61">
        <v>0</v>
      </c>
      <c r="AN110" s="61">
        <v>0</v>
      </c>
      <c r="AO110" s="61">
        <v>0</v>
      </c>
      <c r="AP110" s="61">
        <v>0</v>
      </c>
      <c r="AQ110" s="61">
        <f t="shared" si="1"/>
        <v>944967852.59099996</v>
      </c>
      <c r="AT110" s="33"/>
    </row>
    <row r="111" spans="1:46" ht="33" customHeight="1">
      <c r="A111" s="32">
        <v>292</v>
      </c>
      <c r="B111" s="315" t="str">
        <f>VLOOKUP(A111,[5]bd_lista!A:C,3,FALSE)</f>
        <v>Vías Bolivia</v>
      </c>
      <c r="C111" s="316" t="e">
        <f>+VLOOKUP(A111,Contactos!$A$4:$E$534,6,FALSE)</f>
        <v>#REF!</v>
      </c>
      <c r="D111" s="61">
        <v>0</v>
      </c>
      <c r="E111" s="61">
        <v>0</v>
      </c>
      <c r="F111" s="61">
        <v>0</v>
      </c>
      <c r="G111" s="61">
        <v>0</v>
      </c>
      <c r="H111" s="61">
        <v>44171.28</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44171.28</v>
      </c>
      <c r="AT111" s="33"/>
    </row>
    <row r="112" spans="1:46" ht="33" customHeight="1">
      <c r="A112" s="32">
        <v>293</v>
      </c>
      <c r="B112" s="315" t="str">
        <f>VLOOKUP(A112,[5]bd_lista!A:C,3,FALSE)</f>
        <v>Fundación Cultural del Banco Central de Bolivia</v>
      </c>
      <c r="C112" s="316" t="e">
        <f>+VLOOKUP(A112,Contactos!$A$4:$E$534,6,FALSE)</f>
        <v>#REF!</v>
      </c>
      <c r="D112" s="61">
        <v>0</v>
      </c>
      <c r="E112" s="61">
        <v>0</v>
      </c>
      <c r="F112" s="61">
        <v>6632.09</v>
      </c>
      <c r="G112" s="61">
        <v>0</v>
      </c>
      <c r="H112" s="61">
        <v>0</v>
      </c>
      <c r="I112" s="61">
        <v>0</v>
      </c>
      <c r="J112" s="61">
        <v>0</v>
      </c>
      <c r="K112" s="61">
        <v>0</v>
      </c>
      <c r="L112" s="61">
        <v>2456827.2800000003</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2463459.37</v>
      </c>
      <c r="AT112" s="33"/>
    </row>
    <row r="113" spans="1:46" ht="33" customHeight="1">
      <c r="A113" s="32">
        <v>294</v>
      </c>
      <c r="B113" s="315" t="str">
        <f>VLOOKUP(A113,[5]bd_lista!A:C,3,FALSE)</f>
        <v>Univ. Indígena Bol. Comun. Intercultl Prod. Tupak Katari</v>
      </c>
      <c r="C113" s="316" t="e">
        <f>+VLOOKUP(A113,Contactos!$A$4:$E$534,6,FALSE)</f>
        <v>#REF!</v>
      </c>
      <c r="D113" s="61">
        <v>0</v>
      </c>
      <c r="E113" s="61">
        <v>0</v>
      </c>
      <c r="F113" s="61">
        <v>612340</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612340</v>
      </c>
      <c r="AT113" s="33"/>
    </row>
    <row r="114" spans="1:46" ht="33" customHeight="1">
      <c r="A114" s="32">
        <v>295</v>
      </c>
      <c r="B114" s="315" t="str">
        <f>VLOOKUP(A114,[5]bd_lista!A:C,3,FALSE)</f>
        <v>Univ. Indígena Bol. Comun. Intercult Prod. Casimiro Huanca</v>
      </c>
      <c r="C114" s="316" t="e">
        <f>+VLOOKUP(A114,Contactos!$A$4:$E$534,6,FALSE)</f>
        <v>#REF!</v>
      </c>
      <c r="D114" s="61">
        <v>0</v>
      </c>
      <c r="E114" s="61">
        <v>0</v>
      </c>
      <c r="F114" s="61">
        <v>15173.74</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15173.74</v>
      </c>
      <c r="AT114" s="33"/>
    </row>
    <row r="115" spans="1:46" ht="33" customHeight="1">
      <c r="A115" s="32">
        <v>296</v>
      </c>
      <c r="B115" s="315" t="str">
        <f>VLOOKUP(A115,[5]bd_lista!A:C,3,FALSE)</f>
        <v>Univ. Indígena Bol. Comun. Intercult Prod. Apiaguaiki Tupa</v>
      </c>
      <c r="C115" s="316" t="e">
        <f>+VLOOKUP(A115,Contactos!$A$4:$E$534,6,FALSE)</f>
        <v>#REF!</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632024.19000000006</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632024.19000000006</v>
      </c>
      <c r="AT115" s="33"/>
    </row>
    <row r="116" spans="1:46" ht="33" customHeight="1">
      <c r="A116" s="32">
        <v>298</v>
      </c>
      <c r="B116" s="315" t="str">
        <f>VLOOKUP(A116,[5]bd_lista!A:C,3,FALSE)</f>
        <v>Servicio Departamental de Riego - Chuquisaca</v>
      </c>
      <c r="C116" s="316" t="e">
        <f>+VLOOKUP(A116,Contactos!$A$4:$E$534,6,FALSE)</f>
        <v>#REF!</v>
      </c>
      <c r="D116" s="61">
        <v>0</v>
      </c>
      <c r="E116" s="61">
        <v>0</v>
      </c>
      <c r="F116" s="61">
        <v>125000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125000</v>
      </c>
      <c r="AT116" s="33"/>
    </row>
    <row r="117" spans="1:46" ht="33" customHeight="1">
      <c r="A117" s="32">
        <v>299</v>
      </c>
      <c r="B117" s="315" t="str">
        <f>VLOOKUP(A117,[5]bd_lista!A:C,3,FALSE)</f>
        <v>Servicio Departamental de Riego - La Paz</v>
      </c>
      <c r="C117" s="316" t="e">
        <f>+VLOOKUP(A117,Contactos!$A$4:$E$534,6,FALSE)</f>
        <v>#REF!</v>
      </c>
      <c r="D117" s="61">
        <v>0</v>
      </c>
      <c r="E117" s="61">
        <v>0</v>
      </c>
      <c r="F117" s="61">
        <v>0</v>
      </c>
      <c r="G117" s="61">
        <v>0</v>
      </c>
      <c r="H117" s="61">
        <v>709</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518</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1227</v>
      </c>
      <c r="AT117" s="33"/>
    </row>
    <row r="118" spans="1:46" ht="33" customHeight="1">
      <c r="A118" s="32">
        <v>300</v>
      </c>
      <c r="B118" s="315" t="str">
        <f>VLOOKUP(A118,[5]bd_lista!A:C,3,FALSE)</f>
        <v>Servicio Departamental de Riego - Cochabamba</v>
      </c>
      <c r="C118" s="316" t="e">
        <f>+VLOOKUP(A118,Contactos!$A$4:$E$534,6,FALSE)</f>
        <v>#REF!</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15" t="str">
        <f>VLOOKUP(A119,[5]bd_lista!A:C,3,FALSE)</f>
        <v>Servicio Departamental de Riego - Oruro</v>
      </c>
      <c r="C119" s="316" t="e">
        <f>+VLOOKUP(A119,Contactos!$A$4:$E$534,6,FALSE)</f>
        <v>#REF!</v>
      </c>
      <c r="D119" s="61">
        <v>0</v>
      </c>
      <c r="E119" s="61">
        <v>0</v>
      </c>
      <c r="F119" s="61">
        <v>0</v>
      </c>
      <c r="G119" s="61">
        <v>0</v>
      </c>
      <c r="H119" s="61">
        <v>1483920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1483920</v>
      </c>
      <c r="AT119" s="33"/>
    </row>
    <row r="120" spans="1:46" ht="33" customHeight="1">
      <c r="A120" s="32">
        <v>302</v>
      </c>
      <c r="B120" s="315" t="str">
        <f>VLOOKUP(A120,[5]bd_lista!A:C,3,FALSE)</f>
        <v>Servicio Departamental de Riego - Potosí</v>
      </c>
      <c r="C120" s="316" t="e">
        <f>+VLOOKUP(A120,Contactos!$A$4:$E$534,6,FALSE)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15" t="str">
        <f>VLOOKUP(A121,[5]bd_lista!A:C,3,FALSE)</f>
        <v>Servicio Departamental de Riego - Tarija</v>
      </c>
      <c r="C121" s="316" t="e">
        <f>+VLOOKUP(A121,Contactos!$A$4:$E$534,6,FALSE)</f>
        <v>#REF!</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15" t="str">
        <f>VLOOKUP(A122,[5]bd_lista!A:C,3,FALSE)</f>
        <v>Autoridad de Fiscalización del Juego</v>
      </c>
      <c r="C122" s="316" t="e">
        <f>+VLOOKUP(A122,Contactos!$A$4:$E$534,6,FALSE)</f>
        <v>#REF!</v>
      </c>
      <c r="D122" s="61">
        <v>0</v>
      </c>
      <c r="E122" s="61">
        <v>0</v>
      </c>
      <c r="F122" s="61">
        <v>0</v>
      </c>
      <c r="G122" s="61">
        <v>0</v>
      </c>
      <c r="H122" s="61">
        <v>414</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414</v>
      </c>
      <c r="AT122" s="33"/>
    </row>
    <row r="123" spans="1:46" ht="33" customHeight="1">
      <c r="A123" s="32">
        <v>310</v>
      </c>
      <c r="B123" s="315" t="str">
        <f>VLOOKUP(A123,[5]bd_lista!A:C,3,FALSE)</f>
        <v>Autoridad de Regulación y Fiscalización de Telecomunicaciones y Transportes</v>
      </c>
      <c r="C123" s="316" t="e">
        <f>+VLOOKUP(A123,Contactos!$A$4:$E$534,6,FALSE)</f>
        <v>#REF!</v>
      </c>
      <c r="D123" s="61">
        <v>0</v>
      </c>
      <c r="E123" s="61">
        <v>0</v>
      </c>
      <c r="F123" s="61">
        <v>3296609.8099999991</v>
      </c>
      <c r="G123" s="61">
        <v>0</v>
      </c>
      <c r="H123" s="61">
        <v>185.5</v>
      </c>
      <c r="I123" s="61">
        <v>0</v>
      </c>
      <c r="J123" s="61">
        <v>0</v>
      </c>
      <c r="K123" s="61">
        <v>0</v>
      </c>
      <c r="L123" s="61">
        <v>608071.66</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3904866.9699999993</v>
      </c>
      <c r="AT123" s="33"/>
    </row>
    <row r="124" spans="1:46" ht="33" customHeight="1">
      <c r="A124" s="32">
        <v>311</v>
      </c>
      <c r="B124" s="315" t="str">
        <f>VLOOKUP(A124,[5]bd_lista!A:C,3,FALSE)</f>
        <v>Autoridad de Fisc y Ctrol Soc de Agua Potable Saneam.Básico</v>
      </c>
      <c r="C124" s="316" t="e">
        <f>+VLOOKUP(A124,Contactos!$A$4:$E$534,6,FALSE)</f>
        <v>#REF!</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2893172.19</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2893172.19</v>
      </c>
      <c r="AT124" s="33"/>
    </row>
    <row r="125" spans="1:46" ht="33" customHeight="1">
      <c r="A125" s="32">
        <v>312</v>
      </c>
      <c r="B125" s="315" t="str">
        <f>VLOOKUP(A125,[5]bd_lista!A:C,3,FALSE)</f>
        <v>Autoridad de Fiscalizac. y Control Soc de Bosques y Tierras</v>
      </c>
      <c r="C125" s="316" t="e">
        <f>+VLOOKUP(A125,Contactos!$A$4:$E$534,6,FALSE)</f>
        <v>#REF!</v>
      </c>
      <c r="D125" s="61">
        <v>0</v>
      </c>
      <c r="E125" s="61">
        <v>0</v>
      </c>
      <c r="F125" s="61">
        <v>25709774.620000012</v>
      </c>
      <c r="G125" s="61">
        <v>0</v>
      </c>
      <c r="H125" s="61">
        <v>16131.64</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25725906.260000013</v>
      </c>
      <c r="AT125" s="33"/>
    </row>
    <row r="126" spans="1:46" ht="33" customHeight="1">
      <c r="A126" s="32">
        <v>313</v>
      </c>
      <c r="B126" s="315" t="str">
        <f>VLOOKUP(A126,[5]bd_lista!A:C,3,FALSE)</f>
        <v>Autoridad de Fiscalización y Control de Pensiones y Seguros - APS</v>
      </c>
      <c r="C126" s="316" t="e">
        <f>+VLOOKUP(A126,Contactos!$A$4:$E$534,6,FALSE)</f>
        <v>#REF!</v>
      </c>
      <c r="D126" s="61">
        <v>0</v>
      </c>
      <c r="E126" s="61">
        <v>0</v>
      </c>
      <c r="F126" s="61">
        <v>0</v>
      </c>
      <c r="G126" s="61">
        <v>0</v>
      </c>
      <c r="H126" s="61">
        <v>266</v>
      </c>
      <c r="I126" s="61">
        <v>0</v>
      </c>
      <c r="J126" s="61">
        <v>0</v>
      </c>
      <c r="K126" s="61">
        <v>0</v>
      </c>
      <c r="L126" s="61">
        <v>0</v>
      </c>
      <c r="M126" s="61">
        <v>0</v>
      </c>
      <c r="N126" s="61">
        <v>0</v>
      </c>
      <c r="O126" s="61">
        <v>2589.5</v>
      </c>
      <c r="P126" s="61">
        <v>0</v>
      </c>
      <c r="Q126" s="61">
        <v>0</v>
      </c>
      <c r="R126" s="61">
        <v>0</v>
      </c>
      <c r="S126" s="61">
        <v>0</v>
      </c>
      <c r="T126" s="61">
        <v>0</v>
      </c>
      <c r="U126" s="61">
        <v>0</v>
      </c>
      <c r="V126" s="61">
        <v>0</v>
      </c>
      <c r="W126" s="61">
        <v>0</v>
      </c>
      <c r="X126" s="61">
        <v>0</v>
      </c>
      <c r="Y126" s="61">
        <v>23576564.550000001</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23579420.050000001</v>
      </c>
      <c r="AT126" s="33"/>
    </row>
    <row r="127" spans="1:46" ht="33" customHeight="1">
      <c r="A127" s="32">
        <v>314</v>
      </c>
      <c r="B127" s="315" t="str">
        <f>VLOOKUP(A127,[5]bd_lista!A:C,3,FALSE)</f>
        <v>Autoridad de Fiscalización de Electricidad y Tecnología Nuclear</v>
      </c>
      <c r="C127" s="316" t="e">
        <f>+VLOOKUP(A127,Contactos!$A$4:$E$534,6,FALSE)</f>
        <v>#REF!</v>
      </c>
      <c r="D127" s="61">
        <v>0</v>
      </c>
      <c r="E127" s="61">
        <v>0</v>
      </c>
      <c r="F127" s="61">
        <v>0</v>
      </c>
      <c r="G127" s="61">
        <v>0</v>
      </c>
      <c r="H127" s="61">
        <v>11577.55</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11577.55</v>
      </c>
      <c r="AT127" s="33"/>
    </row>
    <row r="128" spans="1:46" ht="33" customHeight="1">
      <c r="A128" s="32">
        <v>315</v>
      </c>
      <c r="B128" s="315" t="str">
        <f>VLOOKUP(A128,[5]bd_lista!A:C,3,FALSE)</f>
        <v>Autoridad de Fiscalización de Empresas</v>
      </c>
      <c r="C128" s="316" t="e">
        <f>+VLOOKUP(A128,Contactos!$A$4:$E$534,6,FALSE)</f>
        <v>#REF!</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0</v>
      </c>
      <c r="AT128" s="33"/>
    </row>
    <row r="129" spans="1:46" ht="33" customHeight="1">
      <c r="A129" s="32">
        <v>324</v>
      </c>
      <c r="B129" s="315" t="str">
        <f>VLOOKUP(A129,[5]bd_lista!A:C,3,FALSE)</f>
        <v>Escuela Boliviana Intercultural de Música</v>
      </c>
      <c r="C129" s="316" t="e">
        <f>+VLOOKUP(A129,Contactos!$A$4:$E$534,6,FALSE)</f>
        <v>#REF!</v>
      </c>
      <c r="D129" s="61">
        <v>0</v>
      </c>
      <c r="E129" s="61">
        <v>0</v>
      </c>
      <c r="F129" s="61">
        <v>0</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0</v>
      </c>
      <c r="AT129" s="33"/>
    </row>
    <row r="130" spans="1:46" ht="33" customHeight="1">
      <c r="A130" s="32">
        <v>340</v>
      </c>
      <c r="B130" s="315" t="str">
        <f>VLOOKUP(A130,[5]bd_lista!A:C,3,FALSE)</f>
        <v>Servicio General de Identificación Personal</v>
      </c>
      <c r="C130" s="316" t="e">
        <f>+VLOOKUP(A130,Contactos!$A$4:$E$534,6,FALSE)</f>
        <v>#REF!</v>
      </c>
      <c r="D130" s="61">
        <v>0</v>
      </c>
      <c r="E130" s="61">
        <v>0</v>
      </c>
      <c r="F130" s="61">
        <v>0</v>
      </c>
      <c r="G130" s="61">
        <v>0</v>
      </c>
      <c r="H130" s="61">
        <v>3511.62</v>
      </c>
      <c r="I130" s="61">
        <v>0</v>
      </c>
      <c r="J130" s="61">
        <v>0</v>
      </c>
      <c r="K130" s="61">
        <v>0</v>
      </c>
      <c r="L130" s="61">
        <v>363421.87000000005</v>
      </c>
      <c r="M130" s="61">
        <v>0</v>
      </c>
      <c r="N130" s="61">
        <v>420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367353.49000000005</v>
      </c>
      <c r="AT130" s="33"/>
    </row>
    <row r="131" spans="1:46" ht="33" customHeight="1">
      <c r="A131" s="32">
        <v>342</v>
      </c>
      <c r="B131" s="315" t="str">
        <f>VLOOKUP(A131,[5]bd_lista!A:C,3,FALSE)</f>
        <v>Agencia Estatal de Vivienda</v>
      </c>
      <c r="C131" s="316" t="e">
        <f>+VLOOKUP(A131,Contactos!$A$4:$E$534,6,FALSE)</f>
        <v>#REF!</v>
      </c>
      <c r="D131" s="61">
        <v>0</v>
      </c>
      <c r="E131" s="61">
        <v>0</v>
      </c>
      <c r="F131" s="61">
        <v>0</v>
      </c>
      <c r="G131" s="61">
        <v>0</v>
      </c>
      <c r="H131" s="61">
        <v>66234.720000000001</v>
      </c>
      <c r="I131" s="61">
        <v>0</v>
      </c>
      <c r="J131" s="61">
        <v>0</v>
      </c>
      <c r="K131" s="61">
        <v>0</v>
      </c>
      <c r="L131" s="61">
        <v>6081666.2699999996</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6147900.9899999993</v>
      </c>
      <c r="AT131" s="33"/>
    </row>
    <row r="132" spans="1:46" ht="33" customHeight="1">
      <c r="A132" s="32">
        <v>343</v>
      </c>
      <c r="B132" s="315" t="str">
        <f>VLOOKUP(A132,[5]bd_lista!A:C,3,FALSE)</f>
        <v>Escuela de Jueces del Estado</v>
      </c>
      <c r="C132" s="316" t="e">
        <f>+VLOOKUP(A132,Contactos!$A$4:$E$534,6,FALSE)</f>
        <v>#REF!</v>
      </c>
      <c r="D132" s="61">
        <v>0</v>
      </c>
      <c r="E132" s="61">
        <v>0</v>
      </c>
      <c r="F132" s="61">
        <v>1773434</v>
      </c>
      <c r="G132" s="61">
        <v>0</v>
      </c>
      <c r="H132" s="61">
        <v>764.2</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1774198.2</v>
      </c>
      <c r="AT132" s="33"/>
    </row>
    <row r="133" spans="1:46" ht="33" customHeight="1">
      <c r="A133" s="32">
        <v>344</v>
      </c>
      <c r="B133" s="315" t="str">
        <f>VLOOKUP(A133,[5]bd_lista!A:C,3,FALSE)</f>
        <v>Instituto Plurinacional de Estudio de Lenguas y Culturas</v>
      </c>
      <c r="C133" s="316" t="e">
        <f>+VLOOKUP(A133,Contactos!$A$4:$E$534,6,FALSE)</f>
        <v>#REF!</v>
      </c>
      <c r="D133" s="61">
        <v>0</v>
      </c>
      <c r="E133" s="61">
        <v>0</v>
      </c>
      <c r="F133" s="61">
        <v>0</v>
      </c>
      <c r="G133" s="61">
        <v>0</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0</v>
      </c>
      <c r="AT133" s="33"/>
    </row>
    <row r="134" spans="1:46" ht="33" customHeight="1">
      <c r="A134" s="32">
        <v>345</v>
      </c>
      <c r="B134" s="315" t="str">
        <f>VLOOKUP(A134,[5]bd_lista!A:C,3,FALSE)</f>
        <v>Mutual de Servicios al Policía</v>
      </c>
      <c r="C134" s="316" t="e">
        <f>+VLOOKUP(A134,Contactos!$A$4:$E$534,6,FALSE)</f>
        <v>#REF!</v>
      </c>
      <c r="D134" s="61">
        <v>0</v>
      </c>
      <c r="E134" s="61">
        <v>0</v>
      </c>
      <c r="F134" s="61">
        <v>8078.92</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178393.33</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186472.25</v>
      </c>
      <c r="AT134" s="33"/>
    </row>
    <row r="135" spans="1:46" ht="33" customHeight="1">
      <c r="A135" s="32">
        <v>346</v>
      </c>
      <c r="B135" s="315" t="str">
        <f>VLOOKUP(A135,[5]bd_lista!A:C,3,FALSE)</f>
        <v>Unidad de Investigaciones Financieras</v>
      </c>
      <c r="C135" s="316" t="e">
        <f>+VLOOKUP(A135,Contactos!$A$4:$E$534,6,FALSE)</f>
        <v>#REF!</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15" t="str">
        <f>VLOOKUP(A136,[5]bd_lista!A:C,3,FALSE)</f>
        <v>Autoridad de Fiscalización y Control de Cooperativas</v>
      </c>
      <c r="C136" s="316" t="e">
        <f>+VLOOKUP(A136,Contactos!$A$4:$E$534,6,FALSE)</f>
        <v>#REF!</v>
      </c>
      <c r="D136" s="61">
        <v>0</v>
      </c>
      <c r="E136" s="61">
        <v>0</v>
      </c>
      <c r="F136" s="61">
        <v>681967.3</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681967.3</v>
      </c>
      <c r="AT136" s="33"/>
    </row>
    <row r="137" spans="1:46" ht="33" customHeight="1">
      <c r="A137" s="32">
        <v>348</v>
      </c>
      <c r="B137" s="315" t="str">
        <f>VLOOKUP(A137,[5]bd_lista!A:C,3,FALSE)</f>
        <v>Autoridad Plurinacional de la Madre Tierra</v>
      </c>
      <c r="C137" s="316" t="e">
        <f>+VLOOKUP(A137,Contactos!$A$4:$E$534,6,FALSE)</f>
        <v>#REF!</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60.03</v>
      </c>
      <c r="AF137" s="61">
        <v>0</v>
      </c>
      <c r="AG137" s="61">
        <v>0</v>
      </c>
      <c r="AH137" s="61">
        <v>0</v>
      </c>
      <c r="AI137" s="61">
        <v>0</v>
      </c>
      <c r="AJ137" s="61">
        <v>0</v>
      </c>
      <c r="AK137" s="61">
        <v>0</v>
      </c>
      <c r="AL137" s="61">
        <v>0</v>
      </c>
      <c r="AM137" s="61">
        <v>0</v>
      </c>
      <c r="AN137" s="61">
        <v>0</v>
      </c>
      <c r="AO137" s="61">
        <v>0</v>
      </c>
      <c r="AP137" s="61">
        <v>0</v>
      </c>
      <c r="AQ137" s="61">
        <f t="shared" si="1"/>
        <v>60.03</v>
      </c>
      <c r="AT137" s="33"/>
    </row>
    <row r="138" spans="1:46" ht="33" customHeight="1">
      <c r="A138" s="32">
        <v>349</v>
      </c>
      <c r="B138" s="315" t="str">
        <f>VLOOKUP(A138,[5]bd_lista!A:C,3,FALSE)</f>
        <v>Centro de Inv.Arqueológicas,Antropológicas y Adm.de Tiwanaku</v>
      </c>
      <c r="C138" s="316" t="e">
        <f>+VLOOKUP(A138,Contactos!$A$4:$E$534,6,FALSE)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15" t="str">
        <f>VLOOKUP(A139,[5]bd_lista!A:C,3,FALSE)</f>
        <v>Centro Internacional de la Quinua</v>
      </c>
      <c r="C139" s="316" t="e">
        <f>+VLOOKUP(A139,Contactos!$A$4:$E$534,6,FALSE)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15" t="str">
        <f>VLOOKUP(A140,[5]bd_lista!A:C,3,FALSE)</f>
        <v>Fondo de Desarrollo Indigena</v>
      </c>
      <c r="C140" s="316" t="e">
        <f>+VLOOKUP(A140,Contactos!$A$4:$E$534,6,FALSE)</f>
        <v>#REF!</v>
      </c>
      <c r="D140" s="61">
        <v>0</v>
      </c>
      <c r="E140" s="61">
        <v>0</v>
      </c>
      <c r="F140" s="61">
        <v>0</v>
      </c>
      <c r="G140" s="61">
        <v>0</v>
      </c>
      <c r="H140" s="61">
        <v>126.61</v>
      </c>
      <c r="I140" s="61">
        <v>0</v>
      </c>
      <c r="J140" s="61">
        <v>0</v>
      </c>
      <c r="K140" s="61">
        <v>0</v>
      </c>
      <c r="L140" s="61">
        <v>66380.25</v>
      </c>
      <c r="M140" s="61">
        <v>0</v>
      </c>
      <c r="N140" s="61">
        <v>0</v>
      </c>
      <c r="O140" s="61">
        <v>0</v>
      </c>
      <c r="P140" s="61">
        <v>0</v>
      </c>
      <c r="Q140" s="61">
        <v>0</v>
      </c>
      <c r="R140" s="61">
        <v>0</v>
      </c>
      <c r="S140" s="61">
        <v>0</v>
      </c>
      <c r="T140" s="61">
        <v>0</v>
      </c>
      <c r="U140" s="61">
        <v>37330866.699999996</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37397373.559999995</v>
      </c>
      <c r="AT140" s="33"/>
    </row>
    <row r="141" spans="1:46" ht="33" customHeight="1">
      <c r="A141" s="32">
        <v>374</v>
      </c>
      <c r="B141" s="315" t="str">
        <f>VLOOKUP(A141,[5]bd_lista!A:C,3,FALSE)</f>
        <v>Agencia de Gobierno Electrónico y Tecnologías de Información y Comunicación</v>
      </c>
      <c r="C141" s="316" t="e">
        <f>+VLOOKUP(A141,Contactos!$A$4:$E$534,6,FALSE)</f>
        <v>#REF!</v>
      </c>
      <c r="D141" s="61">
        <v>0</v>
      </c>
      <c r="E141" s="61">
        <v>0</v>
      </c>
      <c r="F141" s="61">
        <v>0</v>
      </c>
      <c r="G141" s="61">
        <v>0</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0</v>
      </c>
      <c r="AT141" s="33"/>
    </row>
    <row r="142" spans="1:46" ht="33" customHeight="1">
      <c r="A142" s="32">
        <v>376</v>
      </c>
      <c r="B142" s="315" t="str">
        <f>VLOOKUP(A142,[5]bd_lista!A:C,3,FALSE)</f>
        <v>Agencia Boliviana de Energía Nuclear</v>
      </c>
      <c r="C142" s="316" t="e">
        <f>+VLOOKUP(A142,Contactos!$A$4:$E$534,6,FALSE)</f>
        <v>#REF!</v>
      </c>
      <c r="D142" s="61">
        <v>0</v>
      </c>
      <c r="E142" s="61">
        <v>0</v>
      </c>
      <c r="F142" s="61">
        <v>0</v>
      </c>
      <c r="G142" s="61">
        <v>0</v>
      </c>
      <c r="H142" s="61">
        <v>0</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0</v>
      </c>
      <c r="AT142" s="33"/>
    </row>
    <row r="143" spans="1:46" ht="33" customHeight="1">
      <c r="A143" s="32">
        <v>378</v>
      </c>
      <c r="B143" s="315" t="str">
        <f>VLOOKUP(A143,[5]bd_lista!A:C,3,FALSE)</f>
        <v>Servicio Nacional Textil</v>
      </c>
      <c r="C143" s="316" t="e">
        <f>+VLOOKUP(A143,Contactos!$A$4:$E$534,6,FALSE)</f>
        <v>#REF!</v>
      </c>
      <c r="D143" s="61">
        <v>0</v>
      </c>
      <c r="E143" s="61">
        <v>0</v>
      </c>
      <c r="F143" s="61">
        <v>4485320</v>
      </c>
      <c r="G143" s="61">
        <v>0</v>
      </c>
      <c r="H143" s="61">
        <v>244</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4485564</v>
      </c>
      <c r="AT143" s="33"/>
    </row>
    <row r="144" spans="1:46" ht="33" customHeight="1">
      <c r="A144" s="32">
        <v>379</v>
      </c>
      <c r="B144" s="315" t="str">
        <f>VLOOKUP(A144,[5]bd_lista!A:C,3,FALSE)</f>
        <v xml:space="preserve">Escuela Boliviana Intercultural de Danza </v>
      </c>
      <c r="C144" s="316" t="e">
        <f>+VLOOKUP(A144,Contactos!$A$4:$E$534,6,FALSE)</f>
        <v>#REF!</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15" t="str">
        <f>VLOOKUP(A145,[5]bd_lista!A:C,3,FALSE)</f>
        <v>Agencia de Infraestructura en Salud y Equipamiento Médico</v>
      </c>
      <c r="C145" s="316" t="e">
        <f>+VLOOKUP(A145,Contactos!$A$4:$E$534,6,FALSE)</f>
        <v>#REF!</v>
      </c>
      <c r="D145" s="61">
        <v>0</v>
      </c>
      <c r="E145" s="61">
        <v>0</v>
      </c>
      <c r="F145" s="61">
        <v>0</v>
      </c>
      <c r="G145" s="61">
        <v>0</v>
      </c>
      <c r="H145" s="61">
        <v>2301104.7599999998</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2301104.7599999998</v>
      </c>
      <c r="AT145" s="33"/>
    </row>
    <row r="146" spans="1:46" ht="33" customHeight="1">
      <c r="A146" s="32">
        <v>383</v>
      </c>
      <c r="B146" s="315" t="str">
        <f>VLOOKUP(A146,[5]bd_lista!A:C,3,FALSE)</f>
        <v>Agencia Boliviana de Correos "Correos de Bolivia"</v>
      </c>
      <c r="C146" s="316" t="e">
        <f>+VLOOKUP(A146,Contactos!$A$4:$E$534,6,FALSE)</f>
        <v>#REF!</v>
      </c>
      <c r="D146" s="61">
        <v>0</v>
      </c>
      <c r="E146" s="61">
        <v>412100.70999999996</v>
      </c>
      <c r="F146" s="61">
        <v>286256.11000000004</v>
      </c>
      <c r="G146" s="61">
        <v>0</v>
      </c>
      <c r="H146" s="61">
        <v>1211183.3300000003</v>
      </c>
      <c r="I146" s="61">
        <v>0</v>
      </c>
      <c r="J146" s="61">
        <v>0</v>
      </c>
      <c r="K146" s="61">
        <v>240</v>
      </c>
      <c r="L146" s="61">
        <v>818</v>
      </c>
      <c r="M146" s="61">
        <v>0</v>
      </c>
      <c r="N146" s="61">
        <v>0</v>
      </c>
      <c r="O146" s="61">
        <v>0</v>
      </c>
      <c r="P146" s="61">
        <v>0</v>
      </c>
      <c r="Q146" s="61">
        <v>0</v>
      </c>
      <c r="R146" s="61">
        <v>0</v>
      </c>
      <c r="S146" s="61">
        <v>0</v>
      </c>
      <c r="T146" s="61">
        <v>0</v>
      </c>
      <c r="U146" s="61">
        <v>0</v>
      </c>
      <c r="V146" s="61">
        <v>0</v>
      </c>
      <c r="W146" s="61">
        <v>0</v>
      </c>
      <c r="X146" s="61">
        <v>0</v>
      </c>
      <c r="Y146" s="61">
        <v>0</v>
      </c>
      <c r="Z146" s="61">
        <v>412100.71140000003</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2322698.8614000003</v>
      </c>
      <c r="AT146" s="33"/>
    </row>
    <row r="147" spans="1:46" ht="33" customHeight="1">
      <c r="A147" s="32">
        <v>385</v>
      </c>
      <c r="B147" s="315" t="str">
        <f>VLOOKUP(A147,[5]bd_lista!A:C,3,FALSE)</f>
        <v>Autoridad de Supervisión de la Seguridad Social de Corto Plazo</v>
      </c>
      <c r="C147" s="316" t="e">
        <f>+VLOOKUP(A147,Contactos!$A$4:$E$534,6,FALSE)</f>
        <v>#REF!</v>
      </c>
      <c r="D147" s="61">
        <v>0</v>
      </c>
      <c r="E147" s="61">
        <v>0</v>
      </c>
      <c r="F147" s="61">
        <v>0</v>
      </c>
      <c r="G147" s="61">
        <v>0</v>
      </c>
      <c r="H147" s="61">
        <v>29473.22</v>
      </c>
      <c r="I147" s="61">
        <v>0</v>
      </c>
      <c r="J147" s="61">
        <v>0</v>
      </c>
      <c r="K147" s="61">
        <v>0</v>
      </c>
      <c r="L147" s="61">
        <v>3998.12</v>
      </c>
      <c r="M147" s="61">
        <v>0</v>
      </c>
      <c r="N147" s="61">
        <v>0</v>
      </c>
      <c r="O147" s="61">
        <v>0</v>
      </c>
      <c r="P147" s="61">
        <v>0</v>
      </c>
      <c r="Q147" s="61">
        <v>0</v>
      </c>
      <c r="R147" s="61">
        <v>0</v>
      </c>
      <c r="S147" s="61">
        <v>0</v>
      </c>
      <c r="T147" s="61">
        <v>0</v>
      </c>
      <c r="U147" s="61">
        <v>0</v>
      </c>
      <c r="V147" s="61">
        <v>0</v>
      </c>
      <c r="W147" s="61">
        <v>0</v>
      </c>
      <c r="X147" s="61">
        <v>0</v>
      </c>
      <c r="Y147" s="61">
        <v>997002.99</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1030474.33</v>
      </c>
      <c r="AT147" s="33"/>
    </row>
    <row r="148" spans="1:46" ht="33" customHeight="1">
      <c r="A148" s="32">
        <v>386</v>
      </c>
      <c r="B148" s="315" t="str">
        <f>VLOOKUP(A148,[5]bd_lista!A:C,3,FALSE)</f>
        <v>Servicio Plurinacional de la Mujer y de la Despatriarcalización Ana María Romero</v>
      </c>
      <c r="C148" s="316" t="e">
        <f>+VLOOKUP(A148,Contactos!$A$4:$E$534,6,FALSE)</f>
        <v>#REF!</v>
      </c>
      <c r="D148" s="61">
        <v>0</v>
      </c>
      <c r="E148" s="61">
        <v>0</v>
      </c>
      <c r="F148" s="61">
        <v>0</v>
      </c>
      <c r="G148" s="61">
        <v>0</v>
      </c>
      <c r="H148" s="61">
        <v>1034.22</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1034.22</v>
      </c>
      <c r="AT148" s="33"/>
    </row>
    <row r="149" spans="1:46" ht="33" customHeight="1">
      <c r="A149" s="32">
        <v>387</v>
      </c>
      <c r="B149" s="315" t="str">
        <f>VLOOKUP(A149,[5]bd_lista!A:C,3,FALSE)</f>
        <v>Agencia del Desarrollo del Cine y Audiovisual Bolivianos</v>
      </c>
      <c r="C149" s="316" t="e">
        <f>+VLOOKUP(A149,Contactos!$A$4:$E$534,6,FALSE)</f>
        <v>#REF!</v>
      </c>
      <c r="D149" s="61">
        <v>0</v>
      </c>
      <c r="E149" s="61">
        <v>0</v>
      </c>
      <c r="F149" s="61">
        <v>6855.18</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6855.18</v>
      </c>
      <c r="AT149" s="33"/>
    </row>
    <row r="150" spans="1:46" ht="33" customHeight="1">
      <c r="A150" s="32">
        <v>388</v>
      </c>
      <c r="B150" s="315" t="str">
        <f>VLOOKUP(A150,[5]bd_lista!A:C,3,FALSE)</f>
        <v>Servicio Plurinacional de Registro de Comercio</v>
      </c>
      <c r="C150" s="316" t="e">
        <f>+VLOOKUP(A150,Contactos!$A$4:$E$534,6,FALSE)</f>
        <v>#REF!</v>
      </c>
      <c r="D150" s="61">
        <v>0</v>
      </c>
      <c r="E150" s="61">
        <v>0</v>
      </c>
      <c r="F150" s="61">
        <v>0</v>
      </c>
      <c r="G150" s="61">
        <v>0</v>
      </c>
      <c r="H150" s="61">
        <v>386</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386</v>
      </c>
      <c r="AT150" s="33"/>
    </row>
    <row r="151" spans="1:46" ht="33" customHeight="1">
      <c r="A151" s="32">
        <v>389</v>
      </c>
      <c r="B151" s="315" t="str">
        <f>VLOOKUP(A151,[5]bd_lista!A:C,3,FALSE)</f>
        <v>Navegación Aérea y Aeropuertos Bolivianos</v>
      </c>
      <c r="C151" s="316" t="e">
        <f>+VLOOKUP(A151,Contactos!$A$4:$E$534,6,FALSE)</f>
        <v>#REF!</v>
      </c>
      <c r="D151" s="61">
        <v>164512.82</v>
      </c>
      <c r="E151" s="61">
        <v>0</v>
      </c>
      <c r="F151" s="61">
        <v>5146223.6100000013</v>
      </c>
      <c r="G151" s="61">
        <v>0</v>
      </c>
      <c r="H151" s="61">
        <v>57358.399999999994</v>
      </c>
      <c r="I151" s="61">
        <v>0</v>
      </c>
      <c r="J151" s="61">
        <v>0</v>
      </c>
      <c r="K151" s="61">
        <v>2340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6224764</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15" t="str">
        <f>VLOOKUP(A152,[5]bd_lista!A:C,3,FALSE)</f>
        <v>Corporación del Seguro Social Militar</v>
      </c>
      <c r="C152" s="316" t="e">
        <f>+VLOOKUP(A152,Contactos!$A$4:$E$534,6,FALSE)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15" t="str">
        <f>VLOOKUP(A153,[5]bd_lista!A:C,3,FALSE)</f>
        <v>Caja Nacional de Salud</v>
      </c>
      <c r="C153" s="316" t="e">
        <f>+VLOOKUP(A153,Contactos!$A$4:$E$534,6,FALSE)</f>
        <v>#N/A</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0</v>
      </c>
      <c r="AT153" s="33"/>
    </row>
    <row r="154" spans="1:46" ht="33" customHeight="1">
      <c r="A154" s="32">
        <v>418</v>
      </c>
      <c r="B154" s="315" t="str">
        <f>VLOOKUP(A154,[5]bd_lista!A:C,3,FALSE)</f>
        <v>Caja Petrolera de Salud</v>
      </c>
      <c r="C154" s="316" t="e">
        <f>+VLOOKUP(A154,Contactos!$A$4:$E$534,6,FALSE)</f>
        <v>#N/A</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15" t="str">
        <f>VLOOKUP(A155,[5]bd_lista!A:C,3,FALSE)</f>
        <v>Caja Bancaria Estatal de Salud</v>
      </c>
      <c r="C155" s="316" t="e">
        <f>+VLOOKUP(A155,Contactos!$A$4:$E$534,6,FALSE)</f>
        <v>#REF!</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15" t="str">
        <f>VLOOKUP(A156,[5]bd_lista!A:C,3,FALSE)</f>
        <v>Caja de Salud del Servicio Nal. de Caminos y Ramas Anexas</v>
      </c>
      <c r="C156" s="316" t="e">
        <f>+VLOOKUP(A156,Contactos!$A$4:$E$534,6,FALSE)</f>
        <v>#REF!</v>
      </c>
      <c r="D156" s="61">
        <v>0</v>
      </c>
      <c r="E156" s="61">
        <v>0</v>
      </c>
      <c r="F156" s="61">
        <v>0</v>
      </c>
      <c r="G156" s="61">
        <v>0</v>
      </c>
      <c r="H156" s="61">
        <v>26180.33</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26180.33</v>
      </c>
      <c r="AT156" s="33"/>
    </row>
    <row r="157" spans="1:46" ht="33" customHeight="1">
      <c r="A157" s="32">
        <v>424</v>
      </c>
      <c r="B157" s="315" t="str">
        <f>VLOOKUP(A157,[5]bd_lista!A:C,3,FALSE)</f>
        <v>Caja de Salud CORDES</v>
      </c>
      <c r="C157" s="316" t="e">
        <f>+VLOOKUP(A157,Contactos!$A$4:$E$534,6,FALSE)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15" t="str">
        <f>VLOOKUP(A158,[5]bd_lista!A:C,3,FALSE)</f>
        <v>Seguro Social Universitario de Cochabamba</v>
      </c>
      <c r="C158" s="316" t="e">
        <f>+VLOOKUP(A158,Contactos!$A$4:$E$534,6,FALSE)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15" t="str">
        <f>VLOOKUP(A159,[5]bd_lista!A:C,3,FALSE)</f>
        <v>Seguro Social Universitario de Oruro</v>
      </c>
      <c r="C159" s="316" t="e">
        <f>+VLOOKUP(A159,Contactos!$A$4:$E$534,6,FALSE)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15" t="str">
        <f>VLOOKUP(A160,[5]bd_lista!A:C,3,FALSE)</f>
        <v>Seguro Social Universitario de Santa Cruz</v>
      </c>
      <c r="C160" s="316" t="e">
        <f>+VLOOKUP(A160,Contactos!$A$4:$E$534,6,FALSE)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15" t="str">
        <f>VLOOKUP(A161,[5]bd_lista!A:C,3,FALSE)</f>
        <v>Seguro Social Universitario de Sucre</v>
      </c>
      <c r="C161" s="316" t="e">
        <f>+VLOOKUP(A161,Contactos!$A$4:$E$534,6,FALSE)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15" t="str">
        <f>VLOOKUP(A162,[5]bd_lista!A:C,3,FALSE)</f>
        <v>Seguro Social Universitario de La Paz</v>
      </c>
      <c r="C162" s="316" t="e">
        <f>+VLOOKUP(A162,Contactos!$A$4:$E$534,6,FALSE)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15" t="str">
        <f>VLOOKUP(A163,[5]bd_lista!A:C,3,FALSE)</f>
        <v>Seguro Social Universitario de Tarija</v>
      </c>
      <c r="C163" s="316" t="e">
        <f>+VLOOKUP(A163,Contactos!$A$4:$E$534,6,FALSE)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15" t="str">
        <f>VLOOKUP(A164,[5]bd_lista!A:C,3,FALSE)</f>
        <v>Seguro Social Universitario de Potosí</v>
      </c>
      <c r="C164" s="316" t="e">
        <f>+VLOOKUP(A164,Contactos!$A$4:$E$534,6,FALSE)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15" t="str">
        <f>VLOOKUP(A165,[5]bd_lista!A:C,3,FALSE)</f>
        <v>Seguro Social Universitario de Beni</v>
      </c>
      <c r="C165" s="316" t="e">
        <f>+VLOOKUP(A165,Contactos!$A$4:$E$534,6,FALSE)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15" t="str">
        <f>VLOOKUP(A166,[5]bd_lista!A:C,3,FALSE)</f>
        <v>Seguro Integral de Salud</v>
      </c>
      <c r="C166" s="316" t="e">
        <f>+VLOOKUP(A166,Contactos!$A$4:$E$534,6,FALSE)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15" t="str">
        <f>VLOOKUP(A167,[5]bd_lista!A:C,3,FALSE)</f>
        <v>Adm.de Aeropuertos y Servicios Auxiliares a la Naveg. Aérea</v>
      </c>
      <c r="C167" s="316" t="e">
        <f>+VLOOKUP(A167,Contactos!$A$4:$E$534,6,FALSE)</f>
        <v>#N/A</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0</v>
      </c>
      <c r="AT167" s="33"/>
    </row>
    <row r="168" spans="1:46" ht="33" customHeight="1">
      <c r="A168" s="32">
        <v>513</v>
      </c>
      <c r="B168" s="315" t="str">
        <f>VLOOKUP(A168,[5]bd_lista!A:C,3,FALSE)</f>
        <v>Yacimientos Petrolíferos Fiscales Bolivianos</v>
      </c>
      <c r="C168" s="316" t="e">
        <f>+VLOOKUP(A168,Contactos!$A$4:$E$534,6,FALSE)</f>
        <v>#REF!</v>
      </c>
      <c r="D168" s="61">
        <v>0</v>
      </c>
      <c r="E168" s="61">
        <v>0</v>
      </c>
      <c r="F168" s="61">
        <v>0</v>
      </c>
      <c r="G168" s="61">
        <v>0</v>
      </c>
      <c r="H168" s="61">
        <v>95698.239999999991</v>
      </c>
      <c r="I168" s="61">
        <v>0</v>
      </c>
      <c r="J168" s="61">
        <v>0</v>
      </c>
      <c r="K168" s="61">
        <v>643687.25999999989</v>
      </c>
      <c r="L168" s="61">
        <v>124780652.66999999</v>
      </c>
      <c r="M168" s="61">
        <v>0</v>
      </c>
      <c r="N168" s="61">
        <v>1740</v>
      </c>
      <c r="O168" s="61">
        <v>717179.4</v>
      </c>
      <c r="P168" s="61">
        <v>0</v>
      </c>
      <c r="Q168" s="61">
        <v>1979740.6700000002</v>
      </c>
      <c r="R168" s="61">
        <v>317981464.03999996</v>
      </c>
      <c r="S168" s="61">
        <v>0</v>
      </c>
      <c r="T168" s="61">
        <v>316015539.50999999</v>
      </c>
      <c r="U168" s="61">
        <v>0</v>
      </c>
      <c r="V168" s="61">
        <v>0</v>
      </c>
      <c r="W168" s="61">
        <v>0</v>
      </c>
      <c r="X168" s="61">
        <v>0</v>
      </c>
      <c r="Y168" s="61">
        <v>0</v>
      </c>
      <c r="Z168" s="61">
        <v>0</v>
      </c>
      <c r="AA168" s="61">
        <v>0</v>
      </c>
      <c r="AB168" s="61">
        <v>0</v>
      </c>
      <c r="AC168" s="61">
        <v>0</v>
      </c>
      <c r="AD168" s="61">
        <v>0</v>
      </c>
      <c r="AE168" s="61">
        <v>299638988.13</v>
      </c>
      <c r="AF168" s="61">
        <v>0</v>
      </c>
      <c r="AG168" s="61">
        <v>0</v>
      </c>
      <c r="AH168" s="61">
        <v>0</v>
      </c>
      <c r="AI168" s="61">
        <v>0</v>
      </c>
      <c r="AJ168" s="61">
        <v>0</v>
      </c>
      <c r="AK168" s="61">
        <v>0</v>
      </c>
      <c r="AL168" s="61">
        <v>0</v>
      </c>
      <c r="AM168" s="61">
        <v>0</v>
      </c>
      <c r="AN168" s="61">
        <v>0</v>
      </c>
      <c r="AO168" s="61">
        <v>0</v>
      </c>
      <c r="AP168" s="61">
        <v>0</v>
      </c>
      <c r="AQ168" s="61">
        <f t="shared" si="2"/>
        <v>1061854689.92</v>
      </c>
      <c r="AT168" s="33"/>
    </row>
    <row r="169" spans="1:46" ht="33" customHeight="1">
      <c r="A169" s="32">
        <v>514</v>
      </c>
      <c r="B169" s="315" t="str">
        <f>VLOOKUP(A169,[5]bd_lista!A:C,3,FALSE)</f>
        <v>Empresa Nacional de Electricidad</v>
      </c>
      <c r="C169" s="316" t="e">
        <f>+VLOOKUP(A169,Contactos!$A$4:$E$534,6,FALSE)</f>
        <v>#REF!</v>
      </c>
      <c r="D169" s="61">
        <v>0</v>
      </c>
      <c r="E169" s="61">
        <v>64827000</v>
      </c>
      <c r="F169" s="61">
        <v>0</v>
      </c>
      <c r="G169" s="61">
        <v>0</v>
      </c>
      <c r="H169" s="61">
        <v>26909608.409999996</v>
      </c>
      <c r="I169" s="61">
        <v>0</v>
      </c>
      <c r="J169" s="61">
        <v>0</v>
      </c>
      <c r="K169" s="61">
        <v>0</v>
      </c>
      <c r="L169" s="61">
        <v>16649863.810000001</v>
      </c>
      <c r="M169" s="61">
        <v>0</v>
      </c>
      <c r="N169" s="61">
        <v>60</v>
      </c>
      <c r="O169" s="61">
        <v>0</v>
      </c>
      <c r="P169" s="61">
        <v>0</v>
      </c>
      <c r="Q169" s="61">
        <v>0</v>
      </c>
      <c r="R169" s="61">
        <v>0</v>
      </c>
      <c r="S169" s="61">
        <v>0</v>
      </c>
      <c r="T169" s="61">
        <v>0</v>
      </c>
      <c r="U169" s="61">
        <v>0</v>
      </c>
      <c r="V169" s="61">
        <v>0</v>
      </c>
      <c r="W169" s="61">
        <v>0</v>
      </c>
      <c r="X169" s="61">
        <v>0</v>
      </c>
      <c r="Y169" s="61">
        <v>0</v>
      </c>
      <c r="Z169" s="61">
        <v>64827000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173213532.22</v>
      </c>
      <c r="AT169" s="33"/>
    </row>
    <row r="170" spans="1:46" ht="33" customHeight="1">
      <c r="A170" s="32">
        <v>517</v>
      </c>
      <c r="B170" s="315" t="str">
        <f>VLOOKUP(A170,[5]bd_lista!A:C,3,FALSE)</f>
        <v>Corporación Minera de Bolivia</v>
      </c>
      <c r="C170" s="316" t="e">
        <f>+VLOOKUP(A170,Contactos!$A$4:$E$534,6,FALSE)</f>
        <v>#N/A</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15" t="str">
        <f>VLOOKUP(A171,[5]bd_lista!A:C,3,FALSE)</f>
        <v>Empresa Metalúrgica VINTO - Nacionalizada</v>
      </c>
      <c r="C171" s="316" t="e">
        <f>+VLOOKUP(A171,Contactos!$A$4:$E$534,6,FALSE)</f>
        <v>#REF!</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15" t="str">
        <f>VLOOKUP(A172,[5]bd_lista!A:C,3,FALSE)</f>
        <v>Empresa Nacional de Ferrocarriles - Residual</v>
      </c>
      <c r="C172" s="316" t="e">
        <f>+VLOOKUP(A172,Contactos!$A$4:$E$534,6,FALSE)</f>
        <v>#REF!</v>
      </c>
      <c r="D172" s="61">
        <v>0</v>
      </c>
      <c r="E172" s="61">
        <v>0</v>
      </c>
      <c r="F172" s="61">
        <v>0</v>
      </c>
      <c r="G172" s="61">
        <v>0</v>
      </c>
      <c r="H172" s="61">
        <v>856037.52</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856037.52</v>
      </c>
      <c r="AT172" s="33"/>
    </row>
    <row r="173" spans="1:46" ht="33" customHeight="1">
      <c r="A173" s="32">
        <v>525</v>
      </c>
      <c r="B173" s="315" t="str">
        <f>VLOOKUP(A173,[5]bd_lista!A:C,3,FALSE)</f>
        <v>Transportes Aéreos Bolivianos</v>
      </c>
      <c r="C173" s="316" t="e">
        <f>+VLOOKUP(A173,Contactos!$A$4:$E$534,6,FALSE)</f>
        <v>#REF!</v>
      </c>
      <c r="D173" s="61">
        <v>0</v>
      </c>
      <c r="E173" s="61">
        <v>0</v>
      </c>
      <c r="F173" s="61">
        <v>3000000</v>
      </c>
      <c r="G173" s="61">
        <v>0</v>
      </c>
      <c r="H173" s="61">
        <v>0</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3000000</v>
      </c>
      <c r="AT173" s="33"/>
    </row>
    <row r="174" spans="1:46" ht="33" customHeight="1">
      <c r="A174" s="32">
        <v>526</v>
      </c>
      <c r="B174" s="315" t="str">
        <f>VLOOKUP(A174,[5]bd_lista!A:C,3,FALSE)</f>
        <v>Bolivia TV</v>
      </c>
      <c r="C174" s="316" t="e">
        <f>+VLOOKUP(A174,Contactos!$A$4:$E$534,6,FALSE)</f>
        <v>#REF!</v>
      </c>
      <c r="D174" s="61">
        <v>0</v>
      </c>
      <c r="E174" s="61">
        <v>0</v>
      </c>
      <c r="F174" s="61">
        <v>2530031.04</v>
      </c>
      <c r="G174" s="61">
        <v>0</v>
      </c>
      <c r="H174" s="61">
        <v>145097.5</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99936</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2775064.54</v>
      </c>
      <c r="AT174" s="33"/>
    </row>
    <row r="175" spans="1:46" ht="33" customHeight="1">
      <c r="A175" s="32">
        <v>548</v>
      </c>
      <c r="B175" s="315" t="str">
        <f>VLOOKUP(A175,[5]bd_lista!A:C,3,FALSE)</f>
        <v>Corporación de las Fuerzas Armadas p/ el Des. Nacional</v>
      </c>
      <c r="C175" s="316" t="e">
        <f>+VLOOKUP(A175,Contactos!$A$4:$E$534,6,FALSE)</f>
        <v>#REF!</v>
      </c>
      <c r="D175" s="61">
        <v>0</v>
      </c>
      <c r="E175" s="61">
        <v>0</v>
      </c>
      <c r="F175" s="61">
        <v>78324.149999999994</v>
      </c>
      <c r="G175" s="61">
        <v>0</v>
      </c>
      <c r="H175" s="61">
        <v>59</v>
      </c>
      <c r="I175" s="61">
        <v>0</v>
      </c>
      <c r="J175" s="61">
        <v>0</v>
      </c>
      <c r="K175" s="61">
        <v>443.07</v>
      </c>
      <c r="L175" s="61">
        <v>4299531.5999999996</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4378357.8199999994</v>
      </c>
      <c r="AT175" s="33"/>
    </row>
    <row r="176" spans="1:46" ht="33" customHeight="1">
      <c r="A176" s="32">
        <v>551</v>
      </c>
      <c r="B176" s="315" t="str">
        <f>VLOOKUP(A176,[5]bd_lista!A:C,3,FALSE)</f>
        <v>Empresa Naviera Boliviana</v>
      </c>
      <c r="C176" s="316" t="e">
        <f>+VLOOKUP(A176,Contactos!$A$4:$E$534,6,FALSE)</f>
        <v>#REF!</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15" t="str">
        <f>VLOOKUP(A177,[5]bd_lista!A:C,3,FALSE)</f>
        <v>Empresa de Apoyo a la Producción de Alimentos</v>
      </c>
      <c r="C177" s="316" t="e">
        <f>+VLOOKUP(A177,Contactos!$A$4:$E$534,6,FALSE)</f>
        <v>#REF!</v>
      </c>
      <c r="D177" s="61">
        <v>0</v>
      </c>
      <c r="E177" s="61">
        <v>0</v>
      </c>
      <c r="F177" s="61">
        <v>22452849.689999998</v>
      </c>
      <c r="G177" s="61">
        <v>0</v>
      </c>
      <c r="H177" s="61">
        <v>7697</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124749222.19000001</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147209768.88</v>
      </c>
      <c r="AT177" s="33"/>
    </row>
    <row r="178" spans="1:46" ht="33" customHeight="1">
      <c r="A178" s="32">
        <v>573</v>
      </c>
      <c r="B178" s="315" t="str">
        <f>VLOOKUP(A178,[5]bd_lista!A:C,3,FALSE)</f>
        <v>Empresa Siderúrgica del Mutún</v>
      </c>
      <c r="C178" s="316" t="e">
        <f>+VLOOKUP(A178,Contactos!$A$4:$E$534,6,FALSE)</f>
        <v>#REF!</v>
      </c>
      <c r="D178" s="61">
        <v>0</v>
      </c>
      <c r="E178" s="61">
        <v>0</v>
      </c>
      <c r="F178" s="61">
        <v>0</v>
      </c>
      <c r="G178" s="61">
        <v>0</v>
      </c>
      <c r="H178" s="61">
        <v>0</v>
      </c>
      <c r="I178" s="61">
        <v>0</v>
      </c>
      <c r="J178" s="61">
        <v>0</v>
      </c>
      <c r="K178" s="61">
        <v>360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360</v>
      </c>
      <c r="AT178" s="33"/>
    </row>
    <row r="179" spans="1:46" ht="33" customHeight="1">
      <c r="A179" s="32">
        <v>576</v>
      </c>
      <c r="B179" s="315" t="str">
        <f>VLOOKUP(A179,[5]bd_lista!A:C,3,FALSE)</f>
        <v>Empresa Pública Nacional Estratégica Cartones de Bolivia</v>
      </c>
      <c r="C179" s="316" t="e">
        <f>+VLOOKUP(A179,Contactos!$A$4:$E$534,6,FALSE)</f>
        <v>#REF!</v>
      </c>
      <c r="D179" s="61">
        <v>6322900.9699999997</v>
      </c>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6322900.9699999997</v>
      </c>
      <c r="AT179" s="33"/>
    </row>
    <row r="180" spans="1:46" ht="33" customHeight="1">
      <c r="A180" s="32">
        <v>578</v>
      </c>
      <c r="B180" s="315" t="str">
        <f>VLOOKUP(A180,[5]bd_lista!A:C,3,FALSE)</f>
        <v>Boliviana de Aviación</v>
      </c>
      <c r="C180" s="316" t="e">
        <f>+VLOOKUP(A180,Contactos!$A$4:$E$534,6,FALSE)</f>
        <v>#REF!</v>
      </c>
      <c r="D180" s="61">
        <v>0</v>
      </c>
      <c r="E180" s="61">
        <v>0</v>
      </c>
      <c r="F180" s="61">
        <v>4942</v>
      </c>
      <c r="G180" s="61">
        <v>0</v>
      </c>
      <c r="H180" s="61">
        <v>177517.38999999998</v>
      </c>
      <c r="I180" s="61">
        <v>0</v>
      </c>
      <c r="J180" s="61">
        <v>0</v>
      </c>
      <c r="K180" s="61">
        <v>60</v>
      </c>
      <c r="L180" s="61">
        <v>4755839.41</v>
      </c>
      <c r="M180" s="61">
        <v>0</v>
      </c>
      <c r="N180" s="61">
        <v>0</v>
      </c>
      <c r="O180" s="61">
        <v>1051.97</v>
      </c>
      <c r="P180" s="61">
        <v>0</v>
      </c>
      <c r="Q180" s="61">
        <v>0</v>
      </c>
      <c r="R180" s="61">
        <v>2999325</v>
      </c>
      <c r="S180" s="61">
        <v>0</v>
      </c>
      <c r="T180" s="61">
        <v>21000000</v>
      </c>
      <c r="U180" s="61">
        <v>0</v>
      </c>
      <c r="V180" s="61">
        <v>0</v>
      </c>
      <c r="W180" s="61">
        <v>0</v>
      </c>
      <c r="X180" s="61">
        <v>0</v>
      </c>
      <c r="Y180" s="61">
        <v>0</v>
      </c>
      <c r="Z180" s="61">
        <v>0</v>
      </c>
      <c r="AA180" s="61">
        <v>0</v>
      </c>
      <c r="AB180" s="61">
        <v>0</v>
      </c>
      <c r="AC180" s="61">
        <v>0</v>
      </c>
      <c r="AD180" s="61">
        <v>0</v>
      </c>
      <c r="AE180" s="61">
        <v>5846109.6299999999</v>
      </c>
      <c r="AF180" s="61">
        <v>0</v>
      </c>
      <c r="AG180" s="61">
        <v>0</v>
      </c>
      <c r="AH180" s="61">
        <v>0</v>
      </c>
      <c r="AI180" s="61">
        <v>0</v>
      </c>
      <c r="AJ180" s="61">
        <v>0</v>
      </c>
      <c r="AK180" s="61">
        <v>0</v>
      </c>
      <c r="AL180" s="61">
        <v>0</v>
      </c>
      <c r="AM180" s="61">
        <v>0</v>
      </c>
      <c r="AN180" s="61">
        <v>0</v>
      </c>
      <c r="AO180" s="61">
        <v>0</v>
      </c>
      <c r="AP180" s="61">
        <v>0</v>
      </c>
      <c r="AQ180" s="61">
        <f t="shared" si="2"/>
        <v>34784845.399999999</v>
      </c>
      <c r="AT180" s="33"/>
    </row>
    <row r="181" spans="1:46" ht="33" customHeight="1">
      <c r="A181" s="32">
        <v>580</v>
      </c>
      <c r="B181" s="315" t="str">
        <f>VLOOKUP(A181,[5]bd_lista!A:C,3,FALSE)</f>
        <v>Depósitos Aduaneros Bolivianos</v>
      </c>
      <c r="C181" s="316" t="e">
        <f>+VLOOKUP(A181,Contactos!$A$4:$E$534,6,FALSE)</f>
        <v>#REF!</v>
      </c>
      <c r="D181" s="61">
        <v>0</v>
      </c>
      <c r="E181" s="61">
        <v>0</v>
      </c>
      <c r="F181" s="61">
        <v>0</v>
      </c>
      <c r="G181" s="61">
        <v>0</v>
      </c>
      <c r="H181" s="61">
        <v>4909.67</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4909.67</v>
      </c>
      <c r="AT181" s="33"/>
    </row>
    <row r="182" spans="1:46" ht="33" customHeight="1">
      <c r="A182" s="32">
        <v>584</v>
      </c>
      <c r="B182" s="315" t="str">
        <f>VLOOKUP(A182,[5]bd_lista!A:C,3,FALSE)</f>
        <v>Empresa Boliviana de Industrializacion de Hidrocarburos</v>
      </c>
      <c r="C182" s="316" t="e">
        <f>+VLOOKUP(A182,Contactos!$A$4:$E$534,6,FALSE)</f>
        <v>#REF!</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15" t="str">
        <f>VLOOKUP(A183,[5]bd_lista!A:C,3,FALSE)</f>
        <v>Agencia Boliviana Espacial</v>
      </c>
      <c r="C183" s="316" t="e">
        <f>+VLOOKUP(A183,Contactos!$A$4:$E$534,6,FALSE)</f>
        <v>#REF!</v>
      </c>
      <c r="D183" s="61">
        <v>0</v>
      </c>
      <c r="E183" s="61">
        <v>0</v>
      </c>
      <c r="F183" s="61">
        <v>0</v>
      </c>
      <c r="G183" s="61">
        <v>0</v>
      </c>
      <c r="H183" s="61">
        <v>0</v>
      </c>
      <c r="I183" s="61">
        <v>0</v>
      </c>
      <c r="J183" s="61">
        <v>0</v>
      </c>
      <c r="K183" s="61">
        <v>0</v>
      </c>
      <c r="L183" s="61">
        <v>220206</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220206</v>
      </c>
      <c r="AT183" s="33"/>
    </row>
    <row r="184" spans="1:46" ht="33" customHeight="1">
      <c r="A184" s="32">
        <v>586</v>
      </c>
      <c r="B184" s="315" t="str">
        <f>VLOOKUP(A184,[5]bd_lista!A:C,3,FALSE)</f>
        <v>Empresa Azucarera San Buenaventura</v>
      </c>
      <c r="C184" s="316" t="e">
        <f>+VLOOKUP(A184,Contactos!$A$4:$E$534,6,FALSE)</f>
        <v>#REF!</v>
      </c>
      <c r="D184" s="61">
        <v>0</v>
      </c>
      <c r="E184" s="61">
        <v>0</v>
      </c>
      <c r="F184" s="61">
        <v>1956750</v>
      </c>
      <c r="G184" s="61">
        <v>0</v>
      </c>
      <c r="H184" s="61">
        <v>0</v>
      </c>
      <c r="I184" s="61">
        <v>0</v>
      </c>
      <c r="J184" s="61">
        <v>0</v>
      </c>
      <c r="K184" s="61">
        <v>60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1956810</v>
      </c>
      <c r="AT184" s="33"/>
    </row>
    <row r="185" spans="1:46" ht="33" customHeight="1">
      <c r="A185" s="32">
        <v>587</v>
      </c>
      <c r="B185" s="315" t="str">
        <f>VLOOKUP(A185,[5]bd_lista!A:C,3,FALSE)</f>
        <v>Empresa Estratégica Boliviana de Construcción y Conservación de Infraestructura Civil</v>
      </c>
      <c r="C185" s="316" t="e">
        <f>+VLOOKUP(A185,Contactos!$A$4:$E$534,6,FALSE)</f>
        <v>#REF!</v>
      </c>
      <c r="D185" s="61">
        <v>0</v>
      </c>
      <c r="E185" s="61">
        <v>0</v>
      </c>
      <c r="F185" s="61">
        <v>0</v>
      </c>
      <c r="G185" s="61">
        <v>0</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0</v>
      </c>
      <c r="AT185" s="33"/>
    </row>
    <row r="186" spans="1:46" ht="33" customHeight="1">
      <c r="A186" s="317">
        <v>590</v>
      </c>
      <c r="B186" s="315" t="str">
        <f>VLOOKUP(A186,[5]bd_lista!A:C,3,FALSE)</f>
        <v>Empresa Pública "QUIPUS"</v>
      </c>
      <c r="C186" s="316" t="e">
        <f>+VLOOKUP(A186,Contactos!$A$4:$E$534,6,FALSE)</f>
        <v>#REF!</v>
      </c>
      <c r="D186" s="61">
        <v>0</v>
      </c>
      <c r="E186" s="61">
        <v>0</v>
      </c>
      <c r="F186" s="61">
        <v>0</v>
      </c>
      <c r="G186" s="61">
        <v>0</v>
      </c>
      <c r="H186" s="61">
        <v>0</v>
      </c>
      <c r="I186" s="61">
        <v>0</v>
      </c>
      <c r="J186" s="61">
        <v>0</v>
      </c>
      <c r="K186" s="61">
        <v>0</v>
      </c>
      <c r="L186" s="61">
        <v>165856</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165856</v>
      </c>
      <c r="AT186" s="33"/>
    </row>
    <row r="187" spans="1:46" ht="33" customHeight="1">
      <c r="A187" s="32">
        <v>591</v>
      </c>
      <c r="B187" s="315" t="str">
        <f>VLOOKUP(A187,[5]bd_lista!A:C,3,FALSE)</f>
        <v>Empresa Estatal de Transporte por Cable "Mi teleférico"</v>
      </c>
      <c r="C187" s="316" t="e">
        <f>+VLOOKUP(A187,Contactos!$A$4:$E$534,6,FALSE)</f>
        <v>#REF!</v>
      </c>
      <c r="D187" s="61">
        <v>0</v>
      </c>
      <c r="E187" s="61">
        <v>0</v>
      </c>
      <c r="F187" s="61">
        <v>4112071.66</v>
      </c>
      <c r="G187" s="61">
        <v>0</v>
      </c>
      <c r="H187" s="61">
        <v>2112539.2400000002</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6224610.9000000004</v>
      </c>
      <c r="AT187" s="33"/>
    </row>
    <row r="188" spans="1:46" ht="33" customHeight="1">
      <c r="A188" s="32">
        <v>592</v>
      </c>
      <c r="B188" s="315" t="str">
        <f>VLOOKUP(A188,[5]bd_lista!A:C,3,FALSE)</f>
        <v>Empresa Estatal "Boliviana de Turismo"</v>
      </c>
      <c r="C188" s="316" t="e">
        <f>+VLOOKUP(A188,Contactos!$A$4:$E$534,6,FALSE)</f>
        <v>#N/A</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15" t="str">
        <f>VLOOKUP(A189,[5]bd_lista!A:C,3,FALSE)</f>
        <v>Empresa Pública YACANA</v>
      </c>
      <c r="C189" s="316" t="e">
        <f>+VLOOKUP(A189,Contactos!$A$4:$E$534,6,FALSE)</f>
        <v>#REF!</v>
      </c>
      <c r="D189" s="61">
        <v>0</v>
      </c>
      <c r="E189" s="61">
        <v>0</v>
      </c>
      <c r="F189" s="61">
        <v>0</v>
      </c>
      <c r="G189" s="61">
        <v>0</v>
      </c>
      <c r="H189" s="61">
        <v>0</v>
      </c>
      <c r="I189" s="61">
        <v>0</v>
      </c>
      <c r="J189" s="61">
        <v>0</v>
      </c>
      <c r="K189" s="61">
        <v>0</v>
      </c>
      <c r="L189" s="61">
        <v>0</v>
      </c>
      <c r="M189" s="61">
        <v>0</v>
      </c>
      <c r="N189" s="61">
        <v>60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60</v>
      </c>
      <c r="AT189" s="33"/>
    </row>
    <row r="190" spans="1:46" ht="33" customHeight="1">
      <c r="A190" s="32">
        <v>594</v>
      </c>
      <c r="B190" s="315" t="str">
        <f>VLOOKUP(A190,[5]bd_lista!A:C,3,FALSE)</f>
        <v>Administración de Servicios Portuarios - Bolivia</v>
      </c>
      <c r="C190" s="316" t="e">
        <f>+VLOOKUP(A190,Contactos!$A$4:$E$534,6,FALSE)</f>
        <v>#REF!</v>
      </c>
      <c r="D190" s="61">
        <v>0</v>
      </c>
      <c r="E190" s="61">
        <v>0</v>
      </c>
      <c r="F190" s="61">
        <v>9451765.3900000099</v>
      </c>
      <c r="G190" s="61">
        <v>0</v>
      </c>
      <c r="H190" s="61">
        <v>105.2</v>
      </c>
      <c r="I190" s="61">
        <v>0</v>
      </c>
      <c r="J190" s="61">
        <v>0</v>
      </c>
      <c r="K190" s="61">
        <v>0</v>
      </c>
      <c r="L190" s="61">
        <v>4176058.6800000006</v>
      </c>
      <c r="M190" s="61">
        <v>0</v>
      </c>
      <c r="N190" s="61">
        <v>0</v>
      </c>
      <c r="O190" s="61">
        <v>0</v>
      </c>
      <c r="P190" s="61">
        <v>0</v>
      </c>
      <c r="Q190" s="61">
        <v>0</v>
      </c>
      <c r="R190" s="61">
        <v>0</v>
      </c>
      <c r="S190" s="61">
        <v>0.02</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13627929.29000001</v>
      </c>
      <c r="AT190" s="33"/>
    </row>
    <row r="191" spans="1:46" ht="33" customHeight="1">
      <c r="A191" s="32">
        <v>595</v>
      </c>
      <c r="B191" s="315" t="str">
        <f>VLOOKUP(A191,[5]bd_lista!A:C,3,FALSE)</f>
        <v>Gestora Pública de la Seguridad Social de Largo Plazo</v>
      </c>
      <c r="C191" s="316" t="e">
        <f>+VLOOKUP(A191,Contactos!$A$4:$E$534,6,FALSE)</f>
        <v>#REF!</v>
      </c>
      <c r="D191" s="61">
        <v>0</v>
      </c>
      <c r="E191" s="61">
        <v>0</v>
      </c>
      <c r="F191" s="61">
        <v>0</v>
      </c>
      <c r="G191" s="61">
        <v>0</v>
      </c>
      <c r="H191" s="61">
        <v>91185.700000000012</v>
      </c>
      <c r="I191" s="61">
        <v>0</v>
      </c>
      <c r="J191" s="61">
        <v>0</v>
      </c>
      <c r="K191" s="61">
        <v>0</v>
      </c>
      <c r="L191" s="61">
        <v>819080.64</v>
      </c>
      <c r="M191" s="61">
        <v>0</v>
      </c>
      <c r="N191" s="61">
        <v>0</v>
      </c>
      <c r="O191" s="61">
        <v>5119.21</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915385.55</v>
      </c>
      <c r="AT191" s="33"/>
    </row>
    <row r="192" spans="1:46" ht="33" customHeight="1">
      <c r="A192" s="32">
        <v>596</v>
      </c>
      <c r="B192" s="315" t="str">
        <f>VLOOKUP(A192,[5]bd_lista!A:C,3,FALSE)</f>
        <v xml:space="preserve">Empresa Pública Transporte Aéreo Militar </v>
      </c>
      <c r="C192" s="316" t="e">
        <f>+VLOOKUP(A192,Contactos!$A$4:$E$534,6,FALSE)</f>
        <v>#REF!</v>
      </c>
      <c r="D192" s="61">
        <v>0</v>
      </c>
      <c r="E192" s="61">
        <v>0</v>
      </c>
      <c r="F192" s="61">
        <v>0</v>
      </c>
      <c r="G192" s="61">
        <v>0</v>
      </c>
      <c r="H192" s="61">
        <v>16</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16</v>
      </c>
      <c r="AT192" s="33"/>
    </row>
    <row r="193" spans="1:46" ht="33" customHeight="1">
      <c r="A193" s="32">
        <v>597</v>
      </c>
      <c r="B193" s="315" t="str">
        <f>VLOOKUP(A193,[5]bd_lista!A:C,3,FALSE)</f>
        <v>Empresa Pública Nacional Estratégica de Yacimientos de Litio Bolivianos</v>
      </c>
      <c r="C193" s="316" t="e">
        <f>+VLOOKUP(A193,Contactos!$A$4:$E$534,6,FALSE)</f>
        <v>#REF!</v>
      </c>
      <c r="D193" s="61">
        <v>0</v>
      </c>
      <c r="E193" s="61">
        <v>0</v>
      </c>
      <c r="F193" s="61">
        <v>0</v>
      </c>
      <c r="G193" s="61">
        <v>0</v>
      </c>
      <c r="H193" s="61">
        <v>33020.880000000005</v>
      </c>
      <c r="I193" s="61">
        <v>0</v>
      </c>
      <c r="J193" s="61">
        <v>0</v>
      </c>
      <c r="K193" s="61">
        <v>660</v>
      </c>
      <c r="L193" s="61">
        <v>1211850.03</v>
      </c>
      <c r="M193" s="61">
        <v>0</v>
      </c>
      <c r="N193" s="61">
        <v>300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1245830.9100000001</v>
      </c>
      <c r="AT193" s="33"/>
    </row>
    <row r="194" spans="1:46" ht="33" customHeight="1">
      <c r="A194" s="32">
        <v>598</v>
      </c>
      <c r="B194" s="315" t="str">
        <f>VLOOKUP(A194,[5]bd_lista!A:C,3,FALSE)</f>
        <v>Empresa Pública "Editorial del Estado Plurinacional de Bolivia"</v>
      </c>
      <c r="C194" s="316" t="e">
        <f>+VLOOKUP(A194,Contactos!$A$4:$E$534,6,FALSE)</f>
        <v>#REF!</v>
      </c>
      <c r="D194" s="61">
        <v>0</v>
      </c>
      <c r="E194" s="61">
        <v>0</v>
      </c>
      <c r="F194" s="61">
        <v>0</v>
      </c>
      <c r="G194" s="61">
        <v>0</v>
      </c>
      <c r="H194" s="61">
        <v>198.67</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7631460.0999999996</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7631658.7699999996</v>
      </c>
      <c r="AT194" s="33"/>
    </row>
    <row r="195" spans="1:46" ht="33" customHeight="1">
      <c r="A195" s="32">
        <v>599</v>
      </c>
      <c r="B195" s="315" t="str">
        <f>VLOOKUP(A195,[5]bd_lista!A:C,3,FALSE)</f>
        <v>Empresa Boliviana de Alimentos y Derivados</v>
      </c>
      <c r="C195" s="316" t="e">
        <f>+VLOOKUP(A195,Contactos!$A$4:$E$534,6,FALSE)</f>
        <v>#REF!</v>
      </c>
      <c r="D195" s="61">
        <v>0</v>
      </c>
      <c r="E195" s="61">
        <v>0</v>
      </c>
      <c r="F195" s="61">
        <v>14655631.039999999</v>
      </c>
      <c r="G195" s="61">
        <v>0</v>
      </c>
      <c r="H195" s="61">
        <v>6881.68</v>
      </c>
      <c r="I195" s="61">
        <v>0</v>
      </c>
      <c r="J195" s="61">
        <v>0</v>
      </c>
      <c r="K195" s="61">
        <v>1440</v>
      </c>
      <c r="L195" s="61">
        <v>1701163.2</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16365115.919999998</v>
      </c>
      <c r="AT195" s="33"/>
    </row>
    <row r="196" spans="1:46" ht="33" customHeight="1">
      <c r="A196" s="32">
        <v>600</v>
      </c>
      <c r="B196" s="315" t="str">
        <f>VLOOKUP(A196,[5]bd_lista!A:C,3,FALSE)</f>
        <v>Empresa Servicios Aéreos Bolivianos</v>
      </c>
      <c r="C196" s="316" t="e">
        <f>+VLOOKUP(A196,Contactos!$A$4:$E$534,6,FALSE)</f>
        <v>#REF!</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15" t="s">
        <v>1453</v>
      </c>
      <c r="C197" s="316" t="e">
        <f>+VLOOKUP(A197,Contactos!$A$4:$E$534,6,FALSE)</f>
        <v>#REF!</v>
      </c>
      <c r="D197" s="61">
        <v>0</v>
      </c>
      <c r="E197" s="61">
        <v>0</v>
      </c>
      <c r="F197" s="61">
        <v>550878</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550878</v>
      </c>
      <c r="AT197" s="33"/>
    </row>
    <row r="198" spans="1:46" ht="33" customHeight="1">
      <c r="A198" s="32">
        <v>633</v>
      </c>
      <c r="B198" s="315" t="str">
        <f>VLOOKUP(A198,[5]bd_lista!A:C,3,FALSE)</f>
        <v>Empresa Misicuni</v>
      </c>
      <c r="C198" s="316" t="e">
        <f>+VLOOKUP(A198,Contactos!$A$4:$E$534,6,FALSE)</f>
        <v>#REF!</v>
      </c>
      <c r="D198" s="61">
        <v>0</v>
      </c>
      <c r="E198" s="61">
        <v>0</v>
      </c>
      <c r="F198" s="61">
        <v>3536364.78</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3536364.78</v>
      </c>
      <c r="AT198" s="33"/>
    </row>
    <row r="199" spans="1:46" ht="33" customHeight="1">
      <c r="A199" s="32">
        <v>634</v>
      </c>
      <c r="B199" s="315" t="str">
        <f>VLOOKUP(A199,[5]bd_lista!A:C,3,FALSE)</f>
        <v>Empresa Púb. Deptal. Hotel Terminal-Terminal de Buses Oruro</v>
      </c>
      <c r="C199" s="316" t="e">
        <f>+VLOOKUP(A199,Contactos!$A$4:$E$534,6,FALSE)</f>
        <v>#N/A</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15" t="str">
        <f>VLOOKUP(A200,[5]bd_lista!A:C,3,FALSE)</f>
        <v>Asamblea Legislativa Plurinacional</v>
      </c>
      <c r="C200" s="316" t="e">
        <f>+VLOOKUP(A200,Contactos!$A$4:$E$534,6,FALSE)</f>
        <v>#REF!</v>
      </c>
      <c r="D200" s="61">
        <v>0</v>
      </c>
      <c r="E200" s="61">
        <v>0</v>
      </c>
      <c r="F200" s="61">
        <v>0</v>
      </c>
      <c r="G200" s="61">
        <v>0</v>
      </c>
      <c r="H200" s="61">
        <v>8188.1100000000006</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8188.1100000000006</v>
      </c>
      <c r="AT200" s="33"/>
    </row>
    <row r="201" spans="1:46" ht="33" customHeight="1">
      <c r="A201" s="32">
        <v>660</v>
      </c>
      <c r="B201" s="315" t="str">
        <f>VLOOKUP(A201,[5]bd_lista!A:C,3,FALSE)</f>
        <v>Órgano Judicial</v>
      </c>
      <c r="C201" s="316" t="e">
        <f>+VLOOKUP(A201,Contactos!$A$4:$E$534,6,FALSE)</f>
        <v>#REF!</v>
      </c>
      <c r="D201" s="61">
        <v>0</v>
      </c>
      <c r="E201" s="61">
        <v>24678.65</v>
      </c>
      <c r="F201" s="61">
        <v>6264436.5600000005</v>
      </c>
      <c r="G201" s="61">
        <v>0</v>
      </c>
      <c r="H201" s="61">
        <v>551922.72</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6841037.9300000006</v>
      </c>
      <c r="AT201" s="33"/>
    </row>
    <row r="202" spans="1:46" ht="33" customHeight="1">
      <c r="A202" s="32">
        <v>661</v>
      </c>
      <c r="B202" s="315" t="str">
        <f>VLOOKUP(A202,[5]bd_lista!A:C,3,FALSE)</f>
        <v>Tribunal Constitucional Plurinacional</v>
      </c>
      <c r="C202" s="316" t="e">
        <f>+VLOOKUP(A202,Contactos!$A$4:$E$534,6,FALSE)</f>
        <v>#REF!</v>
      </c>
      <c r="D202" s="61">
        <v>0</v>
      </c>
      <c r="E202" s="61">
        <v>0</v>
      </c>
      <c r="F202" s="61">
        <v>12528</v>
      </c>
      <c r="G202" s="61">
        <v>0</v>
      </c>
      <c r="H202" s="61">
        <v>93.7</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12621.7</v>
      </c>
      <c r="AT202" s="33"/>
    </row>
    <row r="203" spans="1:46" ht="33" customHeight="1">
      <c r="A203" s="32">
        <v>670</v>
      </c>
      <c r="B203" s="315" t="str">
        <f>VLOOKUP(A203,[5]bd_lista!A:C,3,FALSE)</f>
        <v>Órgano Electoral Plurinacional</v>
      </c>
      <c r="C203" s="316" t="e">
        <f>+VLOOKUP(A203,Contactos!$A$4:$E$534,6,FALSE)</f>
        <v>#REF!</v>
      </c>
      <c r="D203" s="61">
        <v>0</v>
      </c>
      <c r="E203" s="61">
        <v>0</v>
      </c>
      <c r="F203" s="61">
        <v>2674905</v>
      </c>
      <c r="G203" s="61">
        <v>0</v>
      </c>
      <c r="H203" s="61">
        <v>32928.590000000004</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2707833.59</v>
      </c>
      <c r="AT203" s="33"/>
    </row>
    <row r="204" spans="1:46" ht="33" customHeight="1">
      <c r="A204" s="32">
        <v>680</v>
      </c>
      <c r="B204" s="315" t="str">
        <f>VLOOKUP(A204,[5]bd_lista!A:C,3,FALSE)</f>
        <v>Contraloria General del Estado</v>
      </c>
      <c r="C204" s="316" t="e">
        <f>+VLOOKUP(A204,Contactos!$A$4:$E$534,6,FALSE)</f>
        <v>#REF!</v>
      </c>
      <c r="D204" s="61">
        <v>0</v>
      </c>
      <c r="E204" s="61">
        <v>0</v>
      </c>
      <c r="F204" s="61">
        <v>0</v>
      </c>
      <c r="G204" s="61">
        <v>0</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0</v>
      </c>
      <c r="AT204" s="33"/>
    </row>
    <row r="205" spans="1:46" ht="33" customHeight="1">
      <c r="A205" s="32">
        <v>681</v>
      </c>
      <c r="B205" s="315" t="str">
        <f>VLOOKUP(A205,[5]bd_lista!A:C,3,FALSE)</f>
        <v>Ministerio Público</v>
      </c>
      <c r="C205" s="316" t="e">
        <f>+VLOOKUP(A205,Contactos!$A$4:$E$534,6,FALSE)</f>
        <v>#REF!</v>
      </c>
      <c r="D205" s="61">
        <v>0</v>
      </c>
      <c r="E205" s="61">
        <v>0</v>
      </c>
      <c r="F205" s="61">
        <v>10023457.5</v>
      </c>
      <c r="G205" s="61">
        <v>0</v>
      </c>
      <c r="H205" s="61">
        <v>27359.4</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10050816.9</v>
      </c>
      <c r="AT205" s="33"/>
    </row>
    <row r="206" spans="1:46" ht="33" customHeight="1">
      <c r="A206" s="32">
        <v>682</v>
      </c>
      <c r="B206" s="315" t="str">
        <f>VLOOKUP(A206,[5]bd_lista!A:C,3,FALSE)</f>
        <v>Defensoria del Pueblo</v>
      </c>
      <c r="C206" s="316" t="e">
        <f>+VLOOKUP(A206,Contactos!$A$4:$E$534,6,FALSE)</f>
        <v>#REF!</v>
      </c>
      <c r="D206" s="61">
        <v>0</v>
      </c>
      <c r="E206" s="61">
        <v>0</v>
      </c>
      <c r="F206" s="61">
        <v>0</v>
      </c>
      <c r="G206" s="61">
        <v>0</v>
      </c>
      <c r="H206" s="61">
        <v>0</v>
      </c>
      <c r="I206" s="61">
        <v>0</v>
      </c>
      <c r="J206" s="61">
        <v>0</v>
      </c>
      <c r="K206" s="61">
        <v>0</v>
      </c>
      <c r="L206" s="61">
        <v>37808.65</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37808.65</v>
      </c>
      <c r="AT206" s="33"/>
    </row>
    <row r="207" spans="1:46" ht="33" customHeight="1">
      <c r="A207" s="32">
        <v>683</v>
      </c>
      <c r="B207" s="315" t="str">
        <f>VLOOKUP(A207,[5]bd_lista!A:C,3,FALSE)</f>
        <v>Procuraduria General del Estado</v>
      </c>
      <c r="C207" s="316" t="e">
        <f>+VLOOKUP(A207,Contactos!$A$4:$E$534,6,FALSE)</f>
        <v>#REF!</v>
      </c>
      <c r="D207" s="61">
        <v>0</v>
      </c>
      <c r="E207" s="61">
        <v>0</v>
      </c>
      <c r="F207" s="61">
        <v>29362</v>
      </c>
      <c r="G207" s="61">
        <v>0</v>
      </c>
      <c r="H207" s="61">
        <v>18273.120000000003</v>
      </c>
      <c r="I207" s="61">
        <v>0</v>
      </c>
      <c r="J207" s="61">
        <v>0</v>
      </c>
      <c r="K207" s="61">
        <v>0</v>
      </c>
      <c r="L207" s="61">
        <v>0</v>
      </c>
      <c r="M207" s="61">
        <v>0</v>
      </c>
      <c r="N207" s="61">
        <v>0</v>
      </c>
      <c r="O207" s="61">
        <v>1997.06</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49632.18</v>
      </c>
      <c r="AT207" s="33"/>
    </row>
    <row r="208" spans="1:46" ht="33" customHeight="1">
      <c r="A208" s="32">
        <v>716</v>
      </c>
      <c r="B208" s="315" t="str">
        <f>VLOOKUP(A208,[5]bd_lista!A:C,3,FALSE)</f>
        <v>Empresa Tarijeña del Gas</v>
      </c>
      <c r="C208" s="316" t="e">
        <f>+VLOOKUP(A208,Contactos!$A$4:$E$534,6,FALSE)</f>
        <v>#N/A</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15" t="str">
        <f>VLOOKUP(A209,[5]bd_lista!A:C,3,FALSE)</f>
        <v>Servicio Autónomo Municipal de Agua Potable y Alcantarillado</v>
      </c>
      <c r="C209" s="316" t="e">
        <f>+VLOOKUP(A209,Contactos!$A$4:$E$534,6,FALSE)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15" t="str">
        <f>VLOOKUP(A210,[5]bd_lista!A:C,3,FALSE)</f>
        <v>Servicio Municipal de Agua Potable y Alcantarillado</v>
      </c>
      <c r="C210" s="316" t="e">
        <f>+VLOOKUP(A210,Contactos!$A$4:$E$534,6,FALSE)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15" t="str">
        <f>VLOOKUP(A211,[5]bd_lista!A:C,3,FALSE)</f>
        <v>Empresa Local de Agua Potable y Alcantarillado Sucre</v>
      </c>
      <c r="C211" s="316" t="e">
        <f>+VLOOKUP(A211,Contactos!$A$4:$E$534,6,FALSE)</f>
        <v>#REF!</v>
      </c>
      <c r="D211" s="61">
        <v>0</v>
      </c>
      <c r="E211" s="61">
        <v>0</v>
      </c>
      <c r="F211" s="61">
        <v>0</v>
      </c>
      <c r="G211" s="61">
        <v>0</v>
      </c>
      <c r="H211" s="61">
        <v>0</v>
      </c>
      <c r="I211" s="61">
        <v>0</v>
      </c>
      <c r="J211" s="61">
        <v>0</v>
      </c>
      <c r="K211" s="61">
        <v>0</v>
      </c>
      <c r="L211" s="61">
        <v>54525.05</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54525.05</v>
      </c>
      <c r="AT211" s="33"/>
    </row>
    <row r="212" spans="1:46" ht="33" customHeight="1">
      <c r="A212" s="32">
        <v>821</v>
      </c>
      <c r="B212" s="315" t="str">
        <f>VLOOKUP(A212,[5]bd_lista!A:C,3,FALSE)</f>
        <v>Administración Autónoma para Obras Sanitarias - Potosí</v>
      </c>
      <c r="C212" s="316" t="e">
        <f>+VLOOKUP(A212,Contactos!$A$4:$E$534,6,FALSE)</f>
        <v>#N/A</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15" t="str">
        <f>VLOOKUP(A213,[5]bd_lista!A:C,3,FALSE)</f>
        <v>Servicio Local de Acueductos y Alcantarillado - Oruro</v>
      </c>
      <c r="C213" s="316" t="e">
        <f>+VLOOKUP(A213,Contactos!$A$4:$E$534,6,FALSE)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15" t="str">
        <f>VLOOKUP(A214,[5]bd_lista!A:C,3,FALSE)</f>
        <v>Fondo Nacional de Desarrollo Regional</v>
      </c>
      <c r="C214" s="316" t="e">
        <f>+VLOOKUP(A214,Contactos!$A$4:$E$534,6,FALSE)</f>
        <v>#REF!</v>
      </c>
      <c r="D214" s="61">
        <v>0</v>
      </c>
      <c r="E214" s="61">
        <v>0</v>
      </c>
      <c r="F214" s="61">
        <v>0</v>
      </c>
      <c r="G214" s="61">
        <v>0</v>
      </c>
      <c r="H214" s="61">
        <v>4095.7299999999996</v>
      </c>
      <c r="I214" s="61">
        <v>0</v>
      </c>
      <c r="J214" s="61">
        <v>0</v>
      </c>
      <c r="K214" s="61">
        <v>2598.88</v>
      </c>
      <c r="L214" s="61">
        <v>3080.29</v>
      </c>
      <c r="M214" s="61">
        <v>0</v>
      </c>
      <c r="N214" s="61">
        <v>0</v>
      </c>
      <c r="O214" s="61">
        <v>0</v>
      </c>
      <c r="P214" s="61">
        <v>0</v>
      </c>
      <c r="Q214" s="61">
        <v>0</v>
      </c>
      <c r="R214" s="61">
        <v>2210672.7900000005</v>
      </c>
      <c r="S214" s="61">
        <v>0</v>
      </c>
      <c r="T214" s="61">
        <v>0</v>
      </c>
      <c r="U214" s="61">
        <v>8394475.4700000025</v>
      </c>
      <c r="V214" s="61">
        <v>0</v>
      </c>
      <c r="W214" s="61">
        <v>0</v>
      </c>
      <c r="X214" s="61">
        <v>0</v>
      </c>
      <c r="Y214" s="61">
        <v>33764641.729999997</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44379564.890000001</v>
      </c>
      <c r="AT214" s="33"/>
    </row>
    <row r="215" spans="1:46">
      <c r="A215" s="32">
        <v>865</v>
      </c>
      <c r="B215" s="315" t="str">
        <f>VLOOKUP(A215,[5]bd_lista!A:C,3,FALSE)</f>
        <v>Fondo de Desarrollo del Sist.Fin. y Apoyo al Sec.Productivo</v>
      </c>
      <c r="C215" s="316" t="e">
        <f>+VLOOKUP(A215,Contactos!$A$4:$E$534,6,FALSE)</f>
        <v>#REF!</v>
      </c>
      <c r="D215" s="61">
        <v>8185.08</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8185.08</v>
      </c>
      <c r="AT215" s="33"/>
    </row>
    <row r="216" spans="1:46" ht="33" customHeight="1">
      <c r="A216" s="32">
        <v>867</v>
      </c>
      <c r="B216" s="315" t="str">
        <f>VLOOKUP(A216,[5]bd_lista!A:C,3,FALSE)</f>
        <v>Fondo Rotatorio de Fomento Productivo Regional</v>
      </c>
      <c r="C216" s="316" t="e">
        <f>+VLOOKUP(A216,Contactos!$A$4:$E$534,6,FALSE)</f>
        <v>#REF!</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15" t="str">
        <f>VLOOKUP(A217,[5]bd_lista!A:C,3,FALSE)</f>
        <v>Gobierno Autónomo Departamental de Chuquisaca</v>
      </c>
      <c r="C217" s="316" t="e">
        <f>+VLOOKUP(A217,Contactos!$A$4:$E$534,6,FALSE)</f>
        <v>#REF!</v>
      </c>
      <c r="D217" s="61">
        <v>0</v>
      </c>
      <c r="E217" s="61">
        <v>0</v>
      </c>
      <c r="F217" s="61">
        <v>0</v>
      </c>
      <c r="G217" s="61">
        <v>0</v>
      </c>
      <c r="H217" s="61">
        <v>321391.60999999993</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321391.60999999993</v>
      </c>
      <c r="AT217" s="33"/>
    </row>
    <row r="218" spans="1:46" ht="33" customHeight="1">
      <c r="A218" s="32">
        <v>902</v>
      </c>
      <c r="B218" s="315" t="str">
        <f>VLOOKUP(A218,[5]bd_lista!A:C,3,FALSE)</f>
        <v>Gobierno Autónomo Departamental de La Paz</v>
      </c>
      <c r="C218" s="316" t="e">
        <f>+VLOOKUP(A218,Contactos!$A$4:$E$534,6,FALSE)</f>
        <v>#REF!</v>
      </c>
      <c r="D218" s="61">
        <v>0</v>
      </c>
      <c r="E218" s="61">
        <v>0</v>
      </c>
      <c r="F218" s="61">
        <v>0</v>
      </c>
      <c r="G218" s="61">
        <v>0</v>
      </c>
      <c r="H218" s="61">
        <v>6887.8399999999992</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6887.8399999999992</v>
      </c>
      <c r="AT218" s="33"/>
    </row>
    <row r="219" spans="1:46" ht="33" customHeight="1">
      <c r="A219" s="32">
        <v>903</v>
      </c>
      <c r="B219" s="315" t="str">
        <f>VLOOKUP(A219,[5]bd_lista!A:C,3,FALSE)</f>
        <v>Gobierno Autónomo Departamental de Cochabamba</v>
      </c>
      <c r="C219" s="316" t="e">
        <f>+VLOOKUP(A219,Contactos!$A$4:$E$534,6,FALSE)</f>
        <v>#REF!</v>
      </c>
      <c r="D219" s="61">
        <v>0</v>
      </c>
      <c r="E219" s="61">
        <v>0</v>
      </c>
      <c r="F219" s="61">
        <v>0</v>
      </c>
      <c r="G219" s="61">
        <v>0</v>
      </c>
      <c r="H219" s="61">
        <v>621640.17999999993</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621640.17999999993</v>
      </c>
      <c r="AT219" s="33"/>
    </row>
    <row r="220" spans="1:46" ht="33" customHeight="1">
      <c r="A220" s="32">
        <v>904</v>
      </c>
      <c r="B220" s="315" t="str">
        <f>VLOOKUP(A220,[5]bd_lista!A:C,3,FALSE)</f>
        <v>Gobierno Autónomo Departamental de Oruro</v>
      </c>
      <c r="C220" s="316" t="e">
        <f>+VLOOKUP(A220,Contactos!$A$4:$E$534,6,FALSE)</f>
        <v>#REF!</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15" t="str">
        <f>VLOOKUP(A221,[5]bd_lista!A:C,3,FALSE)</f>
        <v>Gobierno Autónomo Departamental de Potosí</v>
      </c>
      <c r="C221" s="316" t="e">
        <f>+VLOOKUP(A221,Contactos!$A$4:$E$534,6,FALSE)</f>
        <v>#REF!</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0</v>
      </c>
      <c r="AT221" s="33"/>
    </row>
    <row r="222" spans="1:46" ht="33" customHeight="1">
      <c r="A222" s="32">
        <v>906</v>
      </c>
      <c r="B222" s="315" t="str">
        <f>VLOOKUP(A222,[5]bd_lista!A:C,3,FALSE)</f>
        <v>Gobierno Autónomo Departamental de Tarija</v>
      </c>
      <c r="C222" s="316" t="e">
        <f>+VLOOKUP(A222,Contactos!$A$4:$E$534,6,FALSE)</f>
        <v>#REF!</v>
      </c>
      <c r="D222" s="61">
        <v>0</v>
      </c>
      <c r="E222" s="61">
        <v>0</v>
      </c>
      <c r="F222" s="61">
        <v>0</v>
      </c>
      <c r="G222" s="61">
        <v>0</v>
      </c>
      <c r="H222" s="61">
        <v>23034.9</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23034.9</v>
      </c>
      <c r="AT222" s="33"/>
    </row>
    <row r="223" spans="1:46" ht="33" customHeight="1">
      <c r="A223" s="32">
        <v>907</v>
      </c>
      <c r="B223" s="315" t="str">
        <f>VLOOKUP(A223,[5]bd_lista!A:C,3,FALSE)</f>
        <v>Gobierno Autónomo Departamental de Santa Cruz</v>
      </c>
      <c r="C223" s="316" t="e">
        <f>+VLOOKUP(A223,Contactos!$A$4:$E$534,6,FALSE)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15" t="str">
        <f>VLOOKUP(A224,[5]bd_lista!A:C,3,FALSE)</f>
        <v>Gobierno Autónomo Departamental del Beni</v>
      </c>
      <c r="C224" s="316" t="e">
        <f>+VLOOKUP(A224,Contactos!$A$4:$E$534,6,FALSE)</f>
        <v>#REF!</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15" t="str">
        <f>VLOOKUP(A225,[5]bd_lista!A:C,3,FALSE)</f>
        <v>Gobierno Autónomo Departamental de Pando</v>
      </c>
      <c r="C225" s="316" t="e">
        <f>+VLOOKUP(A225,Contactos!$A$4:$E$534,6,FALSE)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15" t="str">
        <f>VLOOKUP(A226,[5]bd_lista!A:C,3,FALSE)</f>
        <v>Banco Central de Bolivia</v>
      </c>
      <c r="C226" s="316" t="e">
        <f>+VLOOKUP(A226,Contactos!$A$4:$E$534,6,FALSE)</f>
        <v>#N/A</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0</v>
      </c>
      <c r="AT226" s="33"/>
    </row>
    <row r="227" spans="1:46" ht="33" customHeight="1">
      <c r="A227" s="32">
        <v>1101</v>
      </c>
      <c r="B227" s="315" t="str">
        <f>VLOOKUP(A227,[5]bd_lista!A:C,3,FALSE)</f>
        <v>Gobierno Autónomo Municipal de Sucre</v>
      </c>
      <c r="C227" s="316" t="e">
        <f>+VLOOKUP(A227,Contactos!$A$4:$E$534,6,FALSE)</f>
        <v>#REF!</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15" t="str">
        <f>VLOOKUP(A228,[5]bd_lista!A:C,3,FALSE)</f>
        <v>Gobierno Autónomo Municipal de Yotala</v>
      </c>
      <c r="C228" s="316" t="e">
        <f>+VLOOKUP(A228,Contactos!$A$4:$E$534,6,FALSE)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15" t="str">
        <f>VLOOKUP(A229,[5]bd_lista!A:C,3,FALSE)</f>
        <v>Gobierno Autónomo Municipal de Poroma</v>
      </c>
      <c r="C229" s="316" t="e">
        <f>+VLOOKUP(A229,Contactos!$A$4:$E$534,6,FALSE)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15" t="str">
        <f>VLOOKUP(A230,[5]bd_lista!A:C,3,FALSE)</f>
        <v>Gobierno Autónomo Municipal de Villa Azurduy</v>
      </c>
      <c r="C230" s="316" t="e">
        <f>+VLOOKUP(A230,Contactos!$A$4:$E$534,6,FALSE)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15" t="str">
        <f>VLOOKUP(A231,[5]bd_lista!A:C,3,FALSE)</f>
        <v>Gobierno Autónomo Municipal de Tarvita (Villa Orías)</v>
      </c>
      <c r="C231" s="316" t="e">
        <f>+VLOOKUP(A231,Contactos!$A$4:$E$534,6,FALSE)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15" t="str">
        <f>VLOOKUP(A232,[5]bd_lista!A:C,3,FALSE)</f>
        <v>Gobierno Autónomo Municipal de Villa Zudañez (Tacopaya)</v>
      </c>
      <c r="C232" s="316" t="e">
        <f>+VLOOKUP(A232,Contactos!$A$4:$E$534,6,FALSE)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15" t="str">
        <f>VLOOKUP(A233,[5]bd_lista!A:C,3,FALSE)</f>
        <v>Gobierno Autónomo Municipal de Presto</v>
      </c>
      <c r="C233" s="316" t="e">
        <f>+VLOOKUP(A233,Contactos!$A$4:$E$534,6,FALSE)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15" t="str">
        <f>VLOOKUP(A234,[5]bd_lista!A:C,3,FALSE)</f>
        <v>Gobierno Autónomo Municipal de Villa Mojocoya</v>
      </c>
      <c r="C234" s="316" t="e">
        <f>+VLOOKUP(A234,Contactos!$A$4:$E$534,6,FALSE)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15" t="str">
        <f>VLOOKUP(A235,[5]bd_lista!A:C,3,FALSE)</f>
        <v>Gobierno Autónomo Municipal de Icla</v>
      </c>
      <c r="C235" s="316" t="e">
        <f>+VLOOKUP(A235,Contactos!$A$4:$E$534,6,FALSE)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15" t="str">
        <f>VLOOKUP(A236,[5]bd_lista!A:C,3,FALSE)</f>
        <v>Gobierno Autónomo Municipal de Padilla</v>
      </c>
      <c r="C236" s="316" t="e">
        <f>+VLOOKUP(A236,Contactos!$A$4:$E$534,6,FALSE)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15" t="str">
        <f>VLOOKUP(A237,[5]bd_lista!A:C,3,FALSE)</f>
        <v>Gobierno Autónomo Municipal de Tomina</v>
      </c>
      <c r="C237" s="316" t="e">
        <f>+VLOOKUP(A237,Contactos!$A$4:$E$534,6,FALSE)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15" t="str">
        <f>VLOOKUP(A238,[5]bd_lista!A:C,3,FALSE)</f>
        <v>Gobierno Autónomo Municipal de Sopachuy</v>
      </c>
      <c r="C238" s="316" t="e">
        <f>+VLOOKUP(A238,Contactos!$A$4:$E$534,6,FALSE)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15" t="str">
        <f>VLOOKUP(A239,[5]bd_lista!A:C,3,FALSE)</f>
        <v>Gobierno Autónomo Municipal de Villa Alcalá</v>
      </c>
      <c r="C239" s="316" t="e">
        <f>+VLOOKUP(A239,Contactos!$A$4:$E$534,6,FALSE)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15" t="str">
        <f>VLOOKUP(A240,[5]bd_lista!A:C,3,FALSE)</f>
        <v>Gobierno Autónomo Municipal de El Villar</v>
      </c>
      <c r="C240" s="316" t="e">
        <f>+VLOOKUP(A240,Contactos!$A$4:$E$534,6,FALSE)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15" t="str">
        <f>VLOOKUP(A241,[5]bd_lista!A:C,3,FALSE)</f>
        <v>Gobierno Autónomo Municipal de Monteagudo</v>
      </c>
      <c r="C241" s="316" t="e">
        <f>+VLOOKUP(A241,Contactos!$A$4:$E$534,6,FALSE)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15" t="str">
        <f>VLOOKUP(A242,[5]bd_lista!A:C,3,FALSE)</f>
        <v>Gobierno Autónomo Municipal de San Pablo de Huacareta</v>
      </c>
      <c r="C242" s="316" t="e">
        <f>+VLOOKUP(A242,Contactos!$A$4:$E$534,6,FALSE)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15" t="str">
        <f>VLOOKUP(A243,[5]bd_lista!A:C,3,FALSE)</f>
        <v>Gobierno Autónomo Municipal de Tarabuco</v>
      </c>
      <c r="C243" s="316" t="e">
        <f>+VLOOKUP(A243,Contactos!$A$4:$E$534,6,FALSE)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15" t="str">
        <f>VLOOKUP(A244,[5]bd_lista!A:C,3,FALSE)</f>
        <v>Gobierno Autónomo Municipal de Yamparáez</v>
      </c>
      <c r="C244" s="316" t="e">
        <f>+VLOOKUP(A244,Contactos!$A$4:$E$534,6,FALSE)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15" t="str">
        <f>VLOOKUP(A245,[5]bd_lista!A:C,3,FALSE)</f>
        <v>Gobierno Autónomo Municipal de Camargo</v>
      </c>
      <c r="C245" s="316" t="e">
        <f>+VLOOKUP(A245,Contactos!$A$4:$E$534,6,FALSE)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15" t="str">
        <f>VLOOKUP(A246,[5]bd_lista!A:C,3,FALSE)</f>
        <v>Gobierno Autónomo Municipal de San Lucas</v>
      </c>
      <c r="C246" s="316" t="e">
        <f>+VLOOKUP(A246,Contactos!$A$4:$E$534,6,FALSE)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15" t="str">
        <f>VLOOKUP(A247,[5]bd_lista!A:C,3,FALSE)</f>
        <v>Gobierno Autónomo Municipal de Incahuasi</v>
      </c>
      <c r="C247" s="316" t="e">
        <f>+VLOOKUP(A247,Contactos!$A$4:$E$534,6,FALSE)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15" t="str">
        <f>VLOOKUP(A248,[5]bd_lista!A:C,3,FALSE)</f>
        <v>Gobierno Autónomo Municipal de Villa Serrano</v>
      </c>
      <c r="C248" s="316" t="e">
        <f>+VLOOKUP(A248,Contactos!$A$4:$E$534,6,FALSE)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15" t="str">
        <f>VLOOKUP(A249,[5]bd_lista!A:C,3,FALSE)</f>
        <v>Gobierno Autónomo Municipal de Camataqui (Villa Abecia)</v>
      </c>
      <c r="C249" s="316" t="e">
        <f>+VLOOKUP(A249,Contactos!$A$4:$E$534,6,FALSE)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15" t="str">
        <f>VLOOKUP(A250,[5]bd_lista!A:C,3,FALSE)</f>
        <v>Gobierno Autónomo Municipal de Culpina</v>
      </c>
      <c r="C250" s="316" t="e">
        <f>+VLOOKUP(A250,Contactos!$A$4:$E$534,6,FALSE)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15" t="str">
        <f>VLOOKUP(A251,[5]bd_lista!A:C,3,FALSE)</f>
        <v>Gobierno Autónomo Municipal de Las Carreras</v>
      </c>
      <c r="C251" s="316" t="e">
        <f>+VLOOKUP(A251,Contactos!$A$4:$E$534,6,FALSE)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15" t="str">
        <f>VLOOKUP(A252,[5]bd_lista!A:C,3,FALSE)</f>
        <v>Gobierno Autónomo Municipal de Villa Vaca Guzmán</v>
      </c>
      <c r="C252" s="316" t="e">
        <f>+VLOOKUP(A252,Contactos!$A$4:$E$534,6,FALSE)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15" t="str">
        <f>VLOOKUP(A253,[5]bd_lista!A:C,3,FALSE)</f>
        <v>Gobierno Autónomo Municipal de Villa de Huacaya</v>
      </c>
      <c r="C253" s="316" t="e">
        <f>+VLOOKUP(A253,Contactos!$A$4:$E$534,6,FALSE)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15" t="str">
        <f>VLOOKUP(A254,[5]bd_lista!A:C,3,FALSE)</f>
        <v>Gobierno Autónomo Municipal de Machareti</v>
      </c>
      <c r="C254" s="316" t="e">
        <f>+VLOOKUP(A254,Contactos!$A$4:$E$534,6,FALSE)</f>
        <v>#REF!</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15" t="str">
        <f>VLOOKUP(A255,[5]bd_lista!A:C,3,FALSE)</f>
        <v>Gobierno Autónomo Municipal de Villa Charcas</v>
      </c>
      <c r="C255" s="316" t="e">
        <f>+VLOOKUP(A255,Contactos!$A$4:$E$534,6,FALSE)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15" t="str">
        <f>VLOOKUP(A256,[5]bd_lista!A:C,3,FALSE)</f>
        <v>Gobierno Autónomo Municipal de La Paz</v>
      </c>
      <c r="C256" s="316" t="e">
        <f>+VLOOKUP(A256,Contactos!$A$4:$E$534,6,FALSE)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0</v>
      </c>
      <c r="AT256" s="33"/>
    </row>
    <row r="257" spans="1:46" ht="33" customHeight="1">
      <c r="A257" s="32">
        <v>1202</v>
      </c>
      <c r="B257" s="315" t="str">
        <f>VLOOKUP(A257,[5]bd_lista!A:C,3,FALSE)</f>
        <v>Gobierno Autónomo Municipal de Palca</v>
      </c>
      <c r="C257" s="316" t="e">
        <f>+VLOOKUP(A257,Contactos!$A$4:$E$534,6,FALSE)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15" t="str">
        <f>VLOOKUP(A258,[5]bd_lista!A:C,3,FALSE)</f>
        <v>Gobierno Autónomo Municipal de Mecapaca</v>
      </c>
      <c r="C258" s="316" t="e">
        <f>+VLOOKUP(A258,Contactos!$A$4:$E$534,6,FALSE)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15" t="str">
        <f>VLOOKUP(A259,[5]bd_lista!A:C,3,FALSE)</f>
        <v>Gobierno Autónomo Municipal de Achocalla</v>
      </c>
      <c r="C259" s="316" t="e">
        <f>+VLOOKUP(A259,Contactos!$A$4:$E$534,6,FALSE)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15" t="str">
        <f>VLOOKUP(A260,[5]bd_lista!A:C,3,FALSE)</f>
        <v>Gobierno Autónomo Municipal de El Alto de La Paz</v>
      </c>
      <c r="C260" s="316" t="e">
        <f>+VLOOKUP(A260,Contactos!$A$4:$E$534,6,FALSE)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15" t="str">
        <f>VLOOKUP(A261,[5]bd_lista!A:C,3,FALSE)</f>
        <v>Gobierno Autónomo Municipal de Viacha</v>
      </c>
      <c r="C261" s="316" t="e">
        <f>+VLOOKUP(A261,Contactos!$A$4:$E$534,6,FALSE)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15" t="str">
        <f>VLOOKUP(A262,[5]bd_lista!A:C,3,FALSE)</f>
        <v>Gobierno Autónomo Municipal de Guaqui</v>
      </c>
      <c r="C262" s="316" t="e">
        <f>+VLOOKUP(A262,Contactos!$A$4:$E$534,6,FALSE)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15" t="str">
        <f>VLOOKUP(A263,[5]bd_lista!A:C,3,FALSE)</f>
        <v>Gobierno Autónomo Municipal de Tiahuanacu</v>
      </c>
      <c r="C263" s="316" t="e">
        <f>+VLOOKUP(A263,Contactos!$A$4:$E$534,6,FALSE)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15" t="str">
        <f>VLOOKUP(A264,[5]bd_lista!A:C,3,FALSE)</f>
        <v>Gobierno Autónomo Municipal de Desaguadero</v>
      </c>
      <c r="C264" s="316" t="e">
        <f>+VLOOKUP(A264,Contactos!$A$4:$E$534,6,FALSE)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15" t="str">
        <f>VLOOKUP(A265,[5]bd_lista!A:C,3,FALSE)</f>
        <v>Gobierno Autónomo Municipal de Caranavi</v>
      </c>
      <c r="C265" s="316" t="e">
        <f>+VLOOKUP(A265,Contactos!$A$4:$E$534,6,FALSE)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15" t="str">
        <f>VLOOKUP(A266,[5]bd_lista!A:C,3,FALSE)</f>
        <v>Gobierno Autónomo Municipal de Sica Sica (Villa Aroma)</v>
      </c>
      <c r="C266" s="316" t="e">
        <f>+VLOOKUP(A266,Contactos!$A$4:$E$534,6,FALSE)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15" t="str">
        <f>VLOOKUP(A267,[5]bd_lista!A:C,3,FALSE)</f>
        <v>Gobierno Autónomo Municipal de Umala</v>
      </c>
      <c r="C267" s="316" t="e">
        <f>+VLOOKUP(A267,Contactos!$A$4:$E$534,6,FALSE)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15" t="str">
        <f>VLOOKUP(A268,[5]bd_lista!A:C,3,FALSE)</f>
        <v>Gobierno Autónomo Municipal de Ayo Ayo</v>
      </c>
      <c r="C268" s="316" t="e">
        <f>+VLOOKUP(A268,Contactos!$A$4:$E$534,6,FALSE)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15" t="str">
        <f>VLOOKUP(A269,[5]bd_lista!A:C,3,FALSE)</f>
        <v>Gobierno Autónomo Municipal de Calamarca</v>
      </c>
      <c r="C269" s="316" t="e">
        <f>+VLOOKUP(A269,Contactos!$A$4:$E$534,6,FALSE)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15" t="str">
        <f>VLOOKUP(A270,[5]bd_lista!A:C,3,FALSE)</f>
        <v>Gobierno Autónomo Municipal de Patacamaya</v>
      </c>
      <c r="C270" s="316" t="e">
        <f>+VLOOKUP(A270,Contactos!$A$4:$E$534,6,FALSE)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15" t="str">
        <f>VLOOKUP(A271,[5]bd_lista!A:C,3,FALSE)</f>
        <v>Gobierno Autónomo Municipal de Colquencha</v>
      </c>
      <c r="C271" s="316" t="e">
        <f>+VLOOKUP(A271,Contactos!$A$4:$E$534,6,FALSE)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15" t="str">
        <f>VLOOKUP(A272,[5]bd_lista!A:C,3,FALSE)</f>
        <v>Gobierno Autónomo Municipal de Collana</v>
      </c>
      <c r="C272" s="316" t="e">
        <f>+VLOOKUP(A272,Contactos!$A$4:$E$534,6,FALSE)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15" t="str">
        <f>VLOOKUP(A273,[5]bd_lista!A:C,3,FALSE)</f>
        <v>Gobierno Autónomo Municipal de Inquisivi</v>
      </c>
      <c r="C273" s="316" t="e">
        <f>+VLOOKUP(A273,Contactos!$A$4:$E$534,6,FALSE)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15" t="str">
        <f>VLOOKUP(A274,[5]bd_lista!A:C,3,FALSE)</f>
        <v>Gobierno Autónomo Municipal de Quime</v>
      </c>
      <c r="C274" s="316" t="e">
        <f>+VLOOKUP(A274,Contactos!$A$4:$E$534,6,FALSE)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15" t="str">
        <f>VLOOKUP(A275,[5]bd_lista!A:C,3,FALSE)</f>
        <v>Gobierno Autónomo Municipal de Cajuata</v>
      </c>
      <c r="C275" s="316" t="e">
        <f>+VLOOKUP(A275,Contactos!$A$4:$E$534,6,FALSE)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15" t="str">
        <f>VLOOKUP(A276,[5]bd_lista!A:C,3,FALSE)</f>
        <v>Gobierno Autónomo Municipal de Colquiri</v>
      </c>
      <c r="C276" s="316" t="e">
        <f>+VLOOKUP(A276,Contactos!$A$4:$E$534,6,FALSE)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15" t="str">
        <f>VLOOKUP(A277,[5]bd_lista!A:C,3,FALSE)</f>
        <v>Gobierno Autónomo Municipal de Ichoca</v>
      </c>
      <c r="C277" s="316" t="e">
        <f>+VLOOKUP(A277,Contactos!$A$4:$E$534,6,FALSE)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15" t="str">
        <f>VLOOKUP(A278,[5]bd_lista!A:C,3,FALSE)</f>
        <v>Gobierno Autónomo Municipal de Villa Libertad Licoma</v>
      </c>
      <c r="C278" s="316" t="e">
        <f>+VLOOKUP(A278,Contactos!$A$4:$E$534,6,FALSE)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15" t="str">
        <f>VLOOKUP(A279,[5]bd_lista!A:C,3,FALSE)</f>
        <v>Gobierno Autónomo Municipal de Achacachi</v>
      </c>
      <c r="C279" s="316" t="e">
        <f>+VLOOKUP(A279,Contactos!$A$4:$E$534,6,FALSE)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15" t="str">
        <f>VLOOKUP(A280,[5]bd_lista!A:C,3,FALSE)</f>
        <v>Gobierno Autónomo Municipal de Ancoraimes</v>
      </c>
      <c r="C280" s="316" t="e">
        <f>+VLOOKUP(A280,Contactos!$A$4:$E$534,6,FALSE)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15" t="str">
        <f>VLOOKUP(A281,[5]bd_lista!A:C,3,FALSE)</f>
        <v>Gobierno Autónomo Municipal de Sorata</v>
      </c>
      <c r="C281" s="316" t="e">
        <f>+VLOOKUP(A281,Contactos!$A$4:$E$534,6,FALSE)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15" t="str">
        <f>VLOOKUP(A282,[5]bd_lista!A:C,3,FALSE)</f>
        <v>Gobierno Autónomo Municipal de Guanay</v>
      </c>
      <c r="C282" s="316" t="e">
        <f>+VLOOKUP(A282,Contactos!$A$4:$E$534,6,FALSE)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15" t="str">
        <f>VLOOKUP(A283,[5]bd_lista!A:C,3,FALSE)</f>
        <v>Gobierno Autónomo Municipal de Tacacoma</v>
      </c>
      <c r="C283" s="316" t="e">
        <f>+VLOOKUP(A283,Contactos!$A$4:$E$534,6,FALSE)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15" t="str">
        <f>VLOOKUP(A284,[5]bd_lista!A:C,3,FALSE)</f>
        <v>Gobierno Autónomo Municipal de Tipuani</v>
      </c>
      <c r="C284" s="316" t="e">
        <f>+VLOOKUP(A284,Contactos!$A$4:$E$534,6,FALSE)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15" t="str">
        <f>VLOOKUP(A285,[5]bd_lista!A:C,3,FALSE)</f>
        <v>Gobierno Autónomo Municipal de Quiabaya</v>
      </c>
      <c r="C285" s="316" t="e">
        <f>+VLOOKUP(A285,Contactos!$A$4:$E$534,6,FALSE)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15" t="str">
        <f>VLOOKUP(A286,[5]bd_lista!A:C,3,FALSE)</f>
        <v>Gobierno Autónomo Municipal de Combaya</v>
      </c>
      <c r="C286" s="316" t="e">
        <f>+VLOOKUP(A286,Contactos!$A$4:$E$534,6,FALSE)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15" t="str">
        <f>VLOOKUP(A287,[5]bd_lista!A:C,3,FALSE)</f>
        <v>Gobierno Autónomo Municipal de Copacabana</v>
      </c>
      <c r="C287" s="316" t="e">
        <f>+VLOOKUP(A287,Contactos!$A$4:$E$534,6,FALSE)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15" t="str">
        <f>VLOOKUP(A288,[5]bd_lista!A:C,3,FALSE)</f>
        <v>Gobierno Autónomo Municipal de San Pedro de Tiquina</v>
      </c>
      <c r="C288" s="316" t="e">
        <f>+VLOOKUP(A288,Contactos!$A$4:$E$534,6,FALSE)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15" t="str">
        <f>VLOOKUP(A289,[5]bd_lista!A:C,3,FALSE)</f>
        <v>Gobierno Autónomo Municipal de Tito Yupanqui</v>
      </c>
      <c r="C289" s="316" t="e">
        <f>+VLOOKUP(A289,Contactos!$A$4:$E$534,6,FALSE)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15" t="str">
        <f>VLOOKUP(A290,[5]bd_lista!A:C,3,FALSE)</f>
        <v>Gobierno Autónomo Municipal de Chuma</v>
      </c>
      <c r="C290" s="316" t="e">
        <f>+VLOOKUP(A290,Contactos!$A$4:$E$534,6,FALSE)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15" t="str">
        <f>VLOOKUP(A291,[5]bd_lista!A:C,3,FALSE)</f>
        <v>Gobierno Autónomo Municipal de Ayata</v>
      </c>
      <c r="C291" s="316" t="e">
        <f>+VLOOKUP(A291,Contactos!$A$4:$E$534,6,FALSE)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15" t="str">
        <f>VLOOKUP(A292,[5]bd_lista!A:C,3,FALSE)</f>
        <v>Gobierno Autónomo Municipal de Aucapata</v>
      </c>
      <c r="C292" s="316" t="e">
        <f>+VLOOKUP(A292,Contactos!$A$4:$E$534,6,FALSE)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15" t="str">
        <f>VLOOKUP(A293,[5]bd_lista!A:C,3,FALSE)</f>
        <v>Gobierno Autónomo Municipal de Corocoro</v>
      </c>
      <c r="C293" s="316" t="e">
        <f>+VLOOKUP(A293,Contactos!$A$4:$E$534,6,FALSE)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15" t="str">
        <f>VLOOKUP(A294,[5]bd_lista!A:C,3,FALSE)</f>
        <v>Gobierno Autónomo Municipal de Caquiaviri</v>
      </c>
      <c r="C294" s="316" t="e">
        <f>+VLOOKUP(A294,Contactos!$A$4:$E$534,6,FALSE)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15" t="str">
        <f>VLOOKUP(A295,[5]bd_lista!A:C,3,FALSE)</f>
        <v>Gobierno Autónomo Municipal de Calacoto</v>
      </c>
      <c r="C295" s="316" t="e">
        <f>+VLOOKUP(A295,Contactos!$A$4:$E$534,6,FALSE)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15" t="str">
        <f>VLOOKUP(A296,[5]bd_lista!A:C,3,FALSE)</f>
        <v>Gobierno Autónomo Municipal de Comanche</v>
      </c>
      <c r="C296" s="316" t="e">
        <f>+VLOOKUP(A296,Contactos!$A$4:$E$534,6,FALSE)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15" t="str">
        <f>VLOOKUP(A297,[5]bd_lista!A:C,3,FALSE)</f>
        <v>Gobierno Autónomo Municipal de Charaña</v>
      </c>
      <c r="C297" s="316" t="e">
        <f>+VLOOKUP(A297,Contactos!$A$4:$E$534,6,FALSE)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15" t="str">
        <f>VLOOKUP(A298,[5]bd_lista!A:C,3,FALSE)</f>
        <v>Gobierno Autónomo Municipal de Waldo Ballivián</v>
      </c>
      <c r="C298" s="316" t="e">
        <f>+VLOOKUP(A298,Contactos!$A$4:$E$534,6,FALSE)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15" t="str">
        <f>VLOOKUP(A299,[5]bd_lista!A:C,3,FALSE)</f>
        <v>Gobierno Autónomo Municipal de Nazacara de Pacajes</v>
      </c>
      <c r="C299" s="316" t="e">
        <f>+VLOOKUP(A299,Contactos!$A$4:$E$534,6,FALSE)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15" t="str">
        <f>VLOOKUP(A300,[5]bd_lista!A:C,3,FALSE)</f>
        <v>Gobierno Autónomo Municipal de Santiago de Callapa</v>
      </c>
      <c r="C300" s="316" t="e">
        <f>+VLOOKUP(A300,Contactos!$A$4:$E$534,6,FALSE)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15" t="str">
        <f>VLOOKUP(A301,[5]bd_lista!A:C,3,FALSE)</f>
        <v>Gobierno Autónomo Municipal de Puerto Acosta</v>
      </c>
      <c r="C301" s="316" t="e">
        <f>+VLOOKUP(A301,Contactos!$A$4:$E$534,6,FALSE)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15" t="str">
        <f>VLOOKUP(A302,[5]bd_lista!A:C,3,FALSE)</f>
        <v>Gobierno Autónomo Municipal de Mocomoco</v>
      </c>
      <c r="C302" s="316" t="e">
        <f>+VLOOKUP(A302,Contactos!$A$4:$E$534,6,FALSE)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15" t="str">
        <f>VLOOKUP(A303,[5]bd_lista!A:C,3,FALSE)</f>
        <v>Gobierno Autónomo Municipal de Carabuco</v>
      </c>
      <c r="C303" s="316" t="e">
        <f>+VLOOKUP(A303,Contactos!$A$4:$E$534,6,FALSE)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15" t="str">
        <f>VLOOKUP(A304,[5]bd_lista!A:C,3,FALSE)</f>
        <v>Gobierno Autónomo Municipal de Apolo</v>
      </c>
      <c r="C304" s="316" t="e">
        <f>+VLOOKUP(A304,Contactos!$A$4:$E$534,6,FALSE)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15" t="str">
        <f>VLOOKUP(A305,[5]bd_lista!A:C,3,FALSE)</f>
        <v>Gobierno Autónomo Municipal de Pelechuco</v>
      </c>
      <c r="C305" s="316" t="e">
        <f>+VLOOKUP(A305,Contactos!$A$4:$E$534,6,FALSE)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15" t="str">
        <f>VLOOKUP(A306,[5]bd_lista!A:C,3,FALSE)</f>
        <v>Gobierno Autónomo Municipal de Luribay</v>
      </c>
      <c r="C306" s="316" t="e">
        <f>+VLOOKUP(A306,Contactos!$A$4:$E$534,6,FALSE)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15" t="str">
        <f>VLOOKUP(A307,[5]bd_lista!A:C,3,FALSE)</f>
        <v>Gobierno Autónomo Municipal de Sapahaqui</v>
      </c>
      <c r="C307" s="316" t="e">
        <f>+VLOOKUP(A307,Contactos!$A$4:$E$534,6,FALSE)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15" t="str">
        <f>VLOOKUP(A308,[5]bd_lista!A:C,3,FALSE)</f>
        <v>Gobierno Autónomo Municipal de Yaco</v>
      </c>
      <c r="C308" s="316" t="e">
        <f>+VLOOKUP(A308,Contactos!$A$4:$E$534,6,FALSE)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15" t="str">
        <f>VLOOKUP(A309,[5]bd_lista!A:C,3,FALSE)</f>
        <v>Gobierno Autónomo Municipal de Malla</v>
      </c>
      <c r="C309" s="316" t="e">
        <f>+VLOOKUP(A309,Contactos!$A$4:$E$534,6,FALSE)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15" t="str">
        <f>VLOOKUP(A310,[5]bd_lista!A:C,3,FALSE)</f>
        <v>Gobierno Autónomo Municipal de Cairoma</v>
      </c>
      <c r="C310" s="316" t="e">
        <f>+VLOOKUP(A310,Contactos!$A$4:$E$534,6,FALSE)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15" t="str">
        <f>VLOOKUP(A311,[5]bd_lista!A:C,3,FALSE)</f>
        <v>Gobierno Autónomo Municipal de Chulumani (Villa de la Libertad)</v>
      </c>
      <c r="C311" s="316" t="e">
        <f>+VLOOKUP(A311,Contactos!$A$4:$E$534,6,FALSE)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15" t="str">
        <f>VLOOKUP(A312,[5]bd_lista!A:C,3,FALSE)</f>
        <v>Gobierno Autónomo Municipal de Irupana (Villa de Lanza)</v>
      </c>
      <c r="C312" s="316" t="e">
        <f>+VLOOKUP(A312,Contactos!$A$4:$E$534,6,FALSE)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15" t="str">
        <f>VLOOKUP(A313,[5]bd_lista!A:C,3,FALSE)</f>
        <v>Gobierno Autónomo Municipal de Yanacachi</v>
      </c>
      <c r="C313" s="316" t="e">
        <f>+VLOOKUP(A313,Contactos!$A$4:$E$534,6,FALSE)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15" t="str">
        <f>VLOOKUP(A314,[5]bd_lista!A:C,3,FALSE)</f>
        <v>Gobierno Autónomo Municipal de Palos Blancos</v>
      </c>
      <c r="C314" s="316" t="e">
        <f>+VLOOKUP(A314,Contactos!$A$4:$E$534,6,FALSE)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15" t="str">
        <f>VLOOKUP(A315,[5]bd_lista!A:C,3,FALSE)</f>
        <v>Gobierno Autónomo Municipal de La Asunta</v>
      </c>
      <c r="C315" s="316" t="e">
        <f>+VLOOKUP(A315,Contactos!$A$4:$E$534,6,FALSE)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15" t="str">
        <f>VLOOKUP(A316,[5]bd_lista!A:C,3,FALSE)</f>
        <v>Gobierno Autónomo Municipal de Pucarani</v>
      </c>
      <c r="C316" s="316" t="e">
        <f>+VLOOKUP(A316,Contactos!$A$4:$E$534,6,FALSE)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15" t="str">
        <f>VLOOKUP(A317,[5]bd_lista!A:C,3,FALSE)</f>
        <v>Gobierno Autónomo Municipal de Laja</v>
      </c>
      <c r="C317" s="316" t="e">
        <f>+VLOOKUP(A317,Contactos!$A$4:$E$534,6,FALSE)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15" t="str">
        <f>VLOOKUP(A318,[5]bd_lista!A:C,3,FALSE)</f>
        <v>Gobierno Autónomo Municipal de Batallas</v>
      </c>
      <c r="C318" s="316" t="e">
        <f>+VLOOKUP(A318,Contactos!$A$4:$E$534,6,FALSE)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15" t="str">
        <f>VLOOKUP(A319,[5]bd_lista!A:C,3,FALSE)</f>
        <v>Gobierno Autónomo Municipal de Puerto Pérez</v>
      </c>
      <c r="C319" s="316" t="e">
        <f>+VLOOKUP(A319,Contactos!$A$4:$E$534,6,FALSE)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15" t="str">
        <f>VLOOKUP(A320,[5]bd_lista!A:C,3,FALSE)</f>
        <v>Gobierno Autónomo Municipal de Coroico</v>
      </c>
      <c r="C320" s="316" t="e">
        <f>+VLOOKUP(A320,Contactos!$A$4:$E$534,6,FALSE)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15" t="str">
        <f>VLOOKUP(A321,[5]bd_lista!A:C,3,FALSE)</f>
        <v>Gobierno Autónomo Municipal de Coripata</v>
      </c>
      <c r="C321" s="316" t="e">
        <f>+VLOOKUP(A321,Contactos!$A$4:$E$534,6,FALSE)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15" t="str">
        <f>VLOOKUP(A322,[5]bd_lista!A:C,3,FALSE)</f>
        <v>Gobierno Autónomo Municipal de Ixiamas</v>
      </c>
      <c r="C322" s="316" t="e">
        <f>+VLOOKUP(A322,Contactos!$A$4:$E$534,6,FALSE)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15" t="str">
        <f>VLOOKUP(A323,[5]bd_lista!A:C,3,FALSE)</f>
        <v>Gobierno Autónomo Municipal de San Buenaventura</v>
      </c>
      <c r="C323" s="316" t="e">
        <f>+VLOOKUP(A323,Contactos!$A$4:$E$534,6,FALSE)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15" t="str">
        <f>VLOOKUP(A324,[5]bd_lista!A:C,3,FALSE)</f>
        <v>Gobierno Autónomo Municipal de General Juan José Pérez (Charazani)</v>
      </c>
      <c r="C324" s="316" t="e">
        <f>+VLOOKUP(A324,Contactos!$A$4:$E$534,6,FALSE)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15" t="str">
        <f>VLOOKUP(A325,[5]bd_lista!A:C,3,FALSE)</f>
        <v>Gobierno Autónomo Municipal de Curva</v>
      </c>
      <c r="C325" s="316" t="e">
        <f>+VLOOKUP(A325,Contactos!$A$4:$E$534,6,FALSE)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15" t="str">
        <f>VLOOKUP(A326,[5]bd_lista!A:C,3,FALSE)</f>
        <v>Gobierno Autónomo Municipal de San Pedro de Curahuara</v>
      </c>
      <c r="C326" s="316" t="e">
        <f>+VLOOKUP(A326,Contactos!$A$4:$E$534,6,FALSE)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15" t="str">
        <f>VLOOKUP(A327,[5]bd_lista!A:C,3,FALSE)</f>
        <v>Gobierno Autónomo Municipal de Papel Pampa</v>
      </c>
      <c r="C327" s="316" t="e">
        <f>+VLOOKUP(A327,Contactos!$A$4:$E$534,6,FALSE)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15" t="str">
        <f>VLOOKUP(A328,[5]bd_lista!A:C,3,FALSE)</f>
        <v>Gobierno Autónomo Municipal de Chacarilla</v>
      </c>
      <c r="C328" s="316" t="e">
        <f>+VLOOKUP(A328,Contactos!$A$4:$E$534,6,FALSE)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15" t="str">
        <f>VLOOKUP(A329,[5]bd_lista!A:C,3,FALSE)</f>
        <v>Gobierno Autónomo Municipal de Santiago de Machaca</v>
      </c>
      <c r="C329" s="316" t="e">
        <f>+VLOOKUP(A329,Contactos!$A$4:$E$534,6,FALSE)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15" t="str">
        <f>VLOOKUP(A330,[5]bd_lista!A:C,3,FALSE)</f>
        <v>Gobierno Autónomo Municipal de Catacora</v>
      </c>
      <c r="C330" s="316" t="e">
        <f>+VLOOKUP(A330,Contactos!$A$4:$E$534,6,FALSE)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15" t="str">
        <f>VLOOKUP(A331,[5]bd_lista!A:C,3,FALSE)</f>
        <v>Gobierno Autónomo Municipal de Mapiri</v>
      </c>
      <c r="C331" s="316" t="e">
        <f>+VLOOKUP(A331,Contactos!$A$4:$E$534,6,FALSE)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15" t="str">
        <f>VLOOKUP(A332,[5]bd_lista!A:C,3,FALSE)</f>
        <v>Gobierno Autónomo Municipal de Teoponte</v>
      </c>
      <c r="C332" s="316" t="e">
        <f>+VLOOKUP(A332,Contactos!$A$4:$E$534,6,FALSE)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15" t="str">
        <f>VLOOKUP(A333,[5]bd_lista!A:C,3,FALSE)</f>
        <v>Gobierno Autónomo Municipal de San Andrés de Machaca</v>
      </c>
      <c r="C333" s="316" t="e">
        <f>+VLOOKUP(A333,Contactos!$A$4:$E$534,6,FALSE)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15" t="str">
        <f>VLOOKUP(A334,[5]bd_lista!A:C,3,FALSE)</f>
        <v>Gobierno Autónomo Municipal de Jesús de Machaca</v>
      </c>
      <c r="C334" s="316" t="e">
        <f>+VLOOKUP(A334,Contactos!$A$4:$E$534,6,FALSE)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15" t="str">
        <f>VLOOKUP(A335,[5]bd_lista!A:C,3,FALSE)</f>
        <v>Gobierno Autónomo Municipal de Taraco</v>
      </c>
      <c r="C335" s="316" t="e">
        <f>+VLOOKUP(A335,Contactos!$A$4:$E$534,6,FALSE)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15" t="str">
        <f>VLOOKUP(A336,[5]bd_lista!A:C,3,FALSE)</f>
        <v>Gobierno Autónomo Municipal de Huarina</v>
      </c>
      <c r="C336" s="316" t="e">
        <f>+VLOOKUP(A336,Contactos!$A$4:$E$534,6,FALSE)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15" t="str">
        <f>VLOOKUP(A337,[5]bd_lista!A:C,3,FALSE)</f>
        <v>Gobierno Autónomo Municipal de Santiago de Huata</v>
      </c>
      <c r="C337" s="316" t="e">
        <f>+VLOOKUP(A337,Contactos!$A$4:$E$534,6,FALSE)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15" t="str">
        <f>VLOOKUP(A338,[5]bd_lista!A:C,3,FALSE)</f>
        <v>Gobierno Autónomo Municipal de Escoma</v>
      </c>
      <c r="C338" s="316" t="e">
        <f>+VLOOKUP(A338,Contactos!$A$4:$E$534,6,FALSE)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15" t="str">
        <f>VLOOKUP(A339,[5]bd_lista!A:C,3,FALSE)</f>
        <v>Gobierno Autónomo Municipal de Humanata</v>
      </c>
      <c r="C339" s="316" t="e">
        <f>+VLOOKUP(A339,Contactos!$A$4:$E$534,6,FALSE)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15" t="str">
        <f>VLOOKUP(A340,[5]bd_lista!A:C,3,FALSE)</f>
        <v>Gobierno Autónomo Municipal de Alto Beni</v>
      </c>
      <c r="C340" s="316" t="e">
        <f>+VLOOKUP(A340,Contactos!$A$4:$E$534,6,FALSE)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15" t="str">
        <f>VLOOKUP(A341,[5]bd_lista!A:C,3,FALSE)</f>
        <v>Gobierno Autónomo Municipal de Huatajata</v>
      </c>
      <c r="C341" s="316" t="e">
        <f>+VLOOKUP(A341,Contactos!$A$4:$E$534,6,FALSE)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15" t="str">
        <f>VLOOKUP(A342,[5]bd_lista!A:C,3,FALSE)</f>
        <v>Gobierno Autónomo Municipal de Chua Cocani</v>
      </c>
      <c r="C342" s="316" t="e">
        <f>+VLOOKUP(A342,Contactos!$A$4:$E$534,6,FALSE)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15" t="str">
        <f>VLOOKUP(A343,[5]bd_lista!A:C,3,FALSE)</f>
        <v>Gobierno Autónomo Municipal de Cochabamba</v>
      </c>
      <c r="C343" s="316" t="e">
        <f>+VLOOKUP(A343,Contactos!$A$4:$E$534,6,FALSE)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15" t="str">
        <f>VLOOKUP(A344,[5]bd_lista!A:C,3,FALSE)</f>
        <v>Gobierno Autónomo Municipal de Quillacollo</v>
      </c>
      <c r="C344" s="316" t="e">
        <f>+VLOOKUP(A344,Contactos!$A$4:$E$534,6,FALSE)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15" t="str">
        <f>VLOOKUP(A345,[5]bd_lista!A:C,3,FALSE)</f>
        <v>Gobierno Autónomo Municipal de Sipe Sipe</v>
      </c>
      <c r="C345" s="316" t="e">
        <f>+VLOOKUP(A345,Contactos!$A$4:$E$534,6,FALSE)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15" t="str">
        <f>VLOOKUP(A346,[5]bd_lista!A:C,3,FALSE)</f>
        <v>Gobierno Autónomo Municipal de Tiquipaya</v>
      </c>
      <c r="C346" s="316" t="e">
        <f>+VLOOKUP(A346,Contactos!$A$4:$E$534,6,FALSE)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15" t="str">
        <f>VLOOKUP(A347,[5]bd_lista!A:C,3,FALSE)</f>
        <v>Gobierno Autónomo Municipal de Vinto</v>
      </c>
      <c r="C347" s="316" t="e">
        <f>+VLOOKUP(A347,Contactos!$A$4:$E$534,6,FALSE)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15" t="str">
        <f>VLOOKUP(A348,[5]bd_lista!A:C,3,FALSE)</f>
        <v>Gobierno Autónomo Municipal de Colcapirhua</v>
      </c>
      <c r="C348" s="316" t="e">
        <f>+VLOOKUP(A348,Contactos!$A$4:$E$534,6,FALSE)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15" t="str">
        <f>VLOOKUP(A349,[5]bd_lista!A:C,3,FALSE)</f>
        <v>Gobierno Autónomo Municipal de Aiquile</v>
      </c>
      <c r="C349" s="316" t="e">
        <f>+VLOOKUP(A349,Contactos!$A$4:$E$534,6,FALSE)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15" t="str">
        <f>VLOOKUP(A350,[5]bd_lista!A:C,3,FALSE)</f>
        <v>Gobierno Autónomo Municipal de Pasorapa</v>
      </c>
      <c r="C350" s="316" t="e">
        <f>+VLOOKUP(A350,Contactos!$A$4:$E$534,6,FALSE)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15" t="str">
        <f>VLOOKUP(A351,[5]bd_lista!A:C,3,FALSE)</f>
        <v>Gobierno Autónomo Municipal de Omereque</v>
      </c>
      <c r="C351" s="316" t="e">
        <f>+VLOOKUP(A351,Contactos!$A$4:$E$534,6,FALSE)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15" t="str">
        <f>VLOOKUP(A352,[5]bd_lista!A:C,3,FALSE)</f>
        <v>Gobierno Autónomo Municipal de Independencia</v>
      </c>
      <c r="C352" s="316" t="e">
        <f>+VLOOKUP(A352,Contactos!$A$4:$E$534,6,FALSE)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15" t="str">
        <f>VLOOKUP(A353,[5]bd_lista!A:C,3,FALSE)</f>
        <v>Gobierno Autónomo Municipal de Morochata</v>
      </c>
      <c r="C353" s="316" t="e">
        <f>+VLOOKUP(A353,Contactos!$A$4:$E$534,6,FALSE)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15" t="str">
        <f>VLOOKUP(A354,[5]bd_lista!A:C,3,FALSE)</f>
        <v>Gobierno Autónomo Municipal de Sacaba</v>
      </c>
      <c r="C354" s="316" t="e">
        <f>+VLOOKUP(A354,Contactos!$A$4:$E$534,6,FALSE)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15" t="str">
        <f>VLOOKUP(A355,[5]bd_lista!A:C,3,FALSE)</f>
        <v>Gobierno Autónomo Municipal de Colomi</v>
      </c>
      <c r="C355" s="316" t="e">
        <f>+VLOOKUP(A355,Contactos!$A$4:$E$534,6,FALSE)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15" t="str">
        <f>VLOOKUP(A356,[5]bd_lista!A:C,3,FALSE)</f>
        <v>Gobierno Autónomo Municipal de Villa Tunari</v>
      </c>
      <c r="C356" s="316" t="e">
        <f>+VLOOKUP(A356,Contactos!$A$4:$E$534,6,FALSE)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15" t="str">
        <f>VLOOKUP(A357,[5]bd_lista!A:C,3,FALSE)</f>
        <v>Gobierno Autónomo Municipal de Punata</v>
      </c>
      <c r="C357" s="316" t="e">
        <f>+VLOOKUP(A357,Contactos!$A$4:$E$534,6,FALSE)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15" t="str">
        <f>VLOOKUP(A358,[5]bd_lista!A:C,3,FALSE)</f>
        <v>Gobierno Autónomo Municipal de Villa Rivero</v>
      </c>
      <c r="C358" s="316" t="e">
        <f>+VLOOKUP(A358,Contactos!$A$4:$E$534,6,FALSE)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15" t="str">
        <f>VLOOKUP(A359,[5]bd_lista!A:C,3,FALSE)</f>
        <v>Gobierno Autónomo Municipal de San Benito (Villa José Quintín Mendoza)</v>
      </c>
      <c r="C359" s="316" t="e">
        <f>+VLOOKUP(A359,Contactos!$A$4:$E$534,6,FALSE)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15" t="str">
        <f>VLOOKUP(A360,[5]bd_lista!A:C,3,FALSE)</f>
        <v>Gobierno Autónomo Municipal de Tacachi</v>
      </c>
      <c r="C360" s="316" t="e">
        <f>+VLOOKUP(A360,Contactos!$A$4:$E$534,6,FALSE)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15" t="str">
        <f>VLOOKUP(A361,[5]bd_lista!A:C,3,FALSE)</f>
        <v>Gobierno Autónomo Municipal Villa Gualberto Villarroel</v>
      </c>
      <c r="C361" s="316" t="e">
        <f>+VLOOKUP(A361,Contactos!$A$4:$E$534,6,FALSE)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15" t="str">
        <f>VLOOKUP(A362,[5]bd_lista!A:C,3,FALSE)</f>
        <v>Gobierno Autónomo Municipal de Tarata</v>
      </c>
      <c r="C362" s="316" t="e">
        <f>+VLOOKUP(A362,Contactos!$A$4:$E$534,6,FALSE)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15" t="str">
        <f>VLOOKUP(A363,[5]bd_lista!A:C,3,FALSE)</f>
        <v>Gobierno Autónomo Municipal de Anzaldo</v>
      </c>
      <c r="C363" s="316" t="e">
        <f>+VLOOKUP(A363,Contactos!$A$4:$E$534,6,FALSE)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15" t="str">
        <f>VLOOKUP(A364,[5]bd_lista!A:C,3,FALSE)</f>
        <v>Gobierno Autónomo Municipal de Arbieto</v>
      </c>
      <c r="C364" s="316" t="e">
        <f>+VLOOKUP(A364,Contactos!$A$4:$E$534,6,FALSE)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15" t="str">
        <f>VLOOKUP(A365,[5]bd_lista!A:C,3,FALSE)</f>
        <v>Gobierno Autónomo Municipal de Sacabamba</v>
      </c>
      <c r="C365" s="316" t="e">
        <f>+VLOOKUP(A365,Contactos!$A$4:$E$534,6,FALSE)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15" t="str">
        <f>VLOOKUP(A366,[5]bd_lista!A:C,3,FALSE)</f>
        <v>Gobierno Autónomo Municipal de Cliza</v>
      </c>
      <c r="C366" s="316" t="e">
        <f>+VLOOKUP(A366,Contactos!$A$4:$E$534,6,FALSE)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15" t="str">
        <f>VLOOKUP(A367,[5]bd_lista!A:C,3,FALSE)</f>
        <v>Gobierno Autónomo Municipal de Toco</v>
      </c>
      <c r="C367" s="316" t="e">
        <f>+VLOOKUP(A367,Contactos!$A$4:$E$534,6,FALSE)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15" t="str">
        <f>VLOOKUP(A368,[5]bd_lista!A:C,3,FALSE)</f>
        <v>Gobierno Autónomo Municipal de Tolata</v>
      </c>
      <c r="C368" s="316" t="e">
        <f>+VLOOKUP(A368,Contactos!$A$4:$E$534,6,FALSE)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15" t="str">
        <f>VLOOKUP(A369,[5]bd_lista!A:C,3,FALSE)</f>
        <v>Gobierno Autónomo Municipal de Capinota</v>
      </c>
      <c r="C369" s="316" t="e">
        <f>+VLOOKUP(A369,Contactos!$A$4:$E$534,6,FALSE)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15" t="str">
        <f>VLOOKUP(A370,[5]bd_lista!A:C,3,FALSE)</f>
        <v>Gobierno Autónomo Municipal de Santivañez</v>
      </c>
      <c r="C370" s="316" t="e">
        <f>+VLOOKUP(A370,Contactos!$A$4:$E$534,6,FALSE)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15" t="str">
        <f>VLOOKUP(A371,[5]bd_lista!A:C,3,FALSE)</f>
        <v>Gobierno Autónomo Municipal de Sicaya</v>
      </c>
      <c r="C371" s="316" t="e">
        <f>+VLOOKUP(A371,Contactos!$A$4:$E$534,6,FALSE)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15" t="str">
        <f>VLOOKUP(A372,[5]bd_lista!A:C,3,FALSE)</f>
        <v>Gobierno Autónomo Municipal de Tapacari</v>
      </c>
      <c r="C372" s="316" t="e">
        <f>+VLOOKUP(A372,Contactos!$A$4:$E$534,6,FALSE)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15" t="str">
        <f>VLOOKUP(A373,[5]bd_lista!A:C,3,FALSE)</f>
        <v>Gobierno Autónomo Municipal de Totora</v>
      </c>
      <c r="C373" s="316" t="e">
        <f>+VLOOKUP(A373,Contactos!$A$4:$E$534,6,FALSE)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15" t="str">
        <f>VLOOKUP(A374,[5]bd_lista!A:C,3,FALSE)</f>
        <v>Gobierno Autónomo Municipal de Pojo</v>
      </c>
      <c r="C374" s="316" t="e">
        <f>+VLOOKUP(A374,Contactos!$A$4:$E$534,6,FALSE)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15" t="str">
        <f>VLOOKUP(A375,[5]bd_lista!A:C,3,FALSE)</f>
        <v>Gobierno Autónomo Municipal de Pocona</v>
      </c>
      <c r="C375" s="316" t="e">
        <f>+VLOOKUP(A375,Contactos!$A$4:$E$534,6,FALSE)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15" t="str">
        <f>VLOOKUP(A376,[5]bd_lista!A:C,3,FALSE)</f>
        <v>Gobierno Autónomo Municipal de Chimoré</v>
      </c>
      <c r="C376" s="316" t="e">
        <f>+VLOOKUP(A376,Contactos!$A$4:$E$534,6,FALSE)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15" t="str">
        <f>VLOOKUP(A377,[5]bd_lista!A:C,3,FALSE)</f>
        <v>Gobierno Autónomo Municipal de Puerto Villarroel</v>
      </c>
      <c r="C377" s="316" t="e">
        <f>+VLOOKUP(A377,Contactos!$A$4:$E$534,6,FALSE)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15" t="str">
        <f>VLOOKUP(A378,[5]bd_lista!A:C,3,FALSE)</f>
        <v>Gobierno Autónomo Municipal de Arani</v>
      </c>
      <c r="C378" s="316" t="e">
        <f>+VLOOKUP(A378,Contactos!$A$4:$E$534,6,FALSE)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15" t="str">
        <f>VLOOKUP(A379,[5]bd_lista!A:C,3,FALSE)</f>
        <v>Gobierno Autónomo Municipal de Vacas</v>
      </c>
      <c r="C379" s="316" t="e">
        <f>+VLOOKUP(A379,Contactos!$A$4:$E$534,6,FALSE)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15" t="str">
        <f>VLOOKUP(A380,[5]bd_lista!A:C,3,FALSE)</f>
        <v>Gobierno Autónomo Municipal de Arque</v>
      </c>
      <c r="C380" s="316" t="e">
        <f>+VLOOKUP(A380,Contactos!$A$4:$E$534,6,FALSE)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15" t="str">
        <f>VLOOKUP(A381,[5]bd_lista!A:C,3,FALSE)</f>
        <v>Gobierno Autónomo Municipal de Tacopaya</v>
      </c>
      <c r="C381" s="316" t="e">
        <f>+VLOOKUP(A381,Contactos!$A$4:$E$534,6,FALSE)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15" t="str">
        <f>VLOOKUP(A382,[5]bd_lista!A:C,3,FALSE)</f>
        <v>Gobierno Autónomo Municipal de Bolivar</v>
      </c>
      <c r="C382" s="316" t="e">
        <f>+VLOOKUP(A382,Contactos!$A$4:$E$534,6,FALSE)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15" t="str">
        <f>VLOOKUP(A383,[5]bd_lista!A:C,3,FALSE)</f>
        <v>Gobierno Autónomo Municipal de Tiraque</v>
      </c>
      <c r="C383" s="316" t="e">
        <f>+VLOOKUP(A383,Contactos!$A$4:$E$534,6,FALSE)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15" t="str">
        <f>VLOOKUP(A384,[5]bd_lista!A:C,3,FALSE)</f>
        <v>Gobierno Autónomo Municipal de Mizque</v>
      </c>
      <c r="C384" s="316" t="e">
        <f>+VLOOKUP(A384,Contactos!$A$4:$E$534,6,FALSE)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15" t="str">
        <f>VLOOKUP(A385,[5]bd_lista!A:C,3,FALSE)</f>
        <v>Gobierno Autónomo Municipal de Vila Vila</v>
      </c>
      <c r="C385" s="316" t="e">
        <f>+VLOOKUP(A385,Contactos!$A$4:$E$534,6,FALSE)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15" t="str">
        <f>VLOOKUP(A386,[5]bd_lista!A:C,3,FALSE)</f>
        <v>Gobierno Autónomo Municipal de Alalay</v>
      </c>
      <c r="C386" s="316" t="e">
        <f>+VLOOKUP(A386,Contactos!$A$4:$E$534,6,FALSE)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15" t="str">
        <f>VLOOKUP(A387,[5]bd_lista!A:C,3,FALSE)</f>
        <v>Gobierno Autónomo Municipal de Entre Rios</v>
      </c>
      <c r="C387" s="316" t="e">
        <f>+VLOOKUP(A387,Contactos!$A$4:$E$534,6,FALSE)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15" t="str">
        <f>VLOOKUP(A388,[5]bd_lista!A:C,3,FALSE)</f>
        <v>Gobierno Autónomo Municipal de Cocapata</v>
      </c>
      <c r="C388" s="316" t="e">
        <f>+VLOOKUP(A388,Contactos!$A$4:$E$534,6,FALSE)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15" t="str">
        <f>VLOOKUP(A389,[5]bd_lista!A:C,3,FALSE)</f>
        <v>Gobierno Autónomo Municipal de Shinahota</v>
      </c>
      <c r="C389" s="316" t="e">
        <f>+VLOOKUP(A389,Contactos!$A$4:$E$534,6,FALSE)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15" t="str">
        <f>VLOOKUP(A390,[5]bd_lista!A:C,3,FALSE)</f>
        <v>Gobierno Autónomo Municipal de Oruro</v>
      </c>
      <c r="C390" s="316" t="e">
        <f>+VLOOKUP(A390,Contactos!$A$4:$E$534,6,FALSE)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15" t="str">
        <f>VLOOKUP(A391,[5]bd_lista!A:C,3,FALSE)</f>
        <v>Gobierno Autónomo Municipal de Caracollo</v>
      </c>
      <c r="C391" s="316" t="e">
        <f>+VLOOKUP(A391,Contactos!$A$4:$E$534,6,FALSE)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15" t="str">
        <f>VLOOKUP(A392,[5]bd_lista!A:C,3,FALSE)</f>
        <v>Gobierno Autónomo Municipal de El Choro</v>
      </c>
      <c r="C392" s="316" t="e">
        <f>+VLOOKUP(A392,Contactos!$A$4:$E$534,6,FALSE)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15" t="str">
        <f>VLOOKUP(A393,[5]bd_lista!A:C,3,FALSE)</f>
        <v>Gobierno Autónomo Municipal de Challapata</v>
      </c>
      <c r="C393" s="316" t="e">
        <f>+VLOOKUP(A393,Contactos!$A$4:$E$534,6,FALSE)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15" t="str">
        <f>VLOOKUP(A394,[5]bd_lista!A:C,3,FALSE)</f>
        <v>Gobierno Autónomo Municipal de Santuario de Quillacas</v>
      </c>
      <c r="C394" s="316" t="e">
        <f>+VLOOKUP(A394,Contactos!$A$4:$E$534,6,FALSE)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15" t="str">
        <f>VLOOKUP(A395,[5]bd_lista!A:C,3,FALSE)</f>
        <v>Gobierno Autónomo Municipal de Huanuni</v>
      </c>
      <c r="C395" s="316" t="e">
        <f>+VLOOKUP(A395,Contactos!$A$4:$E$534,6,FALSE)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15" t="str">
        <f>VLOOKUP(A396,[5]bd_lista!A:C,3,FALSE)</f>
        <v>Gobierno Autónomo Municipal de Machacamarca</v>
      </c>
      <c r="C396" s="316" t="e">
        <f>+VLOOKUP(A396,Contactos!$A$4:$E$534,6,FALSE)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15" t="str">
        <f>VLOOKUP(A397,[5]bd_lista!A:C,3,FALSE)</f>
        <v>Gobierno Autónomo Municipal de Poopó (Villa Poopó)</v>
      </c>
      <c r="C397" s="316" t="e">
        <f>+VLOOKUP(A397,Contactos!$A$4:$E$534,6,FALSE)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15" t="str">
        <f>VLOOKUP(A398,[5]bd_lista!A:C,3,FALSE)</f>
        <v>Gobierno Autónomo Municipal de Pazña</v>
      </c>
      <c r="C398" s="316" t="e">
        <f>+VLOOKUP(A398,Contactos!$A$4:$E$534,6,FALSE)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15" t="str">
        <f>VLOOKUP(A399,[5]bd_lista!A:C,3,FALSE)</f>
        <v>Gobierno Autónomo Municipal de Antequera</v>
      </c>
      <c r="C399" s="316" t="e">
        <f>+VLOOKUP(A399,Contactos!$A$4:$E$534,6,FALSE)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15" t="str">
        <f>VLOOKUP(A400,[5]bd_lista!A:C,3,FALSE)</f>
        <v>Gobierno Autónomo Municipal de Eucaliptus</v>
      </c>
      <c r="C400" s="316" t="e">
        <f>+VLOOKUP(A400,Contactos!$A$4:$E$534,6,FALSE)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15" t="str">
        <f>VLOOKUP(A401,[5]bd_lista!A:C,3,FALSE)</f>
        <v>Gobierno Autónomo Municipal de Santiago de Huari</v>
      </c>
      <c r="C401" s="316" t="e">
        <f>+VLOOKUP(A401,Contactos!$A$4:$E$534,6,FALSE)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15" t="str">
        <f>VLOOKUP(A402,[5]bd_lista!A:C,3,FALSE)</f>
        <v>Gobierno Autónomo Municipal de Totora</v>
      </c>
      <c r="C402" s="316" t="e">
        <f>+VLOOKUP(A402,Contactos!$A$4:$E$534,6,FALSE)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15" t="str">
        <f>VLOOKUP(A403,[5]bd_lista!A:C,3,FALSE)</f>
        <v>Gobierno Autónomo Municipal de Corque</v>
      </c>
      <c r="C403" s="316" t="e">
        <f>+VLOOKUP(A403,Contactos!$A$4:$E$534,6,FALSE)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15" t="str">
        <f>VLOOKUP(A404,[5]bd_lista!A:C,3,FALSE)</f>
        <v>Gobierno Autónomo Municipal de Choquecota</v>
      </c>
      <c r="C404" s="316" t="e">
        <f>+VLOOKUP(A404,Contactos!$A$4:$E$534,6,FALSE)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15" t="str">
        <f>VLOOKUP(A405,[5]bd_lista!A:C,3,FALSE)</f>
        <v>Gobierno Autónomo Municipal de Curahuara de Carangas</v>
      </c>
      <c r="C405" s="316" t="e">
        <f>+VLOOKUP(A405,Contactos!$A$4:$E$534,6,FALSE)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15" t="str">
        <f>VLOOKUP(A406,[5]bd_lista!A:C,3,FALSE)</f>
        <v>Gobierno Autónomo Municipal de Turco</v>
      </c>
      <c r="C406" s="316" t="e">
        <f>+VLOOKUP(A406,Contactos!$A$4:$E$534,6,FALSE)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15" t="str">
        <f>VLOOKUP(A407,[5]bd_lista!A:C,3,FALSE)</f>
        <v>Gobierno Autónomo Municipal de Huachacalla</v>
      </c>
      <c r="C407" s="316" t="e">
        <f>+VLOOKUP(A407,Contactos!$A$4:$E$534,6,FALSE)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15" t="str">
        <f>VLOOKUP(A408,[5]bd_lista!A:C,3,FALSE)</f>
        <v>Gobierno Autónomo Municipal de Escara</v>
      </c>
      <c r="C408" s="316" t="e">
        <f>+VLOOKUP(A408,Contactos!$A$4:$E$534,6,FALSE)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15" t="str">
        <f>VLOOKUP(A409,[5]bd_lista!A:C,3,FALSE)</f>
        <v>Gobierno Autónomo Municipal de Cruz de Machacamarca</v>
      </c>
      <c r="C409" s="316" t="e">
        <f>+VLOOKUP(A409,Contactos!$A$4:$E$534,6,FALSE)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15" t="str">
        <f>VLOOKUP(A410,[5]bd_lista!A:C,3,FALSE)</f>
        <v>Gobierno Autónomo Municipal de Yunguyo de Litoral</v>
      </c>
      <c r="C410" s="316" t="e">
        <f>+VLOOKUP(A410,Contactos!$A$4:$E$534,6,FALSE)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15" t="str">
        <f>VLOOKUP(A411,[5]bd_lista!A:C,3,FALSE)</f>
        <v>Gobierno Autónomo Municipal de Esmeralda</v>
      </c>
      <c r="C411" s="316" t="e">
        <f>+VLOOKUP(A411,Contactos!$A$4:$E$534,6,FALSE)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15" t="str">
        <f>VLOOKUP(A412,[5]bd_lista!A:C,3,FALSE)</f>
        <v>Gobierno Autónomo Municipal de Toledo</v>
      </c>
      <c r="C412" s="316" t="e">
        <f>+VLOOKUP(A412,Contactos!$A$4:$E$534,6,FALSE)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15" t="str">
        <f>VLOOKUP(A413,[5]bd_lista!A:C,3,FALSE)</f>
        <v>Gobierno Autónomo Municipal de Andamarca (Santiago de Andamarca)</v>
      </c>
      <c r="C413" s="316" t="e">
        <f>+VLOOKUP(A413,Contactos!$A$4:$E$534,6,FALSE)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15" t="str">
        <f>VLOOKUP(A414,[5]bd_lista!A:C,3,FALSE)</f>
        <v>Gobierno Autónomo Municipal de Belén de Andamarca</v>
      </c>
      <c r="C414" s="316" t="e">
        <f>+VLOOKUP(A414,Contactos!$A$4:$E$534,6,FALSE)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15" t="str">
        <f>VLOOKUP(A415,[5]bd_lista!A:C,3,FALSE)</f>
        <v>Gobierno Autónomo Municipal de Salinas de G. Mendoza</v>
      </c>
      <c r="C415" s="316" t="e">
        <f>+VLOOKUP(A415,Contactos!$A$4:$E$534,6,FALSE)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15" t="str">
        <f>VLOOKUP(A416,[5]bd_lista!A:C,3,FALSE)</f>
        <v>Gobierno Autónomo Municipal de Pampa Aullagas</v>
      </c>
      <c r="C416" s="316" t="e">
        <f>+VLOOKUP(A416,Contactos!$A$4:$E$534,6,FALSE)</f>
        <v>#REF!</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15" t="str">
        <f>VLOOKUP(A417,[5]bd_lista!A:C,3,FALSE)</f>
        <v>Gobierno Autónomo Municipal de La Rivera</v>
      </c>
      <c r="C417" s="316" t="e">
        <f>+VLOOKUP(A417,Contactos!$A$4:$E$534,6,FALSE)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15" t="str">
        <f>VLOOKUP(A418,[5]bd_lista!A:C,3,FALSE)</f>
        <v>Gobierno Autónomo Municipal de Todos Santos</v>
      </c>
      <c r="C418" s="316" t="e">
        <f>+VLOOKUP(A418,Contactos!$A$4:$E$534,6,FALSE)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15" t="str">
        <f>VLOOKUP(A419,[5]bd_lista!A:C,3,FALSE)</f>
        <v>Gobierno Autónomo Municipal de Carangas</v>
      </c>
      <c r="C419" s="316" t="e">
        <f>+VLOOKUP(A419,Contactos!$A$4:$E$534,6,FALSE)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15" t="str">
        <f>VLOOKUP(A420,[5]bd_lista!A:C,3,FALSE)</f>
        <v>Gobierno Autónomo Municipal de Sabaya</v>
      </c>
      <c r="C420" s="316" t="e">
        <f>+VLOOKUP(A420,Contactos!$A$4:$E$534,6,FALSE)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15" t="str">
        <f>VLOOKUP(A421,[5]bd_lista!A:C,3,FALSE)</f>
        <v>Gobierno Autónomo Municipal de Coipasa</v>
      </c>
      <c r="C421" s="316" t="e">
        <f>+VLOOKUP(A421,Contactos!$A$4:$E$534,6,FALSE)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15" t="str">
        <f>VLOOKUP(A422,[5]bd_lista!A:C,3,FALSE)</f>
        <v>Gobierno Autónomo Municipal de Huayllamarca (Santiago de Huayllamarca)</v>
      </c>
      <c r="C422" s="316" t="e">
        <f>+VLOOKUP(A422,Contactos!$A$4:$E$534,6,FALSE)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15" t="str">
        <f>VLOOKUP(A423,[5]bd_lista!A:C,3,FALSE)</f>
        <v>Gobierno Autónomo Municipal de Soracachi</v>
      </c>
      <c r="C423" s="316" t="e">
        <f>+VLOOKUP(A423,Contactos!$A$4:$E$534,6,FALSE)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15" t="str">
        <f>VLOOKUP(A424,[5]bd_lista!A:C,3,FALSE)</f>
        <v>Gobierno Autónomo Municipal de Potosí</v>
      </c>
      <c r="C424" s="316" t="e">
        <f>+VLOOKUP(A424,Contactos!$A$4:$E$534,6,FALSE)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15" t="str">
        <f>VLOOKUP(A425,[5]bd_lista!A:C,3,FALSE)</f>
        <v>Gobierno Autónomo Municipal de Tinguipaya</v>
      </c>
      <c r="C425" s="316" t="e">
        <f>+VLOOKUP(A425,Contactos!$A$4:$E$534,6,FALSE)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15" t="str">
        <f>VLOOKUP(A426,[5]bd_lista!A:C,3,FALSE)</f>
        <v>Gobierno Autónomo Municipal de Yocalla</v>
      </c>
      <c r="C426" s="316" t="e">
        <f>+VLOOKUP(A426,Contactos!$A$4:$E$534,6,FALSE)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15" t="str">
        <f>VLOOKUP(A427,[5]bd_lista!A:C,3,FALSE)</f>
        <v>Gobierno Autónomo Municipal de Urmiri</v>
      </c>
      <c r="C427" s="316" t="e">
        <f>+VLOOKUP(A427,Contactos!$A$4:$E$534,6,FALSE)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15" t="str">
        <f>VLOOKUP(A428,[5]bd_lista!A:C,3,FALSE)</f>
        <v>Gobierno Autónomo Municipal de Uncía</v>
      </c>
      <c r="C428" s="316" t="e">
        <f>+VLOOKUP(A428,Contactos!$A$4:$E$534,6,FALSE)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15" t="str">
        <f>VLOOKUP(A429,[5]bd_lista!A:C,3,FALSE)</f>
        <v>Gobierno Autónomo Municipal de Chayanta</v>
      </c>
      <c r="C429" s="316" t="e">
        <f>+VLOOKUP(A429,Contactos!$A$4:$E$534,6,FALSE)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15" t="str">
        <f>VLOOKUP(A430,[5]bd_lista!A:C,3,FALSE)</f>
        <v>Gobierno Autónomo Municipal de Llallagua</v>
      </c>
      <c r="C430" s="316" t="e">
        <f>+VLOOKUP(A430,Contactos!$A$4:$E$534,6,FALSE)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15" t="str">
        <f>VLOOKUP(A431,[5]bd_lista!A:C,3,FALSE)</f>
        <v>Gobierno Autónomo Municipal de Betanzos</v>
      </c>
      <c r="C431" s="316" t="e">
        <f>+VLOOKUP(A431,Contactos!$A$4:$E$534,6,FALSE)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15" t="str">
        <f>VLOOKUP(A432,[5]bd_lista!A:C,3,FALSE)</f>
        <v>Gobierno Autónomo Municipal de Chaqui</v>
      </c>
      <c r="C432" s="316" t="e">
        <f>+VLOOKUP(A432,Contactos!$A$4:$E$534,6,FALSE)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15" t="str">
        <f>VLOOKUP(A433,[5]bd_lista!A:C,3,FALSE)</f>
        <v>Gobierno Autónomo Municipal de Tacobamba</v>
      </c>
      <c r="C433" s="316" t="e">
        <f>+VLOOKUP(A433,Contactos!$A$4:$E$534,6,FALSE)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15" t="str">
        <f>VLOOKUP(A434,[5]bd_lista!A:C,3,FALSE)</f>
        <v>Gobierno Autónomo Municipal de Colquechaca</v>
      </c>
      <c r="C434" s="316" t="e">
        <f>+VLOOKUP(A434,Contactos!$A$4:$E$534,6,FALSE)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15" t="str">
        <f>VLOOKUP(A435,[5]bd_lista!A:C,3,FALSE)</f>
        <v>Gobierno Autónomo Municipal de Ravelo</v>
      </c>
      <c r="C435" s="316" t="e">
        <f>+VLOOKUP(A435,Contactos!$A$4:$E$534,6,FALSE)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15" t="str">
        <f>VLOOKUP(A436,[5]bd_lista!A:C,3,FALSE)</f>
        <v>Gobierno Autónomo Municipal de Pocoata</v>
      </c>
      <c r="C436" s="316" t="e">
        <f>+VLOOKUP(A436,Contactos!$A$4:$E$534,6,FALSE)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15" t="str">
        <f>VLOOKUP(A437,[5]bd_lista!A:C,3,FALSE)</f>
        <v>Gobierno Autónomo Municipal de Ocurí</v>
      </c>
      <c r="C437" s="316" t="e">
        <f>+VLOOKUP(A437,Contactos!$A$4:$E$534,6,FALSE)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15" t="str">
        <f>VLOOKUP(A438,[5]bd_lista!A:C,3,FALSE)</f>
        <v>Gobierno Autónomo Municipal de San Pedro de Buena Vista</v>
      </c>
      <c r="C438" s="316" t="e">
        <f>+VLOOKUP(A438,Contactos!$A$4:$E$534,6,FALSE)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15" t="str">
        <f>VLOOKUP(A439,[5]bd_lista!A:C,3,FALSE)</f>
        <v>Gobierno Autónomo Municipal de Toro Toro</v>
      </c>
      <c r="C439" s="316" t="e">
        <f>+VLOOKUP(A439,Contactos!$A$4:$E$534,6,FALSE)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15" t="str">
        <f>VLOOKUP(A440,[5]bd_lista!A:C,3,FALSE)</f>
        <v>Gobierno Autónomo Municipal de Cotagaita</v>
      </c>
      <c r="C440" s="316" t="e">
        <f>+VLOOKUP(A440,Contactos!$A$4:$E$534,6,FALSE)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15" t="str">
        <f>VLOOKUP(A441,[5]bd_lista!A:C,3,FALSE)</f>
        <v>Gobierno Autónomo Municipal de Vitichi</v>
      </c>
      <c r="C441" s="316" t="e">
        <f>+VLOOKUP(A441,Contactos!$A$4:$E$534,6,FALSE)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15" t="str">
        <f>VLOOKUP(A442,[5]bd_lista!A:C,3,FALSE)</f>
        <v>Gobierno Autónomo Municipal de Tupiza</v>
      </c>
      <c r="C442" s="316" t="e">
        <f>+VLOOKUP(A442,Contactos!$A$4:$E$534,6,FALSE)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15" t="str">
        <f>VLOOKUP(A443,[5]bd_lista!A:C,3,FALSE)</f>
        <v>Gobierno Autónomo Municipal de Atocha</v>
      </c>
      <c r="C443" s="316" t="e">
        <f>+VLOOKUP(A443,Contactos!$A$4:$E$534,6,FALSE)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15" t="str">
        <f>VLOOKUP(A444,[5]bd_lista!A:C,3,FALSE)</f>
        <v>Gobierno Autónomo Municipal de Colcha"K" (Villa Martín)</v>
      </c>
      <c r="C444" s="316" t="e">
        <f>+VLOOKUP(A444,Contactos!$A$4:$E$534,6,FALSE)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15" t="str">
        <f>VLOOKUP(A445,[5]bd_lista!A:C,3,FALSE)</f>
        <v>Gobierno Autónomo Municipal de San Pedro de Quemes</v>
      </c>
      <c r="C445" s="316" t="e">
        <f>+VLOOKUP(A445,Contactos!$A$4:$E$534,6,FALSE)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15" t="str">
        <f>VLOOKUP(A446,[5]bd_lista!A:C,3,FALSE)</f>
        <v>Gobierno Autónomo Municipal de San Pablo de Lípez</v>
      </c>
      <c r="C446" s="316" t="e">
        <f>+VLOOKUP(A446,Contactos!$A$4:$E$534,6,FALSE)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15" t="str">
        <f>VLOOKUP(A447,[5]bd_lista!A:C,3,FALSE)</f>
        <v>Gobierno Autónomo Municipal de Mojinete</v>
      </c>
      <c r="C447" s="316" t="e">
        <f>+VLOOKUP(A447,Contactos!$A$4:$E$534,6,FALSE)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15" t="str">
        <f>VLOOKUP(A448,[5]bd_lista!A:C,3,FALSE)</f>
        <v>Gobierno Autónomo Municipal de San Antonio de Esmoruco</v>
      </c>
      <c r="C448" s="316" t="e">
        <f>+VLOOKUP(A448,Contactos!$A$4:$E$534,6,FALSE)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15" t="str">
        <f>VLOOKUP(A449,[5]bd_lista!A:C,3,FALSE)</f>
        <v>Gobierno Autónomo Municipal de Sacaca (Villa de Sacaca)</v>
      </c>
      <c r="C449" s="316" t="e">
        <f>+VLOOKUP(A449,Contactos!$A$4:$E$534,6,FALSE)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15" t="str">
        <f>VLOOKUP(A450,[5]bd_lista!A:C,3,FALSE)</f>
        <v>Gobierno Autónomo Municipal de Caripuyo</v>
      </c>
      <c r="C450" s="316" t="e">
        <f>+VLOOKUP(A450,Contactos!$A$4:$E$534,6,FALSE)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15" t="str">
        <f>VLOOKUP(A451,[5]bd_lista!A:C,3,FALSE)</f>
        <v>Gobierno Autónomo Municipal de Puna (Villa Talavera)</v>
      </c>
      <c r="C451" s="316" t="e">
        <f>+VLOOKUP(A451,Contactos!$A$4:$E$534,6,FALSE)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15" t="str">
        <f>VLOOKUP(A452,[5]bd_lista!A:C,3,FALSE)</f>
        <v>Gobierno Autónomo Municipal de Caiza "D"</v>
      </c>
      <c r="C452" s="316" t="e">
        <f>+VLOOKUP(A452,Contactos!$A$4:$E$534,6,FALSE)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15" t="str">
        <f>VLOOKUP(A453,[5]bd_lista!A:C,3,FALSE)</f>
        <v>Gobierno Autónomo Municipal de Uyuni</v>
      </c>
      <c r="C453" s="316" t="e">
        <f>+VLOOKUP(A453,Contactos!$A$4:$E$534,6,FALSE)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15" t="str">
        <f>VLOOKUP(A454,[5]bd_lista!A:C,3,FALSE)</f>
        <v>Gobierno Autónomo Municipal de Tomave</v>
      </c>
      <c r="C454" s="316" t="e">
        <f>+VLOOKUP(A454,Contactos!$A$4:$E$534,6,FALSE)</f>
        <v>#REF!</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15" t="str">
        <f>VLOOKUP(A455,[5]bd_lista!A:C,3,FALSE)</f>
        <v>Gobierno Autónomo Municipal de Porco</v>
      </c>
      <c r="C455" s="316" t="e">
        <f>+VLOOKUP(A455,Contactos!$A$4:$E$534,6,FALSE)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15" t="str">
        <f>VLOOKUP(A456,[5]bd_lista!A:C,3,FALSE)</f>
        <v>Gobierno Autónomo Municipal de Arampampa</v>
      </c>
      <c r="C456" s="316" t="e">
        <f>+VLOOKUP(A456,Contactos!$A$4:$E$534,6,FALSE)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15" t="str">
        <f>VLOOKUP(A457,[5]bd_lista!A:C,3,FALSE)</f>
        <v>Gobierno Autónomo Municipal de Acasio</v>
      </c>
      <c r="C457" s="316" t="e">
        <f>+VLOOKUP(A457,Contactos!$A$4:$E$534,6,FALSE)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15" t="str">
        <f>VLOOKUP(A458,[5]bd_lista!A:C,3,FALSE)</f>
        <v>Gobierno Autónomo Municipal de Llica</v>
      </c>
      <c r="C458" s="316" t="e">
        <f>+VLOOKUP(A458,Contactos!$A$4:$E$534,6,FALSE)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15" t="str">
        <f>VLOOKUP(A459,[5]bd_lista!A:C,3,FALSE)</f>
        <v>Gobierno Autónomo Municipal de Tahua</v>
      </c>
      <c r="C459" s="316" t="e">
        <f>+VLOOKUP(A459,Contactos!$A$4:$E$534,6,FALSE)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15" t="str">
        <f>VLOOKUP(A460,[5]bd_lista!A:C,3,FALSE)</f>
        <v>Gobierno Autónomo Municipal de Villazón</v>
      </c>
      <c r="C460" s="316" t="e">
        <f>+VLOOKUP(A460,Contactos!$A$4:$E$534,6,FALSE)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15" t="str">
        <f>VLOOKUP(A461,[5]bd_lista!A:C,3,FALSE)</f>
        <v>Gobierno Autónomo Municipal de San Agustín</v>
      </c>
      <c r="C461" s="316" t="e">
        <f>+VLOOKUP(A461,Contactos!$A$4:$E$534,6,FALSE)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15" t="str">
        <f>VLOOKUP(A462,[5]bd_lista!A:C,3,FALSE)</f>
        <v>Gobierno Autónomo Municipal de Ckochas</v>
      </c>
      <c r="C462" s="316" t="e">
        <f>+VLOOKUP(A462,Contactos!$A$4:$E$534,6,FALSE)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15" t="str">
        <f>VLOOKUP(A463,[5]bd_lista!A:C,3,FALSE)</f>
        <v>Gobierno Autónomo Municipal de Chuquihuta Ayllu Jucumani</v>
      </c>
      <c r="C463" s="316" t="e">
        <f>+VLOOKUP(A463,Contactos!$A$4:$E$534,6,FALSE)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15" t="str">
        <f>VLOOKUP(A464,[5]bd_lista!A:C,3,FALSE)</f>
        <v>Gobierno Autónomo Municipal de Tarija</v>
      </c>
      <c r="C464" s="316" t="e">
        <f>+VLOOKUP(A464,Contactos!$A$4:$E$534,6,FALSE)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15" t="str">
        <f>VLOOKUP(A465,[5]bd_lista!A:C,3,FALSE)</f>
        <v>Gobierno Autónomo Municipal de Padcaya</v>
      </c>
      <c r="C465" s="316" t="e">
        <f>+VLOOKUP(A465,Contactos!$A$4:$E$534,6,FALSE)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15" t="str">
        <f>VLOOKUP(A466,[5]bd_lista!A:C,3,FALSE)</f>
        <v>Gobierno Autónomo Municipal de Bermejo</v>
      </c>
      <c r="C466" s="316" t="e">
        <f>+VLOOKUP(A466,Contactos!$A$4:$E$534,6,FALSE)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15" t="str">
        <f>VLOOKUP(A467,[5]bd_lista!A:C,3,FALSE)</f>
        <v>Gobierno Autónomo Municipal de Yacuiba</v>
      </c>
      <c r="C467" s="316" t="e">
        <f>+VLOOKUP(A467,Contactos!$A$4:$E$534,6,FALSE)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15" t="str">
        <f>VLOOKUP(A468,[5]bd_lista!A:C,3,FALSE)</f>
        <v>Gobierno Autónomo Municipal de Caraparí</v>
      </c>
      <c r="C468" s="316" t="e">
        <f>+VLOOKUP(A468,Contactos!$A$4:$E$534,6,FALSE)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15" t="str">
        <f>VLOOKUP(A469,[5]bd_lista!A:C,3,FALSE)</f>
        <v>Gobierno Autónomo Municipal de Villamontes</v>
      </c>
      <c r="C469" s="316" t="e">
        <f>+VLOOKUP(A469,Contactos!$A$4:$E$534,6,FALSE)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15" t="str">
        <f>VLOOKUP(A470,[5]bd_lista!A:C,3,FALSE)</f>
        <v>Gobierno Autónomo Municipal de Uriondo (Concepción)</v>
      </c>
      <c r="C470" s="316" t="e">
        <f>+VLOOKUP(A470,Contactos!$A$4:$E$534,6,FALSE)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15" t="str">
        <f>VLOOKUP(A471,[5]bd_lista!A:C,3,FALSE)</f>
        <v>Gobierno Autónomo Municipal de Yunchara</v>
      </c>
      <c r="C471" s="316" t="e">
        <f>+VLOOKUP(A471,Contactos!$A$4:$E$534,6,FALSE)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15" t="str">
        <f>VLOOKUP(A472,[5]bd_lista!A:C,3,FALSE)</f>
        <v>Gobierno Autónomo Municipal de San Lorenzo</v>
      </c>
      <c r="C472" s="316" t="e">
        <f>+VLOOKUP(A472,Contactos!$A$4:$E$534,6,FALSE)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15" t="str">
        <f>VLOOKUP(A473,[5]bd_lista!A:C,3,FALSE)</f>
        <v>Gobierno Autónomo Municipal de El Puente</v>
      </c>
      <c r="C473" s="316" t="e">
        <f>+VLOOKUP(A473,Contactos!$A$4:$E$534,6,FALSE)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15" t="str">
        <f>VLOOKUP(A474,[5]bd_lista!A:C,3,FALSE)</f>
        <v>Gobierno Autónomo Municipal de Entre Ríos</v>
      </c>
      <c r="C474" s="316" t="e">
        <f>+VLOOKUP(A474,Contactos!$A$4:$E$534,6,FALSE)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15" t="str">
        <f>VLOOKUP(A475,[5]bd_lista!A:C,3,FALSE)</f>
        <v>Gobierno Autónomo Municipal de Santa Cruz de La Sierra</v>
      </c>
      <c r="C475" s="316" t="e">
        <f>+VLOOKUP(A475,Contactos!$A$4:$E$534,6,FALSE)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15" t="str">
        <f>VLOOKUP(A476,[5]bd_lista!A:C,3,FALSE)</f>
        <v>Gobierno Autónomo Municipal de Cotoca</v>
      </c>
      <c r="C476" s="316" t="e">
        <f>+VLOOKUP(A476,Contactos!$A$4:$E$534,6,FALSE)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15" t="str">
        <f>VLOOKUP(A477,[5]bd_lista!A:C,3,FALSE)</f>
        <v>Gobierno Autónomo Municipal de Porongo (Ayacucho)</v>
      </c>
      <c r="C477" s="316" t="e">
        <f>+VLOOKUP(A477,Contactos!$A$4:$E$534,6,FALSE)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15" t="str">
        <f>VLOOKUP(A478,[5]bd_lista!A:C,3,FALSE)</f>
        <v>Gobierno Autónomo Municipal de La Guardia</v>
      </c>
      <c r="C478" s="316" t="e">
        <f>+VLOOKUP(A478,Contactos!$A$4:$E$534,6,FALSE)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15" t="str">
        <f>VLOOKUP(A479,[5]bd_lista!A:C,3,FALSE)</f>
        <v>Gobierno Autónomo Municipal de El Torno</v>
      </c>
      <c r="C479" s="316" t="e">
        <f>+VLOOKUP(A479,Contactos!$A$4:$E$534,6,FALSE)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15" t="str">
        <f>VLOOKUP(A480,[5]bd_lista!A:C,3,FALSE)</f>
        <v>Gobierno Autónomo Municipal de Warnes</v>
      </c>
      <c r="C480" s="316" t="e">
        <f>+VLOOKUP(A480,Contactos!$A$4:$E$534,6,FALSE)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15" t="str">
        <f>VLOOKUP(A481,[5]bd_lista!A:C,3,FALSE)</f>
        <v>Gobierno Autónomo Municipal de San Ignacio (San Ignacio de Velasco)</v>
      </c>
      <c r="C481" s="316" t="e">
        <f>+VLOOKUP(A481,Contactos!$A$4:$E$534,6,FALSE)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15" t="str">
        <f>VLOOKUP(A482,[5]bd_lista!A:C,3,FALSE)</f>
        <v>Gobierno Autónomo Municipal de San Miguel (San Miguel de Velasco)</v>
      </c>
      <c r="C482" s="316" t="e">
        <f>+VLOOKUP(A482,Contactos!$A$4:$E$534,6,FALSE)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15" t="str">
        <f>VLOOKUP(A483,[5]bd_lista!A:C,3,FALSE)</f>
        <v>Gobierno Autónomo Municipal de San Rafael</v>
      </c>
      <c r="C483" s="316" t="e">
        <f>+VLOOKUP(A483,Contactos!$A$4:$E$534,6,FALSE)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15" t="str">
        <f>VLOOKUP(A484,[5]bd_lista!A:C,3,FALSE)</f>
        <v>Gobierno Autónomo Municipal de Buena Vista</v>
      </c>
      <c r="C484" s="316" t="e">
        <f>+VLOOKUP(A484,Contactos!$A$4:$E$534,6,FALSE)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15" t="str">
        <f>VLOOKUP(A485,[5]bd_lista!A:C,3,FALSE)</f>
        <v>Gobierno Autónomo Municipal de San Carlos</v>
      </c>
      <c r="C485" s="316" t="e">
        <f>+VLOOKUP(A485,Contactos!$A$4:$E$534,6,FALSE)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15" t="str">
        <f>VLOOKUP(A486,[5]bd_lista!A:C,3,FALSE)</f>
        <v>Gobierno Autónomo Municipal de Yapacaní</v>
      </c>
      <c r="C486" s="316" t="e">
        <f>+VLOOKUP(A486,Contactos!$A$4:$E$534,6,FALSE)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15" t="str">
        <f>VLOOKUP(A487,[5]bd_lista!A:C,3,FALSE)</f>
        <v>Gobierno Autónomo Municipal de San José</v>
      </c>
      <c r="C487" s="316" t="e">
        <f>+VLOOKUP(A487,Contactos!$A$4:$E$534,6,FALSE)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15" t="str">
        <f>VLOOKUP(A488,[5]bd_lista!A:C,3,FALSE)</f>
        <v>Gobierno Autónomo Municipal de Pailón</v>
      </c>
      <c r="C488" s="316" t="e">
        <f>+VLOOKUP(A488,Contactos!$A$4:$E$534,6,FALSE)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15" t="str">
        <f>VLOOKUP(A489,[5]bd_lista!A:C,3,FALSE)</f>
        <v>Gobierno Autónomo Municipal de Roboré</v>
      </c>
      <c r="C489" s="316" t="e">
        <f>+VLOOKUP(A489,Contactos!$A$4:$E$534,6,FALSE)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15" t="str">
        <f>VLOOKUP(A490,[5]bd_lista!A:C,3,FALSE)</f>
        <v>Gobierno Autónomo Municipal de Portachuelo</v>
      </c>
      <c r="C490" s="316" t="e">
        <f>+VLOOKUP(A490,Contactos!$A$4:$E$534,6,FALSE)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15" t="str">
        <f>VLOOKUP(A491,[5]bd_lista!A:C,3,FALSE)</f>
        <v>Gobierno Autónomo Municipal de Santa Rosa del Sara</v>
      </c>
      <c r="C491" s="316" t="e">
        <f>+VLOOKUP(A491,Contactos!$A$4:$E$534,6,FALSE)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15" t="str">
        <f>VLOOKUP(A492,[5]bd_lista!A:C,3,FALSE)</f>
        <v>Gobierno Autónomo Municipal de Lagunillas</v>
      </c>
      <c r="C492" s="316" t="e">
        <f>+VLOOKUP(A492,Contactos!$A$4:$E$534,6,FALSE)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15" t="str">
        <f>VLOOKUP(A493,[5]bd_lista!A:C,3,FALSE)</f>
        <v>Gobierno Autónomo Municipal de Cabezas</v>
      </c>
      <c r="C493" s="316" t="e">
        <f>+VLOOKUP(A493,Contactos!$A$4:$E$534,6,FALSE)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15" t="str">
        <f>VLOOKUP(A494,[5]bd_lista!A:C,3,FALSE)</f>
        <v>Gobierno Autónomo Municipal de Cuevo</v>
      </c>
      <c r="C494" s="316" t="e">
        <f>+VLOOKUP(A494,Contactos!$A$4:$E$534,6,FALSE)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15" t="str">
        <f>VLOOKUP(A495,[5]bd_lista!A:C,3,FALSE)</f>
        <v>Gobierno Autónomo Municipal de Gutiérrez</v>
      </c>
      <c r="C495" s="316" t="e">
        <f>+VLOOKUP(A495,Contactos!$A$4:$E$534,6,FALSE)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15" t="str">
        <f>VLOOKUP(A496,[5]bd_lista!A:C,3,FALSE)</f>
        <v>Gobierno Autónomo Municipal de Camiri</v>
      </c>
      <c r="C496" s="316" t="e">
        <f>+VLOOKUP(A496,Contactos!$A$4:$E$534,6,FALSE)</f>
        <v>#REF!</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15" t="str">
        <f>VLOOKUP(A497,[5]bd_lista!A:C,3,FALSE)</f>
        <v>Gobierno Autónomo Municipal de Boyuibe</v>
      </c>
      <c r="C497" s="316" t="e">
        <f>+VLOOKUP(A497,Contactos!$A$4:$E$534,6,FALSE)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15" t="str">
        <f>VLOOKUP(A498,[5]bd_lista!A:C,3,FALSE)</f>
        <v>Gobierno Autónomo Municipal de Vallegrande</v>
      </c>
      <c r="C498" s="316" t="e">
        <f>+VLOOKUP(A498,Contactos!$A$4:$E$534,6,FALSE)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15" t="str">
        <f>VLOOKUP(A499,[5]bd_lista!A:C,3,FALSE)</f>
        <v>Gobierno Autónomo Municipal de Trigal</v>
      </c>
      <c r="C499" s="316" t="e">
        <f>+VLOOKUP(A499,Contactos!$A$4:$E$534,6,FALSE)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15" t="str">
        <f>VLOOKUP(A500,[5]bd_lista!A:C,3,FALSE)</f>
        <v>Gobierno Autónomo Municipal de Moro Moro</v>
      </c>
      <c r="C500" s="316" t="e">
        <f>+VLOOKUP(A500,Contactos!$A$4:$E$534,6,FALSE)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15" t="str">
        <f>VLOOKUP(A501,[5]bd_lista!A:C,3,FALSE)</f>
        <v>Gobierno Autónomo Municipal de Postrer Valle</v>
      </c>
      <c r="C501" s="316" t="e">
        <f>+VLOOKUP(A501,Contactos!$A$4:$E$534,6,FALSE)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15" t="str">
        <f>VLOOKUP(A502,[5]bd_lista!A:C,3,FALSE)</f>
        <v>Gobierno Autónomo Municipal de Pucara</v>
      </c>
      <c r="C502" s="316" t="e">
        <f>+VLOOKUP(A502,Contactos!$A$4:$E$534,6,FALSE)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15" t="str">
        <f>VLOOKUP(A503,[5]bd_lista!A:C,3,FALSE)</f>
        <v>Gobierno Autónomo Municipal de Samaipata</v>
      </c>
      <c r="C503" s="316" t="e">
        <f>+VLOOKUP(A503,Contactos!$A$4:$E$534,6,FALSE)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15" t="str">
        <f>VLOOKUP(A504,[5]bd_lista!A:C,3,FALSE)</f>
        <v>Gobierno Autónomo Municipal de Pampa Grande</v>
      </c>
      <c r="C504" s="316" t="e">
        <f>+VLOOKUP(A504,Contactos!$A$4:$E$534,6,FALSE)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15" t="str">
        <f>VLOOKUP(A505,[5]bd_lista!A:C,3,FALSE)</f>
        <v>Gobierno Autónomo Municipal de Mairana</v>
      </c>
      <c r="C505" s="316" t="e">
        <f>+VLOOKUP(A505,Contactos!$A$4:$E$534,6,FALSE)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15" t="str">
        <f>VLOOKUP(A506,[5]bd_lista!A:C,3,FALSE)</f>
        <v>Gobierno Autónomo Municipal de Quirusillas</v>
      </c>
      <c r="C506" s="316" t="e">
        <f>+VLOOKUP(A506,Contactos!$A$4:$E$534,6,FALSE)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15" t="str">
        <f>VLOOKUP(A507,[5]bd_lista!A:C,3,FALSE)</f>
        <v>Gobierno Autónomo Municipal de Montero</v>
      </c>
      <c r="C507" s="316" t="e">
        <f>+VLOOKUP(A507,Contactos!$A$4:$E$534,6,FALSE)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15" t="str">
        <f>VLOOKUP(A508,[5]bd_lista!A:C,3,FALSE)</f>
        <v>Gobierno Autónomo Municipal de General Agustín Saavedra</v>
      </c>
      <c r="C508" s="316" t="e">
        <f>+VLOOKUP(A508,Contactos!$A$4:$E$534,6,FALSE)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15" t="str">
        <f>VLOOKUP(A509,[5]bd_lista!A:C,3,FALSE)</f>
        <v>Gobierno Autónomo Municipal de Mineros</v>
      </c>
      <c r="C509" s="316" t="e">
        <f>+VLOOKUP(A509,Contactos!$A$4:$E$534,6,FALSE)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15" t="str">
        <f>VLOOKUP(A510,[5]bd_lista!A:C,3,FALSE)</f>
        <v>Gobierno Autónomo Municipal de Concepción</v>
      </c>
      <c r="C510" s="316" t="e">
        <f>+VLOOKUP(A510,Contactos!$A$4:$E$534,6,FALSE)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15" t="str">
        <f>VLOOKUP(A511,[5]bd_lista!A:C,3,FALSE)</f>
        <v>Gobierno Autónomo Municipal de San Javier</v>
      </c>
      <c r="C511" s="316" t="e">
        <f>+VLOOKUP(A511,Contactos!$A$4:$E$534,6,FALSE)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15" t="str">
        <f>VLOOKUP(A512,[5]bd_lista!A:C,3,FALSE)</f>
        <v>Gobierno Autónomo Municipal de San Julián</v>
      </c>
      <c r="C512" s="316" t="e">
        <f>+VLOOKUP(A512,Contactos!$A$4:$E$534,6,FALSE)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15" t="str">
        <f>VLOOKUP(A513,[5]bd_lista!A:C,3,FALSE)</f>
        <v>Gobierno Autónomo Municipal de San Matías</v>
      </c>
      <c r="C513" s="316" t="e">
        <f>+VLOOKUP(A513,Contactos!$A$4:$E$534,6,FALSE)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15" t="str">
        <f>VLOOKUP(A514,[5]bd_lista!A:C,3,FALSE)</f>
        <v>Gobierno Autónomo Municipal de Comarapa</v>
      </c>
      <c r="C514" s="316" t="e">
        <f>+VLOOKUP(A514,Contactos!$A$4:$E$534,6,FALSE)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15" t="str">
        <f>VLOOKUP(A515,[5]bd_lista!A:C,3,FALSE)</f>
        <v>Gobierno Autónomo Municipal de Saipina</v>
      </c>
      <c r="C515" s="316" t="e">
        <f>+VLOOKUP(A515,Contactos!$A$4:$E$534,6,FALSE)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15" t="str">
        <f>VLOOKUP(A516,[5]bd_lista!A:C,3,FALSE)</f>
        <v>Gobierno Autónomo Municipal de Puerto Suárez</v>
      </c>
      <c r="C516" s="316" t="e">
        <f>+VLOOKUP(A516,Contactos!$A$4:$E$534,6,FALSE)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15" t="str">
        <f>VLOOKUP(A517,[5]bd_lista!A:C,3,FALSE)</f>
        <v>Gobierno Autónomo Municipal de Puerto Quijarro</v>
      </c>
      <c r="C517" s="316" t="e">
        <f>+VLOOKUP(A517,Contactos!$A$4:$E$534,6,FALSE)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15" t="str">
        <f>VLOOKUP(A518,[5]bd_lista!A:C,3,FALSE)</f>
        <v>Gobierno Autónomo Municipal de Ascención de Guarayos</v>
      </c>
      <c r="C518" s="316" t="e">
        <f>+VLOOKUP(A518,Contactos!$A$4:$E$534,6,FALSE)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15" t="str">
        <f>VLOOKUP(A519,[5]bd_lista!A:C,3,FALSE)</f>
        <v>Gobierno Autónomo Municipal de Urubicha</v>
      </c>
      <c r="C519" s="316" t="e">
        <f>+VLOOKUP(A519,Contactos!$A$4:$E$534,6,FALSE)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15" t="str">
        <f>VLOOKUP(A520,[5]bd_lista!A:C,3,FALSE)</f>
        <v>Gobierno Autónomo Municipal de El Puente</v>
      </c>
      <c r="C520" s="316" t="e">
        <f>+VLOOKUP(A520,Contactos!$A$4:$E$534,6,FALSE)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15" t="str">
        <f>VLOOKUP(A521,[5]bd_lista!A:C,3,FALSE)</f>
        <v>Gobierno Autónomo Municipal de Okinawa Uno</v>
      </c>
      <c r="C521" s="316" t="e">
        <f>+VLOOKUP(A521,Contactos!$A$4:$E$534,6,FALSE)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15" t="str">
        <f>VLOOKUP(A522,[5]bd_lista!A:C,3,FALSE)</f>
        <v>Gobierno Autónomo Municipal de San Antonio de Lomerio</v>
      </c>
      <c r="C522" s="316" t="e">
        <f>+VLOOKUP(A522,Contactos!$A$4:$E$534,6,FALSE)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15" t="str">
        <f>VLOOKUP(A523,[5]bd_lista!A:C,3,FALSE)</f>
        <v>Gobierno Autónomo Municipal de San Ramón</v>
      </c>
      <c r="C523" s="316" t="e">
        <f>+VLOOKUP(A523,Contactos!$A$4:$E$534,6,FALSE)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15" t="str">
        <f>VLOOKUP(A524,[5]bd_lista!A:C,3,FALSE)</f>
        <v>Gobierno Autónomo Municipal de El Carmen Rivero Tórrez</v>
      </c>
      <c r="C524" s="316" t="e">
        <f>+VLOOKUP(A524,Contactos!$A$4:$E$534,6,FALSE)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15" t="str">
        <f>VLOOKUP(A525,[5]bd_lista!A:C,3,FALSE)</f>
        <v>Gobierno Autónomo Municipal de San Juan</v>
      </c>
      <c r="C525" s="316" t="e">
        <f>+VLOOKUP(A525,Contactos!$A$4:$E$534,6,FALSE)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15" t="str">
        <f>VLOOKUP(A526,[5]bd_lista!A:C,3,FALSE)</f>
        <v>Gobierno Autónomo Municipal de Fernández Alonso</v>
      </c>
      <c r="C526" s="316" t="e">
        <f>+VLOOKUP(A526,Contactos!$A$4:$E$534,6,FALSE)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15" t="str">
        <f>VLOOKUP(A527,[5]bd_lista!A:C,3,FALSE)</f>
        <v>Gobierno Autónomo Municipal de San Pedro</v>
      </c>
      <c r="C527" s="316" t="e">
        <f>+VLOOKUP(A527,Contactos!$A$4:$E$534,6,FALSE)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15" t="str">
        <f>VLOOKUP(A528,[5]bd_lista!A:C,3,FALSE)</f>
        <v>Gobierno Autónomo Municipal de Cuatro Cañadas</v>
      </c>
      <c r="C528" s="316" t="e">
        <f>+VLOOKUP(A528,Contactos!$A$4:$E$534,6,FALSE)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15" t="str">
        <f>VLOOKUP(A529,[5]bd_lista!A:C,3,FALSE)</f>
        <v>Gobierno Autónomo Municipal de Colpa Bélgica</v>
      </c>
      <c r="C529" s="316" t="e">
        <f>+VLOOKUP(A529,Contactos!$A$4:$E$534,6,FALSE)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15" t="str">
        <f>VLOOKUP(A530,[5]bd_lista!A:C,3,FALSE)</f>
        <v>Gobierno Autónomo Municipal de Trinidad</v>
      </c>
      <c r="C530" s="316" t="e">
        <f>+VLOOKUP(A530,Contactos!$A$4:$E$534,6,FALSE)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15" t="str">
        <f>VLOOKUP(A531,[5]bd_lista!A:C,3,FALSE)</f>
        <v>Gobierno Autónomo Municipal de San Javier</v>
      </c>
      <c r="C531" s="316" t="e">
        <f>+VLOOKUP(A531,Contactos!$A$4:$E$534,6,FALSE)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15" t="str">
        <f>VLOOKUP(A532,[5]bd_lista!A:C,3,FALSE)</f>
        <v>Gobierno Autónomo Municipal de Riberalta</v>
      </c>
      <c r="C532" s="316" t="e">
        <f>+VLOOKUP(A532,Contactos!$A$4:$E$534,6,FALSE)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15" t="str">
        <f>VLOOKUP(A533,[5]bd_lista!A:C,3,FALSE)</f>
        <v>Gobierno Autónomo Municipal de Puerto Guayaramerín</v>
      </c>
      <c r="C533" s="316" t="e">
        <f>+VLOOKUP(A533,Contactos!$A$4:$E$534,6,FALSE)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15" t="str">
        <f>VLOOKUP(A534,[5]bd_lista!A:C,3,FALSE)</f>
        <v>Gobierno Autónomo Municipal de Reyes</v>
      </c>
      <c r="C534" s="316" t="e">
        <f>+VLOOKUP(A534,Contactos!$A$4:$E$534,6,FALSE)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15" t="str">
        <f>VLOOKUP(A535,[5]bd_lista!A:C,3,FALSE)</f>
        <v>Gobierno Autónomo Municipal de Puerto Rurrenabaque</v>
      </c>
      <c r="C535" s="316" t="e">
        <f>+VLOOKUP(A535,Contactos!$A$4:$E$534,6,FALSE)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15" t="str">
        <f>VLOOKUP(A536,[5]bd_lista!A:C,3,FALSE)</f>
        <v>Gobierno Autónomo Municipal de San Borja</v>
      </c>
      <c r="C536" s="316" t="e">
        <f>+VLOOKUP(A536,Contactos!$A$4:$E$534,6,FALSE)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15" t="str">
        <f>VLOOKUP(A537,[5]bd_lista!A:C,3,FALSE)</f>
        <v>Gobierno Autónomo Municipal de Santa Rosa</v>
      </c>
      <c r="C537" s="316" t="e">
        <f>+VLOOKUP(A537,Contactos!$A$4:$E$534,6,FALSE)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15" t="str">
        <f>VLOOKUP(A538,[5]bd_lista!A:C,3,FALSE)</f>
        <v>Gobierno Autónomo Municipal de Santa Ana</v>
      </c>
      <c r="C538" s="316" t="e">
        <f>+VLOOKUP(A538,Contactos!$A$4:$E$534,6,FALSE)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15" t="str">
        <f>VLOOKUP(A539,[5]bd_lista!A:C,3,FALSE)</f>
        <v>Gobierno Autónomo Municipal de San Ignacio</v>
      </c>
      <c r="C539" s="316" t="e">
        <f>+VLOOKUP(A539,Contactos!$A$4:$E$534,6,FALSE)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15" t="str">
        <f>VLOOKUP(A540,[5]bd_lista!A:C,3,FALSE)</f>
        <v>Gobierno Autónomo Municipal de Loreto</v>
      </c>
      <c r="C540" s="316" t="e">
        <f>+VLOOKUP(A540,Contactos!$A$4:$E$534,6,FALSE)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15" t="str">
        <f>VLOOKUP(A541,[5]bd_lista!A:C,3,FALSE)</f>
        <v>Gobierno Autónomo Municipal de San Andrés</v>
      </c>
      <c r="C541" s="316" t="e">
        <f>+VLOOKUP(A541,Contactos!$A$4:$E$534,6,FALSE)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15" t="str">
        <f>VLOOKUP(A542,[5]bd_lista!A:C,3,FALSE)</f>
        <v>Gobierno Autónomo Municipal de San Joaquín</v>
      </c>
      <c r="C542" s="316" t="e">
        <f>+VLOOKUP(A542,Contactos!$A$4:$E$534,6,FALSE)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15" t="str">
        <f>VLOOKUP(A543,[5]bd_lista!A:C,3,FALSE)</f>
        <v>Gobierno Autónomo Municipal de San Ramón</v>
      </c>
      <c r="C543" s="316" t="e">
        <f>+VLOOKUP(A543,Contactos!$A$4:$E$534,6,FALSE)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15" t="str">
        <f>VLOOKUP(A544,[5]bd_lista!A:C,3,FALSE)</f>
        <v>Gobierno Autónomo Municipal de Puerto Síles</v>
      </c>
      <c r="C544" s="316" t="e">
        <f>+VLOOKUP(A544,Contactos!$A$4:$E$534,6,FALSE)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15" t="str">
        <f>VLOOKUP(A545,[5]bd_lista!A:C,3,FALSE)</f>
        <v>Gobierno Autónomo Municipal de Magdalena</v>
      </c>
      <c r="C545" s="316" t="e">
        <f>+VLOOKUP(A545,Contactos!$A$4:$E$534,6,FALSE)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15" t="str">
        <f>VLOOKUP(A546,[5]bd_lista!A:C,3,FALSE)</f>
        <v>Gobierno Autónomo Municipal de Baures</v>
      </c>
      <c r="C546" s="316" t="e">
        <f>+VLOOKUP(A546,Contactos!$A$4:$E$534,6,FALSE)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15" t="str">
        <f>VLOOKUP(A547,[5]bd_lista!A:C,3,FALSE)</f>
        <v>Gobierno Autónomo Municipal de Huacaraje</v>
      </c>
      <c r="C547" s="316" t="e">
        <f>+VLOOKUP(A547,Contactos!$A$4:$E$534,6,FALSE)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15" t="str">
        <f>VLOOKUP(A548,[5]bd_lista!A:C,3,FALSE)</f>
        <v>Gobierno Autónomo Municipal de Exaltación</v>
      </c>
      <c r="C548" s="316" t="e">
        <f>+VLOOKUP(A548,Contactos!$A$4:$E$534,6,FALSE)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15" t="str">
        <f>VLOOKUP(A549,[5]bd_lista!A:C,3,FALSE)</f>
        <v>Gobierno Autónomo Municipal de Cobija</v>
      </c>
      <c r="C549" s="316" t="e">
        <f>+VLOOKUP(A549,Contactos!$A$4:$E$534,6,FALSE)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15" t="str">
        <f>VLOOKUP(A550,[5]bd_lista!A:C,3,FALSE)</f>
        <v>Gobierno Autónomo Municipal de Porvenir</v>
      </c>
      <c r="C550" s="316" t="e">
        <f>+VLOOKUP(A550,Contactos!$A$4:$E$534,6,FALSE)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15" t="str">
        <f>VLOOKUP(A551,[5]bd_lista!A:C,3,FALSE)</f>
        <v>Gobierno Autónomo Municipal de Bolpebra</v>
      </c>
      <c r="C551" s="316" t="e">
        <f>+VLOOKUP(A551,Contactos!$A$4:$E$534,6,FALSE)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15" t="str">
        <f>VLOOKUP(A552,[5]bd_lista!A:C,3,FALSE)</f>
        <v>Gobierno Autónomo Municipal de Bella Flor</v>
      </c>
      <c r="C552" s="316" t="e">
        <f>+VLOOKUP(A552,Contactos!$A$4:$E$534,6,FALSE)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15" t="str">
        <f>VLOOKUP(A553,[5]bd_lista!A:C,3,FALSE)</f>
        <v>Gobierno Autónomo Municipal de Puerto Rico</v>
      </c>
      <c r="C553" s="316" t="e">
        <f>+VLOOKUP(A553,Contactos!$A$4:$E$534,6,FALSE)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15" t="str">
        <f>VLOOKUP(A554,[5]bd_lista!A:C,3,FALSE)</f>
        <v>Gobierno Autónomo Municipal de San Pedro</v>
      </c>
      <c r="C554" s="316" t="e">
        <f>+VLOOKUP(A554,Contactos!$A$4:$E$534,6,FALSE)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15" t="str">
        <f>VLOOKUP(A555,[5]bd_lista!A:C,3,FALSE)</f>
        <v>Gobierno Autónomo Municipal de Filadelfia</v>
      </c>
      <c r="C555" s="316" t="e">
        <f>+VLOOKUP(A555,Contactos!$A$4:$E$534,6,FALSE)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15" t="str">
        <f>VLOOKUP(A556,[5]bd_lista!A:C,3,FALSE)</f>
        <v>Gobierno Autónomo Municipal de Puerto Gonzalo Moreno</v>
      </c>
      <c r="C556" s="316" t="e">
        <f>+VLOOKUP(A556,Contactos!$A$4:$E$534,6,FALSE)</f>
        <v>#REF!</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15" t="str">
        <f>VLOOKUP(A557,[5]bd_lista!A:C,3,FALSE)</f>
        <v>Gobierno Autónomo Municipal de San Lorenzo</v>
      </c>
      <c r="C557" s="316" t="e">
        <f>+VLOOKUP(A557,Contactos!$A$4:$E$534,6,FALSE)</f>
        <v>#REF!</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15" t="str">
        <f>VLOOKUP(A558,[5]bd_lista!A:C,3,FALSE)</f>
        <v>Gobierno Autónomo Municipal de Sena</v>
      </c>
      <c r="C558" s="316" t="e">
        <f>+VLOOKUP(A558,Contactos!$A$4:$E$534,6,FALSE)</f>
        <v>#REF!</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15" t="str">
        <f>VLOOKUP(A559,[5]bd_lista!A:C,3,FALSE)</f>
        <v>Gobierno Autónomo Municipal de Santa Rosa del Abuná</v>
      </c>
      <c r="C559" s="316" t="e">
        <f>+VLOOKUP(A559,Contactos!$A$4:$E$534,6,FALSE)</f>
        <v>#REF!</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15" t="str">
        <f>VLOOKUP(A560,[5]bd_lista!A:C,3,FALSE)</f>
        <v>Gobierno Autónomo Municipal de Ingavi (Humaita)</v>
      </c>
      <c r="C560" s="316" t="e">
        <f>+VLOOKUP(A560,Contactos!$A$4:$E$534,6,FALSE)</f>
        <v>#REF!</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15" t="str">
        <f>VLOOKUP(A561,[5]bd_lista!A:C,3,FALSE)</f>
        <v>Gobierno Autónomo Municipal de Nueva Esperanza</v>
      </c>
      <c r="C561" s="316" t="e">
        <f>+VLOOKUP(A561,Contactos!$A$4:$E$534,6,FALSE)</f>
        <v>#REF!</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15" t="str">
        <f>VLOOKUP(A562,[5]bd_lista!A:C,3,FALSE)</f>
        <v>Gobierno Autónomo Municipal de Villa Nueva (Loma Alta)</v>
      </c>
      <c r="C562" s="316" t="e">
        <f>+VLOOKUP(A562,Contactos!$A$4:$E$534,6,FALSE)</f>
        <v>#REF!</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15" t="str">
        <f>VLOOKUP(A563,[5]bd_lista!A:C,3,FALSE)</f>
        <v>Gobierno Autónomo Municipal de Santos Mercado</v>
      </c>
      <c r="C563" s="316" t="e">
        <f>+VLOOKUP(A563,Contactos!$A$4:$E$534,6,FALSE)</f>
        <v>#REF!</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15" t="str">
        <f>VLOOKUP(A564,[5]bd_lista!A:C,3,FALSE)</f>
        <v>Empresa Municipal de Gestión de Residuos Sólidos</v>
      </c>
      <c r="C564" s="316" t="e">
        <f>+VLOOKUP(A564,Contactos!$A$4:$E$534,6,FALSE)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15" t="str">
        <f>VLOOKUP(A565,[5]bd_lista!A:C,3,FALSE)</f>
        <v>Empresa Municipal de Agua Potable y Alcantarillado Sacaba</v>
      </c>
      <c r="C565" s="316" t="e">
        <f>+VLOOKUP(A565,Contactos!$A$4:$E$534,6,FALSE)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15" t="str">
        <f>VLOOKUP(A566,[5]bd_lista!A:C,3,FALSE)</f>
        <v>Empresa Municipal de Areas Verdes y Recreación alternativa</v>
      </c>
      <c r="C566" s="316" t="e">
        <f>+VLOOKUP(A566,Contactos!$A$4:$E$534,6,FALSE)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15" t="str">
        <f>VLOOKUP(A567,[5]bd_lista!A:C,3,FALSE)</f>
        <v>SERVICIO DE ENCAUZAMIENTO DE RIOS (SEARPI)</v>
      </c>
      <c r="C567" s="316" t="e">
        <f>+VLOOKUP(A567,Contactos!$A$4:$E$534,6,FALSE)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15" t="str">
        <f>VLOOKUP(A568,[5]bd_lista!A:C,3,FALSE)</f>
        <v>EMPRESA MUNICIPAL DE AGUA POTABLE Y ALCANTARILLADO VIACHA</v>
      </c>
      <c r="C568" s="316" t="e">
        <f>+VLOOKUP(A568,Contactos!$A$4:$E$534,6,FALSE)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15" t="str">
        <f>VLOOKUP(A569,[5]bd_lista!A:C,3,FALSE)</f>
        <v>ENTIDAD MUNICIPAL DE ASEO URBANO SUCRE</v>
      </c>
      <c r="C569" s="316" t="e">
        <f>+VLOOKUP(A569,Contactos!$A$4:$E$534,6,FALSE)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15" t="str">
        <f>VLOOKUP(A570,[5]bd_lista!A:C,3,FALSE)</f>
        <v>EMPRESA MUNICIPAL DE AREAS VERDES SUCRE</v>
      </c>
      <c r="C570" s="316" t="e">
        <f>+VLOOKUP(A570,Contactos!$A$4:$E$534,6,FALSE)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15" t="str">
        <f>VLOOKUP(A571,[5]bd_lista!A:C,3,FALSE)</f>
        <v xml:space="preserve">Empresa Municipal de Servicio de Aseo </v>
      </c>
      <c r="C571" s="316" t="e">
        <f>+VLOOKUP(A571,Contactos!$A$4:$E$534,6,FALSE)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15" t="str">
        <f>VLOOKUP(A572,[5]bd_lista!A:C,3,FALSE)</f>
        <v>Empresa Municipal de Áreas Verdes, Parques y Forestación</v>
      </c>
      <c r="C572" s="316" t="e">
        <f>+VLOOKUP(A572,Contactos!$A$4:$E$534,6,FALSE)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15" t="str">
        <f>VLOOKUP(A573,[5]bd_lista!A:C,3,FALSE)</f>
        <v>Empresa Municipal de Asfaltos y Vías</v>
      </c>
      <c r="C573" s="316" t="e">
        <f>+VLOOKUP(A573,Contactos!$A$4:$E$534,6,FALSE)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15" t="str">
        <f>VLOOKUP(A574,[5]bd_lista!A:C,3,FALSE)</f>
        <v>Entidad Descentralizada UMMIPRE PROMAN</v>
      </c>
      <c r="C574" s="316" t="e">
        <f>+VLOOKUP(A574,Contactos!$A$4:$E$534,6,FALSE)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15" t="str">
        <f>VLOOKUP(A575,[5]bd_lista!A:C,3,FALSE)</f>
        <v>EMPRESA PÚBLICA DEPARTAMENTAL ESTRATÉGICA DE AGUAS - LA PAZ</v>
      </c>
      <c r="C575" s="316" t="e">
        <f>+VLOOKUP(A575,Contactos!$A$4:$E$534,6,FALSE)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15" t="str">
        <f>VLOOKUP(A576,[5]bd_lista!A:C,3,FALSE)</f>
        <v>EMPRESA PUBLICA MUNICIPAL DE SERVICIOS DE AGUA Y ALCANTARRILLADO SANITARIO DE COBIJA</v>
      </c>
      <c r="C576" s="316" t="e">
        <f>+VLOOKUP(A576,Contactos!$A$4:$E$534,6,FALSE)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15" t="str">
        <f>VLOOKUP(A577,[5]bd_lista!A:C,3,FALSE)</f>
        <v>ENTIDAD MATADERO FRIGORIFICO MUNICIPAL DE TARIJA</v>
      </c>
      <c r="C577" s="316" t="e">
        <f>+VLOOKUP(A577,Contactos!$A$4:$E$534,6,FALSE)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15" t="str">
        <f>VLOOKUP(A578,[5]bd_lista!A:C,3,FALSE)</f>
        <v>ENTIDAD ASEO MUNICIPAL DE TARIJA</v>
      </c>
      <c r="C578" s="316" t="e">
        <f>+VLOOKUP(A578,Contactos!$A$4:$E$534,6,FALSE)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15" t="str">
        <f>VLOOKUP(A579,[5]bd_lista!A:C,3,FALSE)</f>
        <v>ENTIDAD OBRAS PUBLICAS MUNICIPALES DE TARIJA</v>
      </c>
      <c r="C579" s="316" t="e">
        <f>+VLOOKUP(A579,Contactos!$A$4:$E$534,6,FALSE)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15" t="str">
        <f>VLOOKUP(A580,[5]bd_lista!A:C,3,FALSE)</f>
        <v>ENTIDAD ORDENAMIENTO TERRITORIAL DE TARIJA</v>
      </c>
      <c r="C580" s="316" t="e">
        <f>+VLOOKUP(A580,Contactos!$A$4:$E$534,6,FALSE)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15" t="str">
        <f>VLOOKUP(A581,[5]bd_lista!A:C,3,FALSE)</f>
        <v>ENTIDAD ORDEN Y SEGURIDAD CIUDADANA MUNICIPAL DE TARIJA</v>
      </c>
      <c r="C581" s="316" t="e">
        <f>+VLOOKUP(A581,Contactos!$A$4:$E$534,6,FALSE)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15" t="str">
        <f>VLOOKUP(A582,[5]bd_lista!A:C,3,FALSE)</f>
        <v>EMPRESA MUNICIPAL AUTONOMA DE AGUA POTABLE Y ALCANTARILLADO  DE YACUIBA</v>
      </c>
      <c r="C582" s="316" t="e">
        <f>+VLOOKUP(A582,Contactos!$A$4:$E$534,6,FALSE)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15" t="str">
        <f>VLOOKUP(A583,[5]bd_lista!A:C,3,FALSE)</f>
        <v>EMPRESA MUNICIPAL DE AGUA POTABLE Y ALCANTARILLADO SANITARIO DE URIONDO</v>
      </c>
      <c r="C583" s="316" t="e">
        <f>+VLOOKUP(A583,Contactos!$A$4:$E$534,6,FALSE)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15" t="str">
        <f>VLOOKUP(A584,[5]bd_lista!A:C,3,FALSE)</f>
        <v>EMPRESA PÚBLICA DEPARTAMENTAL DE SERVICIOS ELECTRICOS TARIJA - SETAR</v>
      </c>
      <c r="C584" s="316" t="e">
        <f>+VLOOKUP(A584,Contactos!$A$4:$E$534,6,FALSE)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15" t="str">
        <f>VLOOKUP(A585,[5]bd_lista!A:C,3,FALSE)</f>
        <v>ENTIDAD DESCENTRALIZADA MUNICIPAL TERMINAL DE BUSES LA PAZ</v>
      </c>
      <c r="C585" s="316" t="e">
        <f>+VLOOKUP(A585,Contactos!$A$4:$E$534,6,FALSE)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15" t="str">
        <f>VLOOKUP(A586,[5]bd_lista!A:C,3,FALSE)</f>
        <v>ENTIDAD DIRECCIÓN DE LA TERMINAL DE BUSES DE TARIJA</v>
      </c>
      <c r="C586" s="316" t="e">
        <f>+VLOOKUP(A586,Contactos!$A$4:$E$534,6,FALSE)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15" t="str">
        <f>VLOOKUP(A587,[5]bd_lista!A:C,3,FALSE)</f>
        <v>ENTIDAD DESCENTRALIZADA MUNICIPAL DE MAQUINARIA Y EQUIPO</v>
      </c>
      <c r="C587" s="316" t="e">
        <f>+VLOOKUP(A587,Contactos!$A$4:$E$534,6,FALSE)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15" t="str">
        <f>VLOOKUP(A588,[5]bd_lista!A:C,3,FALSE)</f>
        <v>ENTIDAD MUNICIPAL DE ASEO POTOSI</v>
      </c>
      <c r="C588" s="316" t="e">
        <f>+VLOOKUP(A588,Contactos!$A$4:$E$534,6,FALSE)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15" t="str">
        <f>VLOOKUP(A589,[5]bd_lista!A:C,3,FALSE)</f>
        <v>EMPRESA PÚBLICA DEPARTAMENTAL FÁBRICA DE CALAMINAS Y CLAVOS POTOSI</v>
      </c>
      <c r="C589" s="316" t="e">
        <f>+VLOOKUP(A589,Contactos!$A$4:$E$534,6,FALSE)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15" t="str">
        <f>VLOOKUP(A590,[5]bd_lista!A:C,3,FALSE)</f>
        <v>ENTIDAD DESCENTRALIZADA MUNICIPAL DE CEMENTERIOS DE LA PAZ</v>
      </c>
      <c r="C590" s="316" t="e">
        <f>+VLOOKUP(A590,Contactos!$A$4:$E$534,6,FALSE)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15" t="str">
        <f>VLOOKUP(A591,[5]bd_lista!A:C,3,FALSE)</f>
        <v xml:space="preserve">EMPRESA PRESTADORA DE SERVICIO DE AGUA POTABLE Y ALCANTARILLADO </v>
      </c>
      <c r="C591" s="316" t="e">
        <f>+VLOOKUP(A591,Contactos!$A$4:$E$534,6,FALSE)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15" t="str">
        <f>VLOOKUP(A592,[5]bd_lista!A:C,3,FALSE)</f>
        <v>EMPRESA MUNICIPAL FABRICA DE JOYAS</v>
      </c>
      <c r="C592" s="316" t="e">
        <f>+VLOOKUP(A592,Contactos!$A$4:$E$534,6,FALSE)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15" t="str">
        <f>VLOOKUP(A593,[5]bd_lista!A:C,3,FALSE)</f>
        <v>EMPRESA MUNICIPAL DE DISTRIBUCION DE ENERGIA ELECTRICA LLALLAGUA</v>
      </c>
      <c r="C593" s="316" t="e">
        <f>+VLOOKUP(A593,Contactos!$A$4:$E$534,6,FALSE)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15" t="str">
        <f>VLOOKUP(A594,[5]bd_lista!A:C,3,FALSE)</f>
        <v>Gobierno Autónomo Indígena Originario Campesino del Territorio de Raqaypampa</v>
      </c>
      <c r="C594" s="316" t="e">
        <f>+VLOOKUP(A594,Contactos!$A$4:$E$534,6,FALSE)</f>
        <v>#REF!</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15" t="str">
        <f>VLOOKUP(A595,[5]bd_lista!A:C,3,FALSE)</f>
        <v>GAIOC de la Nación Originaria Uru Chipaya</v>
      </c>
      <c r="C595" s="316" t="e">
        <f>+VLOOKUP(A595,Contactos!$A$4:$E$534,6,FALSE)</f>
        <v>#REF!</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15" t="str">
        <f>VLOOKUP(A596,[5]bd_lista!A:C,3,FALSE)</f>
        <v>Gobierno Autónomo Regional del Gran Chaco</v>
      </c>
      <c r="C596" s="316" t="e">
        <f>+VLOOKUP(A596,Contactos!$A$4:$E$534,6,FALSE)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15" t="str">
        <f>VLOOKUP(A597,[5]bd_lista!A:C,3,FALSE)</f>
        <v>Acreedores</v>
      </c>
      <c r="C597" s="316" t="e">
        <f>+VLOOKUP(A597,Contactos!$A$4:$E$534,6,FALSE)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1362</v>
      </c>
      <c r="B598" s="315" t="str">
        <f>VLOOKUP(A598,[5]bd_lista!A:C,3,FALSE)</f>
        <v>Área de Conciliación y Recolección de Datos</v>
      </c>
      <c r="C598" s="316" t="e">
        <f>+VLOOKUP(A598,Contactos!$A$4:$E$534,6,FALSE)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15" t="s">
        <v>1260</v>
      </c>
      <c r="C599" s="316" t="e">
        <f>+VLOOKUP(A599,Contactos!$A$4:$E$534,6,FALSE)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15" t="str">
        <f>VLOOKUP(A600,[5]bd_lista!A:C,3,FALSE)</f>
        <v>No Identificado</v>
      </c>
      <c r="C600" s="316" t="e">
        <f>+VLOOKUP(A600,Contactos!$A$4:$E$534,6,FALSE)</f>
        <v>#N/A</v>
      </c>
      <c r="D600" s="61">
        <v>0</v>
      </c>
      <c r="E600" s="61">
        <v>0</v>
      </c>
      <c r="F600" s="61">
        <v>0</v>
      </c>
      <c r="G600" s="61">
        <v>0</v>
      </c>
      <c r="H600" s="61">
        <v>1026889.79</v>
      </c>
      <c r="I600" s="61">
        <v>0</v>
      </c>
      <c r="J600" s="61">
        <v>0</v>
      </c>
      <c r="K600" s="61">
        <v>0</v>
      </c>
      <c r="L600" s="61">
        <v>3417.39</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1030307.18</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585684316.60000002</v>
      </c>
      <c r="E602" s="101">
        <f t="shared" si="10"/>
        <v>554542264.94999993</v>
      </c>
      <c r="F602" s="101">
        <f t="shared" si="10"/>
        <v>295293758.92000002</v>
      </c>
      <c r="G602" s="101">
        <f t="shared" si="10"/>
        <v>24070.39</v>
      </c>
      <c r="H602" s="101">
        <f t="shared" si="10"/>
        <v>81796474.770000041</v>
      </c>
      <c r="I602" s="101">
        <f t="shared" si="10"/>
        <v>0</v>
      </c>
      <c r="J602" s="101">
        <f t="shared" si="10"/>
        <v>0</v>
      </c>
      <c r="K602" s="101">
        <f t="shared" si="10"/>
        <v>203504484.46999991</v>
      </c>
      <c r="L602" s="101">
        <f t="shared" si="10"/>
        <v>446369079.66999996</v>
      </c>
      <c r="M602" s="101">
        <f t="shared" si="10"/>
        <v>0</v>
      </c>
      <c r="N602" s="101">
        <f t="shared" si="10"/>
        <v>2640</v>
      </c>
      <c r="O602" s="101">
        <f t="shared" si="10"/>
        <v>847144.4</v>
      </c>
      <c r="P602" s="101">
        <f t="shared" si="10"/>
        <v>4463356.66</v>
      </c>
      <c r="Q602" s="101">
        <f t="shared" si="10"/>
        <v>1979740.6700000002</v>
      </c>
      <c r="R602" s="101">
        <f t="shared" si="10"/>
        <v>323192425.08999997</v>
      </c>
      <c r="S602" s="101">
        <f t="shared" si="10"/>
        <v>192082.09</v>
      </c>
      <c r="T602" s="101">
        <f t="shared" si="10"/>
        <v>337015539.50999999</v>
      </c>
      <c r="U602" s="101">
        <f t="shared" si="10"/>
        <v>116794185.13</v>
      </c>
      <c r="V602" s="101">
        <f t="shared" si="10"/>
        <v>902085246.17000008</v>
      </c>
      <c r="W602" s="101">
        <f t="shared" si="10"/>
        <v>82410826.340000004</v>
      </c>
      <c r="X602" s="101">
        <f t="shared" si="10"/>
        <v>473495372.73999995</v>
      </c>
      <c r="Y602" s="101">
        <f t="shared" si="10"/>
        <v>310360525.35000008</v>
      </c>
      <c r="Z602" s="101">
        <f t="shared" si="10"/>
        <v>441030339.95719999</v>
      </c>
      <c r="AA602" s="101">
        <f t="shared" si="10"/>
        <v>499875412.5484001</v>
      </c>
      <c r="AB602" s="101">
        <f t="shared" si="10"/>
        <v>274.39999999999998</v>
      </c>
      <c r="AC602" s="101">
        <f t="shared" si="10"/>
        <v>0</v>
      </c>
      <c r="AD602" s="101">
        <f t="shared" si="10"/>
        <v>600.29999999999995</v>
      </c>
      <c r="AE602" s="101">
        <f t="shared" si="10"/>
        <v>1220080228.9400001</v>
      </c>
      <c r="AF602" s="101">
        <f t="shared" si="10"/>
        <v>0</v>
      </c>
      <c r="AG602" s="101">
        <f t="shared" si="10"/>
        <v>0</v>
      </c>
      <c r="AH602" s="101">
        <f t="shared" si="10"/>
        <v>432146.32</v>
      </c>
      <c r="AI602" s="101">
        <f t="shared" si="10"/>
        <v>0</v>
      </c>
      <c r="AJ602" s="101">
        <f t="shared" si="10"/>
        <v>0</v>
      </c>
      <c r="AK602" s="101">
        <f t="shared" si="10"/>
        <v>751628816.07000005</v>
      </c>
      <c r="AL602" s="101">
        <f t="shared" si="10"/>
        <v>0</v>
      </c>
      <c r="AM602" s="101">
        <f t="shared" si="10"/>
        <v>0.58000000000000029</v>
      </c>
      <c r="AN602" s="101">
        <f t="shared" si="10"/>
        <v>0</v>
      </c>
      <c r="AO602" s="101">
        <f t="shared" si="10"/>
        <v>0</v>
      </c>
      <c r="AP602" s="101">
        <f t="shared" si="10"/>
        <v>0</v>
      </c>
      <c r="AQ602" s="101">
        <f t="shared" si="10"/>
        <v>7612092876.2755985</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3" t="s">
        <v>1265</v>
      </c>
      <c r="F617" s="203" t="s">
        <v>1267</v>
      </c>
      <c r="G617" s="203" t="s">
        <v>1268</v>
      </c>
      <c r="H617" s="203" t="s">
        <v>1269</v>
      </c>
      <c r="I617" s="203"/>
    </row>
    <row r="618" spans="3:43" ht="15.75">
      <c r="E618" s="207" t="s">
        <v>1266</v>
      </c>
      <c r="F618" s="204">
        <f>+SUM(G602:W602)</f>
        <v>2500677295.3600001</v>
      </c>
      <c r="G618" s="205">
        <f>+SUMIFS('CUT MN'!P8:P2212,'CUT MN'!A8:A2212,"&lt;&gt;IDH")+SUMIFS('CUT MN'!Q8:Q2212,'CUT MN'!A8:A2212,"&lt;&gt;IDH")+CVD_AUTO!H87</f>
        <v>2500677295.3600001</v>
      </c>
      <c r="H618" s="205">
        <f t="shared" ref="H618:H623" si="11">+F618-G618</f>
        <v>0</v>
      </c>
      <c r="I618" s="233"/>
      <c r="J618" s="46" t="b">
        <f t="shared" ref="J618:J624" si="12">+F618=G618</f>
        <v>1</v>
      </c>
    </row>
    <row r="619" spans="3:43" ht="15.75">
      <c r="E619" s="208" t="s">
        <v>1270</v>
      </c>
      <c r="F619" s="205">
        <f>+SUM(AB602:AN602)</f>
        <v>1972142066.6100001</v>
      </c>
      <c r="G619" s="205">
        <f>+'CUT ME'!P164+'CUT ME'!Q164</f>
        <v>1972142066.6099997</v>
      </c>
      <c r="H619" s="205">
        <f t="shared" si="11"/>
        <v>0</v>
      </c>
      <c r="I619" s="233"/>
      <c r="J619" s="46" t="b">
        <f t="shared" si="12"/>
        <v>1</v>
      </c>
    </row>
    <row r="620" spans="3:43" ht="15.75">
      <c r="E620" s="208" t="s">
        <v>1271</v>
      </c>
      <c r="F620" s="205">
        <f>+D602+E602</f>
        <v>1140226581.55</v>
      </c>
      <c r="G620" s="205">
        <f>+'TRL MN'!P158</f>
        <v>1140226581.55</v>
      </c>
      <c r="H620" s="205">
        <f t="shared" si="11"/>
        <v>0</v>
      </c>
      <c r="I620" s="233"/>
      <c r="J620" s="46" t="b">
        <f t="shared" si="12"/>
        <v>1</v>
      </c>
    </row>
    <row r="621" spans="3:43" ht="15.75">
      <c r="E621" s="208" t="s">
        <v>1272</v>
      </c>
      <c r="F621" s="205">
        <f>+Z602+AA602</f>
        <v>940905752.50560009</v>
      </c>
      <c r="G621" s="205">
        <f>+'TRL ME'!P89</f>
        <v>940905752.50559974</v>
      </c>
      <c r="H621" s="205">
        <f t="shared" si="11"/>
        <v>0</v>
      </c>
      <c r="I621" s="233"/>
      <c r="J621" s="46" t="b">
        <f t="shared" si="12"/>
        <v>1</v>
      </c>
    </row>
    <row r="622" spans="3:43" ht="15.75">
      <c r="E622" s="208" t="s">
        <v>25</v>
      </c>
      <c r="F622" s="205">
        <f>+F602</f>
        <v>295293758.92000002</v>
      </c>
      <c r="G622" s="205">
        <f>+CDI!H84</f>
        <v>295293758.92000002</v>
      </c>
      <c r="H622" s="205">
        <f t="shared" si="11"/>
        <v>0</v>
      </c>
      <c r="I622" s="233"/>
      <c r="J622" s="46" t="b">
        <f t="shared" si="12"/>
        <v>1</v>
      </c>
    </row>
    <row r="623" spans="3:43">
      <c r="E623" s="206" t="s">
        <v>674</v>
      </c>
      <c r="F623" s="205">
        <f>+Y602</f>
        <v>310360525.35000008</v>
      </c>
      <c r="G623" s="205">
        <f>+'TCR MN'!F60</f>
        <v>310360525.35000002</v>
      </c>
      <c r="H623" s="205">
        <f t="shared" si="11"/>
        <v>0</v>
      </c>
      <c r="I623" s="233"/>
      <c r="J623" s="46" t="b">
        <f t="shared" si="12"/>
        <v>1</v>
      </c>
    </row>
    <row r="624" spans="3:43">
      <c r="E624" s="206" t="s">
        <v>674</v>
      </c>
      <c r="F624" s="205">
        <f>+X602+AO602</f>
        <v>473495372.73999995</v>
      </c>
      <c r="G624" s="205">
        <f>+'TFD MN'!F12+'TFD ME'!G9</f>
        <v>473495372.73999995</v>
      </c>
      <c r="H624" s="205">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5"/>
  <sheetViews>
    <sheetView view="pageBreakPreview" zoomScale="115" zoomScaleNormal="100" zoomScaleSheetLayoutView="115" workbookViewId="0">
      <selection activeCell="B1" sqref="B1"/>
    </sheetView>
  </sheetViews>
  <sheetFormatPr baseColWidth="10" defaultColWidth="11.42578125"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639</v>
      </c>
      <c r="C3" s="49"/>
    </row>
    <row r="4" spans="1:3" ht="56.25">
      <c r="A4" s="49"/>
      <c r="B4" s="52" t="s">
        <v>1253</v>
      </c>
      <c r="C4" s="49"/>
    </row>
    <row r="5" spans="1:3" ht="22.5">
      <c r="A5" s="49"/>
      <c r="B5" s="52" t="s">
        <v>615</v>
      </c>
      <c r="C5" s="49"/>
    </row>
    <row r="6" spans="1:3" ht="15.75" thickBot="1">
      <c r="A6" s="49"/>
      <c r="B6" s="52" t="s">
        <v>626</v>
      </c>
      <c r="C6" s="49"/>
    </row>
    <row r="7" spans="1:3">
      <c r="A7" s="49"/>
      <c r="B7" s="53" t="s">
        <v>2634</v>
      </c>
      <c r="C7" s="49"/>
    </row>
    <row r="8" spans="1:3">
      <c r="A8" s="49"/>
      <c r="B8" s="54" t="s">
        <v>2635</v>
      </c>
      <c r="C8" s="49"/>
    </row>
    <row r="9" spans="1:3" ht="23.25" thickBot="1">
      <c r="A9" s="49"/>
      <c r="B9" s="55" t="s">
        <v>2636</v>
      </c>
      <c r="C9" s="49"/>
    </row>
    <row r="10" spans="1:3">
      <c r="A10" s="49"/>
      <c r="B10" s="53" t="s">
        <v>563</v>
      </c>
      <c r="C10" s="49"/>
    </row>
    <row r="11" spans="1:3">
      <c r="A11" s="49"/>
      <c r="B11" s="54" t="s">
        <v>564</v>
      </c>
      <c r="C11" s="49"/>
    </row>
    <row r="12" spans="1:3" ht="23.25" thickBot="1">
      <c r="A12" s="49"/>
      <c r="B12" s="55" t="s">
        <v>1399</v>
      </c>
      <c r="C12" s="49"/>
    </row>
    <row r="13" spans="1:3">
      <c r="A13" s="49"/>
      <c r="B13" s="56" t="s">
        <v>565</v>
      </c>
      <c r="C13" s="49"/>
    </row>
    <row r="14" spans="1:3">
      <c r="A14" s="49"/>
      <c r="B14" s="54" t="s">
        <v>566</v>
      </c>
      <c r="C14" s="49"/>
    </row>
    <row r="15" spans="1:3" ht="57" thickBot="1">
      <c r="A15" s="49"/>
      <c r="B15" s="54" t="s">
        <v>567</v>
      </c>
      <c r="C15" s="49"/>
    </row>
    <row r="16" spans="1:3" ht="57" thickBot="1">
      <c r="A16" s="49"/>
      <c r="B16" s="57" t="s">
        <v>616</v>
      </c>
      <c r="C16" s="49"/>
    </row>
    <row r="17" spans="1:3" ht="34.5" hidden="1" thickBot="1">
      <c r="A17" s="49"/>
      <c r="B17" s="58" t="s">
        <v>630</v>
      </c>
      <c r="C17" s="49"/>
    </row>
    <row r="18" spans="1:3" ht="34.5" hidden="1" thickBot="1">
      <c r="A18" s="49"/>
      <c r="B18" s="59" t="s">
        <v>627</v>
      </c>
      <c r="C18" s="49"/>
    </row>
    <row r="19" spans="1:3" hidden="1">
      <c r="A19" s="49"/>
      <c r="B19" s="53" t="s">
        <v>568</v>
      </c>
      <c r="C19" s="49"/>
    </row>
    <row r="20" spans="1:3" hidden="1">
      <c r="A20" s="49"/>
      <c r="B20" s="54" t="s">
        <v>569</v>
      </c>
      <c r="C20" s="49"/>
    </row>
    <row r="21" spans="1:3" ht="15.75" hidden="1" thickBot="1">
      <c r="A21" s="49"/>
      <c r="B21" s="55" t="s">
        <v>570</v>
      </c>
      <c r="C21" s="49"/>
    </row>
    <row r="22" spans="1:3">
      <c r="A22" s="49"/>
      <c r="B22" s="56" t="s">
        <v>571</v>
      </c>
      <c r="C22" s="49"/>
    </row>
    <row r="23" spans="1:3">
      <c r="A23" s="49"/>
      <c r="B23" s="54" t="s">
        <v>617</v>
      </c>
      <c r="C23" s="49"/>
    </row>
    <row r="24" spans="1:3" ht="15.75" thickBot="1">
      <c r="A24" s="49"/>
      <c r="B24" s="55" t="s">
        <v>572</v>
      </c>
      <c r="C24" s="49"/>
    </row>
    <row r="25" spans="1:3">
      <c r="A25" s="49"/>
      <c r="B25" s="56" t="s">
        <v>573</v>
      </c>
      <c r="C25" s="49"/>
    </row>
    <row r="26" spans="1:3">
      <c r="A26" s="49"/>
      <c r="B26" s="54" t="s">
        <v>618</v>
      </c>
      <c r="C26" s="49"/>
    </row>
    <row r="27" spans="1:3" ht="23.25" thickBot="1">
      <c r="A27" s="49"/>
      <c r="B27" s="55" t="s">
        <v>574</v>
      </c>
      <c r="C27" s="49"/>
    </row>
    <row r="28" spans="1:3">
      <c r="A28" s="49"/>
      <c r="B28" s="56" t="s">
        <v>1352</v>
      </c>
      <c r="C28" s="49"/>
    </row>
    <row r="29" spans="1:3">
      <c r="A29" s="49"/>
      <c r="B29" s="54" t="s">
        <v>575</v>
      </c>
      <c r="C29" s="49"/>
    </row>
    <row r="30" spans="1:3" ht="15.75" thickBot="1">
      <c r="A30" s="49"/>
      <c r="B30" s="55" t="s">
        <v>576</v>
      </c>
      <c r="C30" s="49"/>
    </row>
    <row r="31" spans="1:3">
      <c r="A31" s="49"/>
      <c r="B31" s="56" t="s">
        <v>1400</v>
      </c>
      <c r="C31" s="49"/>
    </row>
    <row r="32" spans="1:3" ht="45.75" thickBot="1">
      <c r="A32" s="49"/>
      <c r="B32" s="55" t="s">
        <v>1354</v>
      </c>
      <c r="C32" s="49"/>
    </row>
    <row r="33" spans="1:3">
      <c r="A33" s="49"/>
      <c r="B33" s="56" t="s">
        <v>577</v>
      </c>
      <c r="C33" s="49"/>
    </row>
    <row r="34" spans="1:3">
      <c r="A34" s="49"/>
      <c r="B34" s="54" t="s">
        <v>578</v>
      </c>
      <c r="C34" s="49"/>
    </row>
    <row r="35" spans="1:3" ht="15.75" thickBot="1">
      <c r="A35" s="49"/>
      <c r="B35" s="55" t="s">
        <v>579</v>
      </c>
      <c r="C35" s="49"/>
    </row>
    <row r="36" spans="1:3">
      <c r="A36" s="49"/>
      <c r="B36" s="56" t="s">
        <v>1521</v>
      </c>
      <c r="C36" s="49"/>
    </row>
    <row r="37" spans="1:3" ht="22.5">
      <c r="A37" s="49"/>
      <c r="B37" s="54" t="s">
        <v>1524</v>
      </c>
      <c r="C37" s="49"/>
    </row>
    <row r="38" spans="1:3" ht="15.75" thickBot="1">
      <c r="A38" s="49"/>
      <c r="B38" s="55" t="s">
        <v>582</v>
      </c>
      <c r="C38" s="49"/>
    </row>
    <row r="39" spans="1:3">
      <c r="A39" s="49"/>
      <c r="B39" s="56" t="s">
        <v>580</v>
      </c>
      <c r="C39" s="49"/>
    </row>
    <row r="40" spans="1:3">
      <c r="A40" s="49"/>
      <c r="B40" s="54" t="s">
        <v>581</v>
      </c>
      <c r="C40" s="49"/>
    </row>
    <row r="41" spans="1:3" ht="15.75" thickBot="1">
      <c r="A41" s="49"/>
      <c r="B41" s="55" t="s">
        <v>582</v>
      </c>
      <c r="C41" s="49"/>
    </row>
    <row r="42" spans="1:3">
      <c r="A42" s="49"/>
      <c r="B42" s="56" t="s">
        <v>619</v>
      </c>
      <c r="C42" s="49"/>
    </row>
    <row r="43" spans="1:3">
      <c r="A43" s="49"/>
      <c r="B43" s="54" t="s">
        <v>583</v>
      </c>
      <c r="C43" s="49"/>
    </row>
    <row r="44" spans="1:3" ht="15.75" thickBot="1">
      <c r="A44" s="49"/>
      <c r="B44" s="55" t="s">
        <v>582</v>
      </c>
      <c r="C44" s="49"/>
    </row>
    <row r="45" spans="1:3">
      <c r="A45" s="49"/>
      <c r="B45" s="56" t="s">
        <v>628</v>
      </c>
      <c r="C45" s="49"/>
    </row>
    <row r="46" spans="1:3">
      <c r="A46" s="49"/>
      <c r="B46" s="54" t="s">
        <v>620</v>
      </c>
      <c r="C46" s="49"/>
    </row>
    <row r="47" spans="1:3" ht="23.25" thickBot="1">
      <c r="A47" s="49"/>
      <c r="B47" s="55" t="s">
        <v>584</v>
      </c>
      <c r="C47" s="49"/>
    </row>
    <row r="48" spans="1:3" ht="12" customHeight="1">
      <c r="A48" s="49"/>
      <c r="B48" s="56" t="s">
        <v>585</v>
      </c>
      <c r="C48" s="49"/>
    </row>
    <row r="49" spans="1:3">
      <c r="A49" s="49"/>
      <c r="B49" s="54" t="s">
        <v>586</v>
      </c>
      <c r="C49" s="49"/>
    </row>
    <row r="50" spans="1:3">
      <c r="A50" s="49"/>
      <c r="B50" s="54" t="s">
        <v>1355</v>
      </c>
      <c r="C50" s="49"/>
    </row>
    <row r="51" spans="1:3" ht="22.5">
      <c r="A51" s="49"/>
      <c r="B51" s="54" t="s">
        <v>629</v>
      </c>
      <c r="C51" s="49"/>
    </row>
    <row r="52" spans="1:3" ht="34.5" thickBot="1">
      <c r="A52" s="49"/>
      <c r="B52" s="271" t="s">
        <v>1356</v>
      </c>
      <c r="C52" s="49"/>
    </row>
    <row r="53" spans="1:3" ht="12" customHeight="1">
      <c r="A53" s="49"/>
      <c r="B53" s="56" t="s">
        <v>1348</v>
      </c>
      <c r="C53" s="49"/>
    </row>
    <row r="54" spans="1:3" ht="22.5">
      <c r="A54" s="49"/>
      <c r="B54" s="54" t="s">
        <v>1357</v>
      </c>
      <c r="C54" s="49"/>
    </row>
    <row r="55" spans="1:3" ht="33.75">
      <c r="A55" s="49"/>
      <c r="B55" s="54" t="s">
        <v>1349</v>
      </c>
      <c r="C55" s="49"/>
    </row>
    <row r="56" spans="1:3">
      <c r="A56" s="49"/>
      <c r="B56" s="54" t="s">
        <v>1350</v>
      </c>
      <c r="C56" s="49"/>
    </row>
    <row r="57" spans="1:3">
      <c r="A57" s="49"/>
      <c r="B57" s="54" t="s">
        <v>621</v>
      </c>
      <c r="C57" s="49"/>
    </row>
    <row r="58" spans="1:3" ht="22.5">
      <c r="A58" s="49"/>
      <c r="B58" s="54" t="s">
        <v>622</v>
      </c>
      <c r="C58" s="49"/>
    </row>
    <row r="59" spans="1:3" ht="23.25" thickBot="1">
      <c r="A59" s="49"/>
      <c r="B59" s="55" t="s">
        <v>1351</v>
      </c>
      <c r="C59" s="49"/>
    </row>
    <row r="60" spans="1:3" ht="13.5" customHeight="1">
      <c r="A60" s="160"/>
      <c r="B60" s="161" t="s">
        <v>677</v>
      </c>
      <c r="C60" s="49"/>
    </row>
    <row r="61" spans="1:3" ht="22.5">
      <c r="A61" s="49"/>
      <c r="B61" s="54" t="s">
        <v>678</v>
      </c>
      <c r="C61" s="49"/>
    </row>
    <row r="62" spans="1:3" ht="23.25" thickBot="1">
      <c r="A62" s="49"/>
      <c r="B62" s="55" t="s">
        <v>676</v>
      </c>
      <c r="C62" s="49"/>
    </row>
    <row r="63" spans="1:3" ht="1.5" customHeight="1">
      <c r="A63" s="49"/>
      <c r="B63" s="159"/>
      <c r="C63" s="49"/>
    </row>
    <row r="64" spans="1:3" ht="22.5">
      <c r="A64" s="49"/>
      <c r="B64" s="60" t="s">
        <v>587</v>
      </c>
      <c r="C64" s="49"/>
    </row>
    <row r="65" spans="1:3">
      <c r="A65" s="49"/>
      <c r="B65" s="49"/>
      <c r="C65"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232"/>
  <sheetViews>
    <sheetView showGridLines="0" zoomScaleNormal="100"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369"/>
      <c r="I1" s="115"/>
      <c r="J1" s="73"/>
      <c r="K1" s="73"/>
      <c r="L1" s="115"/>
      <c r="M1" s="73"/>
      <c r="N1" s="112"/>
      <c r="O1" s="112"/>
      <c r="P1" s="112"/>
      <c r="Q1" s="112"/>
      <c r="R1" s="73"/>
      <c r="S1" s="73"/>
    </row>
    <row r="2" spans="1:20" ht="15.75">
      <c r="A2" s="115" t="s">
        <v>671</v>
      </c>
      <c r="B2" s="115"/>
      <c r="C2" s="115"/>
      <c r="D2" s="115"/>
      <c r="E2" s="115"/>
      <c r="F2" s="115"/>
      <c r="G2" s="115"/>
      <c r="H2" s="115"/>
      <c r="I2" s="115"/>
      <c r="J2" s="73"/>
      <c r="K2" s="73"/>
      <c r="L2" s="115"/>
      <c r="M2" s="73"/>
      <c r="N2" s="112"/>
      <c r="O2" s="112"/>
      <c r="P2" s="112"/>
      <c r="Q2" s="369"/>
      <c r="R2" s="73"/>
      <c r="S2" s="73"/>
    </row>
    <row r="3" spans="1:20">
      <c r="A3" s="115" t="s">
        <v>3820</v>
      </c>
      <c r="B3" s="115"/>
      <c r="C3" s="115"/>
      <c r="D3" s="115"/>
      <c r="E3" s="115"/>
      <c r="F3" s="115"/>
      <c r="G3" s="115"/>
      <c r="H3" s="115"/>
      <c r="I3" s="115"/>
      <c r="J3" s="73"/>
      <c r="K3" s="73"/>
      <c r="L3" s="115"/>
      <c r="M3" s="73"/>
      <c r="N3" s="112"/>
      <c r="O3" s="112"/>
      <c r="P3" s="112"/>
      <c r="Q3" s="112"/>
      <c r="R3" s="73"/>
      <c r="S3" s="73"/>
    </row>
    <row r="4" spans="1:20">
      <c r="A4" s="65" t="s">
        <v>3821</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5" t="s">
        <v>1463</v>
      </c>
      <c r="B6" s="466"/>
      <c r="C6" s="103"/>
      <c r="D6" s="67"/>
      <c r="E6" s="67"/>
      <c r="F6" s="67"/>
      <c r="G6" s="67"/>
      <c r="H6" s="67"/>
      <c r="I6" s="71"/>
      <c r="J6" s="465" t="s">
        <v>1465</v>
      </c>
      <c r="K6" s="466"/>
      <c r="L6" s="465" t="s">
        <v>1466</v>
      </c>
      <c r="M6" s="466"/>
      <c r="N6" s="463" t="s">
        <v>1467</v>
      </c>
      <c r="O6" s="464"/>
      <c r="P6" s="463" t="s">
        <v>1468</v>
      </c>
      <c r="Q6" s="464"/>
      <c r="R6" s="67"/>
      <c r="S6" s="67"/>
    </row>
    <row r="7" spans="1:20" ht="44.25" customHeight="1">
      <c r="A7" s="337" t="s">
        <v>653</v>
      </c>
      <c r="B7" s="337" t="s">
        <v>654</v>
      </c>
      <c r="C7" s="338" t="s">
        <v>660</v>
      </c>
      <c r="D7" s="338" t="s">
        <v>1462</v>
      </c>
      <c r="E7" s="338" t="s">
        <v>648</v>
      </c>
      <c r="F7" s="338" t="s">
        <v>649</v>
      </c>
      <c r="G7" s="338" t="s">
        <v>651</v>
      </c>
      <c r="H7" s="340" t="s">
        <v>1464</v>
      </c>
      <c r="I7" s="338" t="s">
        <v>652</v>
      </c>
      <c r="J7" s="337" t="s">
        <v>655</v>
      </c>
      <c r="K7" s="337" t="s">
        <v>658</v>
      </c>
      <c r="L7" s="337" t="s">
        <v>656</v>
      </c>
      <c r="M7" s="337" t="s">
        <v>657</v>
      </c>
      <c r="N7" s="339" t="s">
        <v>1301</v>
      </c>
      <c r="O7" s="339" t="s">
        <v>1302</v>
      </c>
      <c r="P7" s="339" t="s">
        <v>1287</v>
      </c>
      <c r="Q7" s="338" t="s">
        <v>1288</v>
      </c>
      <c r="R7" s="338" t="s">
        <v>662</v>
      </c>
      <c r="S7" s="338" t="s">
        <v>1469</v>
      </c>
      <c r="T7" s="340" t="s">
        <v>1353</v>
      </c>
    </row>
    <row r="8" spans="1:20" ht="38.25">
      <c r="A8" s="191" t="s">
        <v>550</v>
      </c>
      <c r="B8" s="68"/>
      <c r="C8" s="212" t="s">
        <v>589</v>
      </c>
      <c r="D8" s="213">
        <v>45659</v>
      </c>
      <c r="E8" s="191" t="s">
        <v>1551</v>
      </c>
      <c r="F8" s="191" t="s">
        <v>3</v>
      </c>
      <c r="G8" s="191">
        <v>2247391</v>
      </c>
      <c r="H8" s="68"/>
      <c r="I8" s="197" t="s">
        <v>1538</v>
      </c>
      <c r="J8" s="68"/>
      <c r="K8" s="68"/>
      <c r="L8" s="68"/>
      <c r="M8" s="68"/>
      <c r="N8" s="348"/>
      <c r="O8" s="348"/>
      <c r="P8" s="214">
        <v>0</v>
      </c>
      <c r="Q8" s="214">
        <v>2097.7600000000002</v>
      </c>
      <c r="R8" s="68" t="s">
        <v>1479</v>
      </c>
      <c r="S8" s="349"/>
      <c r="T8" s="272"/>
    </row>
    <row r="9" spans="1:20" ht="51">
      <c r="A9" s="191">
        <v>81</v>
      </c>
      <c r="B9" s="68"/>
      <c r="C9" s="212" t="s">
        <v>49</v>
      </c>
      <c r="D9" s="213">
        <v>45659</v>
      </c>
      <c r="E9" s="191" t="s">
        <v>1552</v>
      </c>
      <c r="F9" s="191" t="s">
        <v>3</v>
      </c>
      <c r="G9" s="191">
        <v>2247516</v>
      </c>
      <c r="H9" s="68"/>
      <c r="I9" s="197" t="s">
        <v>2039</v>
      </c>
      <c r="J9" s="68"/>
      <c r="K9" s="68"/>
      <c r="L9" s="68"/>
      <c r="M9" s="68"/>
      <c r="N9" s="348"/>
      <c r="O9" s="348"/>
      <c r="P9" s="214">
        <v>0</v>
      </c>
      <c r="Q9" s="214">
        <v>25</v>
      </c>
      <c r="R9" s="68" t="s">
        <v>1479</v>
      </c>
      <c r="S9" s="349"/>
      <c r="T9" s="272"/>
    </row>
    <row r="10" spans="1:20" ht="38.25">
      <c r="A10" s="191" t="s">
        <v>550</v>
      </c>
      <c r="B10" s="68"/>
      <c r="C10" s="212" t="s">
        <v>589</v>
      </c>
      <c r="D10" s="213">
        <v>45659</v>
      </c>
      <c r="E10" s="191" t="s">
        <v>1553</v>
      </c>
      <c r="F10" s="191" t="s">
        <v>3</v>
      </c>
      <c r="G10" s="191">
        <v>2247405</v>
      </c>
      <c r="H10" s="68"/>
      <c r="I10" s="197" t="s">
        <v>2040</v>
      </c>
      <c r="J10" s="68"/>
      <c r="K10" s="68"/>
      <c r="L10" s="68"/>
      <c r="M10" s="68"/>
      <c r="N10" s="348"/>
      <c r="O10" s="348"/>
      <c r="P10" s="214">
        <v>0</v>
      </c>
      <c r="Q10" s="214">
        <v>2.4900000000000002</v>
      </c>
      <c r="R10" s="68" t="s">
        <v>1479</v>
      </c>
      <c r="S10" s="349"/>
      <c r="T10" s="272"/>
    </row>
    <row r="11" spans="1:20" ht="38.25">
      <c r="A11" s="191">
        <v>15</v>
      </c>
      <c r="B11" s="68"/>
      <c r="C11" s="212" t="s">
        <v>39</v>
      </c>
      <c r="D11" s="213">
        <v>45659</v>
      </c>
      <c r="E11" s="191" t="s">
        <v>1554</v>
      </c>
      <c r="F11" s="191" t="s">
        <v>3</v>
      </c>
      <c r="G11" s="191">
        <v>2247526</v>
      </c>
      <c r="H11" s="68"/>
      <c r="I11" s="197" t="s">
        <v>2041</v>
      </c>
      <c r="J11" s="68"/>
      <c r="K11" s="68"/>
      <c r="L11" s="68"/>
      <c r="M11" s="68"/>
      <c r="N11" s="348"/>
      <c r="O11" s="348"/>
      <c r="P11" s="214">
        <v>0</v>
      </c>
      <c r="Q11" s="214">
        <v>1246</v>
      </c>
      <c r="R11" s="68" t="s">
        <v>1479</v>
      </c>
      <c r="S11" s="349"/>
      <c r="T11" s="272"/>
    </row>
    <row r="12" spans="1:20" ht="63.75">
      <c r="A12" s="191">
        <v>117</v>
      </c>
      <c r="B12" s="68"/>
      <c r="C12" s="212" t="s">
        <v>54</v>
      </c>
      <c r="D12" s="213">
        <v>45659</v>
      </c>
      <c r="E12" s="191" t="s">
        <v>1555</v>
      </c>
      <c r="F12" s="191" t="s">
        <v>10</v>
      </c>
      <c r="G12" s="191">
        <v>1115614</v>
      </c>
      <c r="H12" s="68"/>
      <c r="I12" s="197" t="s">
        <v>2042</v>
      </c>
      <c r="J12" s="68"/>
      <c r="K12" s="68"/>
      <c r="L12" s="68"/>
      <c r="M12" s="68"/>
      <c r="N12" s="348"/>
      <c r="O12" s="348"/>
      <c r="P12" s="214">
        <v>60</v>
      </c>
      <c r="Q12" s="214">
        <v>0</v>
      </c>
      <c r="R12" s="68" t="s">
        <v>1479</v>
      </c>
      <c r="S12" s="349"/>
      <c r="T12" s="272"/>
    </row>
    <row r="13" spans="1:20" ht="51">
      <c r="A13" s="191" t="s">
        <v>550</v>
      </c>
      <c r="B13" s="68"/>
      <c r="C13" s="212" t="s">
        <v>589</v>
      </c>
      <c r="D13" s="213">
        <v>45660</v>
      </c>
      <c r="E13" s="191" t="s">
        <v>1556</v>
      </c>
      <c r="F13" s="191" t="s">
        <v>3</v>
      </c>
      <c r="G13" s="191">
        <v>2247727</v>
      </c>
      <c r="H13" s="68"/>
      <c r="I13" s="197" t="s">
        <v>2043</v>
      </c>
      <c r="J13" s="68"/>
      <c r="K13" s="68"/>
      <c r="L13" s="68"/>
      <c r="M13" s="68"/>
      <c r="N13" s="348"/>
      <c r="O13" s="348"/>
      <c r="P13" s="214">
        <v>0</v>
      </c>
      <c r="Q13" s="214">
        <v>411.67</v>
      </c>
      <c r="R13" s="68" t="s">
        <v>1479</v>
      </c>
      <c r="S13" s="349"/>
      <c r="T13" s="272"/>
    </row>
    <row r="14" spans="1:20" ht="51">
      <c r="A14" s="191">
        <v>35</v>
      </c>
      <c r="B14" s="68"/>
      <c r="C14" s="212" t="s">
        <v>43</v>
      </c>
      <c r="D14" s="213">
        <v>45660</v>
      </c>
      <c r="E14" s="191" t="s">
        <v>1557</v>
      </c>
      <c r="F14" s="191" t="s">
        <v>3</v>
      </c>
      <c r="G14" s="191">
        <v>2247813</v>
      </c>
      <c r="H14" s="68"/>
      <c r="I14" s="197" t="s">
        <v>2044</v>
      </c>
      <c r="J14" s="68"/>
      <c r="K14" s="68"/>
      <c r="L14" s="68"/>
      <c r="M14" s="68"/>
      <c r="N14" s="348"/>
      <c r="O14" s="348"/>
      <c r="P14" s="214">
        <v>0</v>
      </c>
      <c r="Q14" s="214">
        <v>3513.93</v>
      </c>
      <c r="R14" s="68" t="s">
        <v>1479</v>
      </c>
      <c r="S14" s="349"/>
      <c r="T14" s="272"/>
    </row>
    <row r="15" spans="1:20" ht="51">
      <c r="A15" s="191" t="s">
        <v>550</v>
      </c>
      <c r="B15" s="68"/>
      <c r="C15" s="212" t="s">
        <v>589</v>
      </c>
      <c r="D15" s="213">
        <v>45660</v>
      </c>
      <c r="E15" s="191" t="s">
        <v>1558</v>
      </c>
      <c r="F15" s="191" t="s">
        <v>3</v>
      </c>
      <c r="G15" s="191">
        <v>2247819</v>
      </c>
      <c r="H15" s="68"/>
      <c r="I15" s="197" t="s">
        <v>2045</v>
      </c>
      <c r="J15" s="68"/>
      <c r="K15" s="68"/>
      <c r="L15" s="68"/>
      <c r="M15" s="68"/>
      <c r="N15" s="348"/>
      <c r="O15" s="348"/>
      <c r="P15" s="214">
        <v>0</v>
      </c>
      <c r="Q15" s="214">
        <v>4957.58</v>
      </c>
      <c r="R15" s="68" t="s">
        <v>1479</v>
      </c>
      <c r="S15" s="349"/>
      <c r="T15" s="272"/>
    </row>
    <row r="16" spans="1:20" ht="38.25">
      <c r="A16" s="191">
        <v>86</v>
      </c>
      <c r="B16" s="68"/>
      <c r="C16" s="212" t="s">
        <v>50</v>
      </c>
      <c r="D16" s="213">
        <v>45660</v>
      </c>
      <c r="E16" s="191" t="s">
        <v>1559</v>
      </c>
      <c r="F16" s="191" t="s">
        <v>3</v>
      </c>
      <c r="G16" s="191">
        <v>2247841</v>
      </c>
      <c r="H16" s="68"/>
      <c r="I16" s="197" t="s">
        <v>2046</v>
      </c>
      <c r="J16" s="68"/>
      <c r="K16" s="68"/>
      <c r="L16" s="68"/>
      <c r="M16" s="68"/>
      <c r="N16" s="348"/>
      <c r="O16" s="348"/>
      <c r="P16" s="214">
        <v>0</v>
      </c>
      <c r="Q16" s="214">
        <v>0.02</v>
      </c>
      <c r="R16" s="68" t="s">
        <v>1479</v>
      </c>
      <c r="S16" s="349"/>
      <c r="T16" s="272"/>
    </row>
    <row r="17" spans="1:20" ht="51">
      <c r="A17" s="191">
        <v>383</v>
      </c>
      <c r="B17" s="68"/>
      <c r="C17" s="212" t="s">
        <v>1242</v>
      </c>
      <c r="D17" s="213">
        <v>45660</v>
      </c>
      <c r="E17" s="191" t="s">
        <v>1560</v>
      </c>
      <c r="F17" s="191" t="s">
        <v>3</v>
      </c>
      <c r="G17" s="191">
        <v>2247857</v>
      </c>
      <c r="H17" s="68"/>
      <c r="I17" s="197" t="s">
        <v>2047</v>
      </c>
      <c r="J17" s="68"/>
      <c r="K17" s="68"/>
      <c r="L17" s="68"/>
      <c r="M17" s="68"/>
      <c r="N17" s="348"/>
      <c r="O17" s="348"/>
      <c r="P17" s="214">
        <v>0</v>
      </c>
      <c r="Q17" s="214">
        <v>3998</v>
      </c>
      <c r="R17" s="68" t="s">
        <v>1479</v>
      </c>
      <c r="S17" s="349"/>
      <c r="T17" s="272"/>
    </row>
    <row r="18" spans="1:20" ht="51">
      <c r="A18" s="191">
        <v>383</v>
      </c>
      <c r="B18" s="68"/>
      <c r="C18" s="212" t="s">
        <v>1242</v>
      </c>
      <c r="D18" s="213">
        <v>45660</v>
      </c>
      <c r="E18" s="191" t="s">
        <v>1561</v>
      </c>
      <c r="F18" s="191" t="s">
        <v>3</v>
      </c>
      <c r="G18" s="191">
        <v>2247858</v>
      </c>
      <c r="H18" s="68"/>
      <c r="I18" s="197" t="s">
        <v>2048</v>
      </c>
      <c r="J18" s="68"/>
      <c r="K18" s="68"/>
      <c r="L18" s="68"/>
      <c r="M18" s="68"/>
      <c r="N18" s="348"/>
      <c r="O18" s="348"/>
      <c r="P18" s="214">
        <v>0</v>
      </c>
      <c r="Q18" s="214">
        <v>1378</v>
      </c>
      <c r="R18" s="68" t="s">
        <v>1479</v>
      </c>
      <c r="S18" s="349"/>
      <c r="T18" s="272"/>
    </row>
    <row r="19" spans="1:20" ht="51">
      <c r="A19" s="191">
        <v>383</v>
      </c>
      <c r="B19" s="68"/>
      <c r="C19" s="212" t="s">
        <v>1242</v>
      </c>
      <c r="D19" s="213">
        <v>45660</v>
      </c>
      <c r="E19" s="191" t="s">
        <v>1562</v>
      </c>
      <c r="F19" s="191" t="s">
        <v>3</v>
      </c>
      <c r="G19" s="191">
        <v>2247859</v>
      </c>
      <c r="H19" s="68"/>
      <c r="I19" s="197" t="s">
        <v>2049</v>
      </c>
      <c r="J19" s="68"/>
      <c r="K19" s="68"/>
      <c r="L19" s="68"/>
      <c r="M19" s="68"/>
      <c r="N19" s="348"/>
      <c r="O19" s="348"/>
      <c r="P19" s="214">
        <v>0</v>
      </c>
      <c r="Q19" s="214">
        <v>6</v>
      </c>
      <c r="R19" s="68" t="s">
        <v>1479</v>
      </c>
      <c r="S19" s="349"/>
      <c r="T19" s="272"/>
    </row>
    <row r="20" spans="1:20" ht="51">
      <c r="A20" s="191">
        <v>383</v>
      </c>
      <c r="B20" s="68"/>
      <c r="C20" s="212" t="s">
        <v>1242</v>
      </c>
      <c r="D20" s="213">
        <v>45660</v>
      </c>
      <c r="E20" s="191" t="s">
        <v>1563</v>
      </c>
      <c r="F20" s="191" t="s">
        <v>3</v>
      </c>
      <c r="G20" s="191">
        <v>2247860</v>
      </c>
      <c r="H20" s="68"/>
      <c r="I20" s="197" t="s">
        <v>2050</v>
      </c>
      <c r="J20" s="68"/>
      <c r="K20" s="68"/>
      <c r="L20" s="68"/>
      <c r="M20" s="68"/>
      <c r="N20" s="348"/>
      <c r="O20" s="348"/>
      <c r="P20" s="214">
        <v>0</v>
      </c>
      <c r="Q20" s="214">
        <v>2142</v>
      </c>
      <c r="R20" s="68" t="s">
        <v>1479</v>
      </c>
      <c r="S20" s="349"/>
      <c r="T20" s="272"/>
    </row>
    <row r="21" spans="1:20" ht="51">
      <c r="A21" s="191">
        <v>383</v>
      </c>
      <c r="B21" s="68"/>
      <c r="C21" s="212" t="s">
        <v>1242</v>
      </c>
      <c r="D21" s="213">
        <v>45660</v>
      </c>
      <c r="E21" s="191" t="s">
        <v>1564</v>
      </c>
      <c r="F21" s="191" t="s">
        <v>3</v>
      </c>
      <c r="G21" s="191">
        <v>2247861</v>
      </c>
      <c r="H21" s="68"/>
      <c r="I21" s="197" t="s">
        <v>2051</v>
      </c>
      <c r="J21" s="68"/>
      <c r="K21" s="68"/>
      <c r="L21" s="68"/>
      <c r="M21" s="68"/>
      <c r="N21" s="348"/>
      <c r="O21" s="348"/>
      <c r="P21" s="214">
        <v>0</v>
      </c>
      <c r="Q21" s="214">
        <v>7275</v>
      </c>
      <c r="R21" s="68" t="s">
        <v>1479</v>
      </c>
      <c r="S21" s="349"/>
      <c r="T21" s="272"/>
    </row>
    <row r="22" spans="1:20" ht="51">
      <c r="A22" s="191" t="s">
        <v>550</v>
      </c>
      <c r="B22" s="68"/>
      <c r="C22" s="212" t="s">
        <v>589</v>
      </c>
      <c r="D22" s="213">
        <v>45660</v>
      </c>
      <c r="E22" s="191" t="s">
        <v>1565</v>
      </c>
      <c r="F22" s="191" t="s">
        <v>3</v>
      </c>
      <c r="G22" s="191">
        <v>2247710</v>
      </c>
      <c r="H22" s="68"/>
      <c r="I22" s="197" t="s">
        <v>2052</v>
      </c>
      <c r="J22" s="68"/>
      <c r="K22" s="68"/>
      <c r="L22" s="68"/>
      <c r="M22" s="68"/>
      <c r="N22" s="348"/>
      <c r="O22" s="348"/>
      <c r="P22" s="214">
        <v>0</v>
      </c>
      <c r="Q22" s="214">
        <v>4062</v>
      </c>
      <c r="R22" s="68" t="s">
        <v>1479</v>
      </c>
      <c r="S22" s="349"/>
      <c r="T22" s="272"/>
    </row>
    <row r="23" spans="1:20" ht="51">
      <c r="A23" s="191" t="s">
        <v>550</v>
      </c>
      <c r="B23" s="68"/>
      <c r="C23" s="212" t="s">
        <v>589</v>
      </c>
      <c r="D23" s="213">
        <v>45660</v>
      </c>
      <c r="E23" s="191" t="s">
        <v>1566</v>
      </c>
      <c r="F23" s="191" t="s">
        <v>3</v>
      </c>
      <c r="G23" s="191">
        <v>2247759</v>
      </c>
      <c r="H23" s="68"/>
      <c r="I23" s="197" t="s">
        <v>2053</v>
      </c>
      <c r="J23" s="68"/>
      <c r="K23" s="68"/>
      <c r="L23" s="68"/>
      <c r="M23" s="68"/>
      <c r="N23" s="348"/>
      <c r="O23" s="348"/>
      <c r="P23" s="214">
        <v>0</v>
      </c>
      <c r="Q23" s="214">
        <v>1200</v>
      </c>
      <c r="R23" s="68" t="s">
        <v>1479</v>
      </c>
      <c r="S23" s="349"/>
      <c r="T23" s="272"/>
    </row>
    <row r="24" spans="1:20" ht="51">
      <c r="A24" s="191">
        <v>291</v>
      </c>
      <c r="B24" s="68"/>
      <c r="C24" s="212" t="s">
        <v>119</v>
      </c>
      <c r="D24" s="213">
        <v>45660</v>
      </c>
      <c r="E24" s="191" t="s">
        <v>1567</v>
      </c>
      <c r="F24" s="191" t="s">
        <v>3</v>
      </c>
      <c r="G24" s="191">
        <v>2247761</v>
      </c>
      <c r="H24" s="68"/>
      <c r="I24" s="197" t="s">
        <v>2054</v>
      </c>
      <c r="J24" s="68"/>
      <c r="K24" s="68"/>
      <c r="L24" s="68"/>
      <c r="M24" s="68"/>
      <c r="N24" s="348"/>
      <c r="O24" s="348"/>
      <c r="P24" s="214">
        <v>0</v>
      </c>
      <c r="Q24" s="214">
        <v>15141.54</v>
      </c>
      <c r="R24" s="68" t="s">
        <v>1479</v>
      </c>
      <c r="S24" s="349"/>
      <c r="T24" s="272"/>
    </row>
    <row r="25" spans="1:20" ht="51">
      <c r="A25" s="191">
        <v>383</v>
      </c>
      <c r="B25" s="68"/>
      <c r="C25" s="212" t="s">
        <v>1242</v>
      </c>
      <c r="D25" s="213">
        <v>45660</v>
      </c>
      <c r="E25" s="191" t="s">
        <v>1568</v>
      </c>
      <c r="F25" s="191" t="s">
        <v>3</v>
      </c>
      <c r="G25" s="191">
        <v>2247863</v>
      </c>
      <c r="H25" s="68"/>
      <c r="I25" s="197" t="s">
        <v>2055</v>
      </c>
      <c r="J25" s="68"/>
      <c r="K25" s="68"/>
      <c r="L25" s="68"/>
      <c r="M25" s="68"/>
      <c r="N25" s="348"/>
      <c r="O25" s="348"/>
      <c r="P25" s="214">
        <v>0</v>
      </c>
      <c r="Q25" s="214">
        <v>318</v>
      </c>
      <c r="R25" s="68" t="s">
        <v>1479</v>
      </c>
      <c r="S25" s="349"/>
      <c r="T25" s="272"/>
    </row>
    <row r="26" spans="1:20" ht="51">
      <c r="A26" s="191">
        <v>383</v>
      </c>
      <c r="B26" s="68"/>
      <c r="C26" s="212" t="s">
        <v>1242</v>
      </c>
      <c r="D26" s="213">
        <v>45660</v>
      </c>
      <c r="E26" s="191" t="s">
        <v>1569</v>
      </c>
      <c r="F26" s="191" t="s">
        <v>3</v>
      </c>
      <c r="G26" s="191">
        <v>2247864</v>
      </c>
      <c r="H26" s="68"/>
      <c r="I26" s="197" t="s">
        <v>2056</v>
      </c>
      <c r="J26" s="68"/>
      <c r="K26" s="68"/>
      <c r="L26" s="68"/>
      <c r="M26" s="68"/>
      <c r="N26" s="348"/>
      <c r="O26" s="348"/>
      <c r="P26" s="214">
        <v>0</v>
      </c>
      <c r="Q26" s="214">
        <v>2605</v>
      </c>
      <c r="R26" s="68" t="s">
        <v>1479</v>
      </c>
      <c r="S26" s="349"/>
      <c r="T26" s="272"/>
    </row>
    <row r="27" spans="1:20" ht="51">
      <c r="A27" s="191">
        <v>383</v>
      </c>
      <c r="B27" s="68"/>
      <c r="C27" s="212" t="s">
        <v>1242</v>
      </c>
      <c r="D27" s="213">
        <v>45660</v>
      </c>
      <c r="E27" s="191" t="s">
        <v>1570</v>
      </c>
      <c r="F27" s="191" t="s">
        <v>3</v>
      </c>
      <c r="G27" s="191">
        <v>2247865</v>
      </c>
      <c r="H27" s="68"/>
      <c r="I27" s="197" t="s">
        <v>2057</v>
      </c>
      <c r="J27" s="68"/>
      <c r="K27" s="68"/>
      <c r="L27" s="68"/>
      <c r="M27" s="68"/>
      <c r="N27" s="348"/>
      <c r="O27" s="348"/>
      <c r="P27" s="214">
        <v>0</v>
      </c>
      <c r="Q27" s="214">
        <v>450</v>
      </c>
      <c r="R27" s="68" t="s">
        <v>1479</v>
      </c>
      <c r="S27" s="349"/>
      <c r="T27" s="272"/>
    </row>
    <row r="28" spans="1:20" ht="89.25">
      <c r="A28" s="191" t="s">
        <v>542</v>
      </c>
      <c r="B28" s="68"/>
      <c r="C28" s="212" t="s">
        <v>687</v>
      </c>
      <c r="D28" s="213">
        <v>45660</v>
      </c>
      <c r="E28" s="191" t="s">
        <v>1571</v>
      </c>
      <c r="F28" s="191" t="s">
        <v>20</v>
      </c>
      <c r="G28" s="191">
        <v>1115657</v>
      </c>
      <c r="H28" s="68"/>
      <c r="I28" s="197" t="s">
        <v>2058</v>
      </c>
      <c r="J28" s="68"/>
      <c r="K28" s="68"/>
      <c r="L28" s="68"/>
      <c r="M28" s="68"/>
      <c r="N28" s="348"/>
      <c r="O28" s="348"/>
      <c r="P28" s="214">
        <v>52272466.109999999</v>
      </c>
      <c r="Q28" s="214">
        <v>0</v>
      </c>
      <c r="R28" s="68" t="s">
        <v>1479</v>
      </c>
      <c r="S28" s="349"/>
      <c r="T28" s="272"/>
    </row>
    <row r="29" spans="1:20" ht="76.5">
      <c r="A29" s="191">
        <v>117</v>
      </c>
      <c r="B29" s="68"/>
      <c r="C29" s="212" t="s">
        <v>54</v>
      </c>
      <c r="D29" s="213">
        <v>45660</v>
      </c>
      <c r="E29" s="191" t="s">
        <v>1572</v>
      </c>
      <c r="F29" s="191" t="s">
        <v>10</v>
      </c>
      <c r="G29" s="191">
        <v>1115658</v>
      </c>
      <c r="H29" s="68"/>
      <c r="I29" s="197" t="s">
        <v>2059</v>
      </c>
      <c r="J29" s="68"/>
      <c r="K29" s="68"/>
      <c r="L29" s="68"/>
      <c r="M29" s="68"/>
      <c r="N29" s="348"/>
      <c r="O29" s="348"/>
      <c r="P29" s="214">
        <v>60</v>
      </c>
      <c r="Q29" s="214">
        <v>0</v>
      </c>
      <c r="R29" s="68" t="s">
        <v>1479</v>
      </c>
      <c r="S29" s="349"/>
      <c r="T29" s="272"/>
    </row>
    <row r="30" spans="1:20" ht="63.75">
      <c r="A30" s="191">
        <v>117</v>
      </c>
      <c r="B30" s="68"/>
      <c r="C30" s="212" t="s">
        <v>54</v>
      </c>
      <c r="D30" s="213">
        <v>45660</v>
      </c>
      <c r="E30" s="191" t="s">
        <v>1573</v>
      </c>
      <c r="F30" s="191" t="s">
        <v>10</v>
      </c>
      <c r="G30" s="191">
        <v>1115666</v>
      </c>
      <c r="H30" s="68"/>
      <c r="I30" s="197" t="s">
        <v>2060</v>
      </c>
      <c r="J30" s="68"/>
      <c r="K30" s="68"/>
      <c r="L30" s="68"/>
      <c r="M30" s="68"/>
      <c r="N30" s="348"/>
      <c r="O30" s="348"/>
      <c r="P30" s="214">
        <v>60</v>
      </c>
      <c r="Q30" s="214">
        <v>0</v>
      </c>
      <c r="R30" s="68" t="s">
        <v>1479</v>
      </c>
      <c r="S30" s="349"/>
      <c r="T30" s="272"/>
    </row>
    <row r="31" spans="1:20" ht="76.5">
      <c r="A31" s="191">
        <v>513</v>
      </c>
      <c r="B31" s="68"/>
      <c r="C31" s="212" t="s">
        <v>160</v>
      </c>
      <c r="D31" s="213">
        <v>45660</v>
      </c>
      <c r="E31" s="191" t="s">
        <v>1574</v>
      </c>
      <c r="F31" s="191" t="s">
        <v>6</v>
      </c>
      <c r="G31" s="191">
        <v>1115655</v>
      </c>
      <c r="H31" s="68"/>
      <c r="I31" s="197" t="s">
        <v>2061</v>
      </c>
      <c r="J31" s="68"/>
      <c r="K31" s="68"/>
      <c r="L31" s="68"/>
      <c r="M31" s="68"/>
      <c r="N31" s="348"/>
      <c r="O31" s="348"/>
      <c r="P31" s="214">
        <v>0</v>
      </c>
      <c r="Q31" s="214">
        <v>72094.460000000006</v>
      </c>
      <c r="R31" s="68" t="s">
        <v>1479</v>
      </c>
      <c r="S31" s="349"/>
      <c r="T31" s="272"/>
    </row>
    <row r="32" spans="1:20" ht="76.5">
      <c r="A32" s="191">
        <v>513</v>
      </c>
      <c r="B32" s="68"/>
      <c r="C32" s="212" t="s">
        <v>160</v>
      </c>
      <c r="D32" s="213">
        <v>45660</v>
      </c>
      <c r="E32" s="191" t="s">
        <v>1575</v>
      </c>
      <c r="F32" s="191" t="s">
        <v>6</v>
      </c>
      <c r="G32" s="191">
        <v>1115651</v>
      </c>
      <c r="H32" s="68"/>
      <c r="I32" s="197" t="s">
        <v>2062</v>
      </c>
      <c r="J32" s="68"/>
      <c r="K32" s="68"/>
      <c r="L32" s="68"/>
      <c r="M32" s="68"/>
      <c r="N32" s="348"/>
      <c r="O32" s="348"/>
      <c r="P32" s="214">
        <v>0</v>
      </c>
      <c r="Q32" s="214">
        <v>51496</v>
      </c>
      <c r="R32" s="68" t="s">
        <v>1479</v>
      </c>
      <c r="S32" s="349"/>
      <c r="T32" s="272"/>
    </row>
    <row r="33" spans="1:20" ht="89.25">
      <c r="A33" s="191">
        <v>513</v>
      </c>
      <c r="B33" s="68"/>
      <c r="C33" s="212" t="s">
        <v>160</v>
      </c>
      <c r="D33" s="213">
        <v>45660</v>
      </c>
      <c r="E33" s="191" t="s">
        <v>1584</v>
      </c>
      <c r="F33" s="191" t="s">
        <v>10</v>
      </c>
      <c r="G33" s="191">
        <v>1115654</v>
      </c>
      <c r="H33" s="68"/>
      <c r="I33" s="197" t="s">
        <v>2071</v>
      </c>
      <c r="J33" s="68"/>
      <c r="K33" s="68"/>
      <c r="L33" s="68"/>
      <c r="M33" s="68"/>
      <c r="N33" s="348"/>
      <c r="O33" s="348"/>
      <c r="P33" s="214">
        <v>96257.86</v>
      </c>
      <c r="Q33" s="214">
        <v>0</v>
      </c>
      <c r="R33" s="68" t="s">
        <v>1479</v>
      </c>
      <c r="S33" s="349"/>
      <c r="T33" s="272"/>
    </row>
    <row r="34" spans="1:20" ht="89.25">
      <c r="A34" s="191">
        <v>513</v>
      </c>
      <c r="B34" s="68"/>
      <c r="C34" s="212" t="s">
        <v>160</v>
      </c>
      <c r="D34" s="213">
        <v>45660</v>
      </c>
      <c r="E34" s="191" t="s">
        <v>1585</v>
      </c>
      <c r="F34" s="191" t="s">
        <v>10</v>
      </c>
      <c r="G34" s="191">
        <v>1115648</v>
      </c>
      <c r="H34" s="68"/>
      <c r="I34" s="197" t="s">
        <v>2072</v>
      </c>
      <c r="J34" s="68"/>
      <c r="K34" s="68"/>
      <c r="L34" s="68"/>
      <c r="M34" s="68"/>
      <c r="N34" s="348"/>
      <c r="O34" s="348"/>
      <c r="P34" s="214">
        <v>68858.47</v>
      </c>
      <c r="Q34" s="214">
        <v>0</v>
      </c>
      <c r="R34" s="68" t="s">
        <v>1479</v>
      </c>
      <c r="S34" s="349"/>
      <c r="T34" s="272"/>
    </row>
    <row r="35" spans="1:20" ht="76.5">
      <c r="A35" s="191">
        <v>117</v>
      </c>
      <c r="B35" s="68"/>
      <c r="C35" s="212" t="s">
        <v>54</v>
      </c>
      <c r="D35" s="213">
        <v>45660</v>
      </c>
      <c r="E35" s="191" t="s">
        <v>1586</v>
      </c>
      <c r="F35" s="191" t="s">
        <v>10</v>
      </c>
      <c r="G35" s="191">
        <v>1115702</v>
      </c>
      <c r="H35" s="68"/>
      <c r="I35" s="197" t="s">
        <v>2073</v>
      </c>
      <c r="J35" s="68"/>
      <c r="K35" s="68"/>
      <c r="L35" s="68"/>
      <c r="M35" s="68"/>
      <c r="N35" s="348"/>
      <c r="O35" s="348"/>
      <c r="P35" s="214">
        <v>60</v>
      </c>
      <c r="Q35" s="214">
        <v>0</v>
      </c>
      <c r="R35" s="68" t="s">
        <v>1479</v>
      </c>
      <c r="S35" s="349"/>
      <c r="T35" s="272"/>
    </row>
    <row r="36" spans="1:20" ht="38.25">
      <c r="A36" s="191" t="s">
        <v>550</v>
      </c>
      <c r="B36" s="68"/>
      <c r="C36" s="212" t="s">
        <v>589</v>
      </c>
      <c r="D36" s="213">
        <v>45663</v>
      </c>
      <c r="E36" s="191" t="s">
        <v>1587</v>
      </c>
      <c r="F36" s="191" t="s">
        <v>3</v>
      </c>
      <c r="G36" s="191">
        <v>2248040</v>
      </c>
      <c r="H36" s="68"/>
      <c r="I36" s="197" t="s">
        <v>1539</v>
      </c>
      <c r="J36" s="68"/>
      <c r="K36" s="68"/>
      <c r="L36" s="68"/>
      <c r="M36" s="68"/>
      <c r="N36" s="348"/>
      <c r="O36" s="348"/>
      <c r="P36" s="214">
        <v>0</v>
      </c>
      <c r="Q36" s="214">
        <v>900</v>
      </c>
      <c r="R36" s="68" t="s">
        <v>1479</v>
      </c>
      <c r="S36" s="349"/>
      <c r="T36" s="272"/>
    </row>
    <row r="37" spans="1:20" ht="38.25">
      <c r="A37" s="191" t="s">
        <v>550</v>
      </c>
      <c r="B37" s="68"/>
      <c r="C37" s="212" t="s">
        <v>589</v>
      </c>
      <c r="D37" s="213">
        <v>45663</v>
      </c>
      <c r="E37" s="191" t="s">
        <v>1588</v>
      </c>
      <c r="F37" s="191" t="s">
        <v>3</v>
      </c>
      <c r="G37" s="191">
        <v>2248045</v>
      </c>
      <c r="H37" s="68"/>
      <c r="I37" s="197" t="s">
        <v>2074</v>
      </c>
      <c r="J37" s="68"/>
      <c r="K37" s="68"/>
      <c r="L37" s="68"/>
      <c r="M37" s="68"/>
      <c r="N37" s="348"/>
      <c r="O37" s="348"/>
      <c r="P37" s="214">
        <v>0</v>
      </c>
      <c r="Q37" s="214">
        <v>11025.64</v>
      </c>
      <c r="R37" s="68" t="s">
        <v>1479</v>
      </c>
      <c r="S37" s="349"/>
      <c r="T37" s="272"/>
    </row>
    <row r="38" spans="1:20" ht="51">
      <c r="A38" s="191">
        <v>15</v>
      </c>
      <c r="B38" s="68"/>
      <c r="C38" s="212" t="s">
        <v>39</v>
      </c>
      <c r="D38" s="213">
        <v>45663</v>
      </c>
      <c r="E38" s="191" t="s">
        <v>1589</v>
      </c>
      <c r="F38" s="191" t="s">
        <v>3</v>
      </c>
      <c r="G38" s="191">
        <v>2248169</v>
      </c>
      <c r="H38" s="68"/>
      <c r="I38" s="197" t="s">
        <v>2075</v>
      </c>
      <c r="J38" s="68"/>
      <c r="K38" s="68"/>
      <c r="L38" s="68"/>
      <c r="M38" s="68"/>
      <c r="N38" s="348"/>
      <c r="O38" s="348"/>
      <c r="P38" s="214">
        <v>0</v>
      </c>
      <c r="Q38" s="214">
        <v>10000</v>
      </c>
      <c r="R38" s="68" t="s">
        <v>1479</v>
      </c>
      <c r="S38" s="349"/>
      <c r="T38" s="272"/>
    </row>
    <row r="39" spans="1:20" ht="51">
      <c r="A39" s="191" t="s">
        <v>541</v>
      </c>
      <c r="B39" s="68"/>
      <c r="C39" s="212" t="s">
        <v>590</v>
      </c>
      <c r="D39" s="213">
        <v>45663</v>
      </c>
      <c r="E39" s="191" t="s">
        <v>1590</v>
      </c>
      <c r="F39" s="191" t="s">
        <v>3</v>
      </c>
      <c r="G39" s="191">
        <v>2248122</v>
      </c>
      <c r="H39" s="68"/>
      <c r="I39" s="197" t="s">
        <v>2076</v>
      </c>
      <c r="J39" s="68"/>
      <c r="K39" s="68"/>
      <c r="L39" s="68"/>
      <c r="M39" s="68"/>
      <c r="N39" s="348"/>
      <c r="O39" s="348"/>
      <c r="P39" s="214">
        <v>0</v>
      </c>
      <c r="Q39" s="214">
        <v>7735.3</v>
      </c>
      <c r="R39" s="68" t="s">
        <v>1479</v>
      </c>
      <c r="S39" s="349"/>
      <c r="T39" s="272"/>
    </row>
    <row r="40" spans="1:20" ht="51">
      <c r="A40" s="191">
        <v>291</v>
      </c>
      <c r="B40" s="68"/>
      <c r="C40" s="212" t="s">
        <v>119</v>
      </c>
      <c r="D40" s="213">
        <v>45663</v>
      </c>
      <c r="E40" s="191" t="s">
        <v>1591</v>
      </c>
      <c r="F40" s="191" t="s">
        <v>3</v>
      </c>
      <c r="G40" s="191">
        <v>2248075</v>
      </c>
      <c r="H40" s="68"/>
      <c r="I40" s="197" t="s">
        <v>2077</v>
      </c>
      <c r="J40" s="68"/>
      <c r="K40" s="68"/>
      <c r="L40" s="68"/>
      <c r="M40" s="68"/>
      <c r="N40" s="348"/>
      <c r="O40" s="348"/>
      <c r="P40" s="214">
        <v>0</v>
      </c>
      <c r="Q40" s="214">
        <v>16810.3</v>
      </c>
      <c r="R40" s="68" t="s">
        <v>1479</v>
      </c>
      <c r="S40" s="349"/>
      <c r="T40" s="272"/>
    </row>
    <row r="41" spans="1:20" ht="51">
      <c r="A41" s="191" t="s">
        <v>541</v>
      </c>
      <c r="B41" s="68"/>
      <c r="C41" s="212" t="s">
        <v>590</v>
      </c>
      <c r="D41" s="213">
        <v>45663</v>
      </c>
      <c r="E41" s="191" t="s">
        <v>1592</v>
      </c>
      <c r="F41" s="191" t="s">
        <v>3</v>
      </c>
      <c r="G41" s="191">
        <v>2248126</v>
      </c>
      <c r="H41" s="68"/>
      <c r="I41" s="197" t="s">
        <v>2078</v>
      </c>
      <c r="J41" s="68"/>
      <c r="K41" s="68"/>
      <c r="L41" s="68"/>
      <c r="M41" s="68"/>
      <c r="N41" s="348"/>
      <c r="O41" s="348"/>
      <c r="P41" s="214">
        <v>0</v>
      </c>
      <c r="Q41" s="214">
        <v>9347.94</v>
      </c>
      <c r="R41" s="68" t="s">
        <v>1479</v>
      </c>
      <c r="S41" s="349"/>
      <c r="T41" s="272"/>
    </row>
    <row r="42" spans="1:20" ht="63.75">
      <c r="A42" s="191" t="s">
        <v>542</v>
      </c>
      <c r="B42" s="68"/>
      <c r="C42" s="212" t="s">
        <v>687</v>
      </c>
      <c r="D42" s="213">
        <v>45663</v>
      </c>
      <c r="E42" s="191" t="s">
        <v>1593</v>
      </c>
      <c r="F42" s="191" t="s">
        <v>10</v>
      </c>
      <c r="G42" s="191">
        <v>19592</v>
      </c>
      <c r="H42" s="68"/>
      <c r="I42" s="197" t="s">
        <v>2079</v>
      </c>
      <c r="J42" s="68"/>
      <c r="K42" s="68"/>
      <c r="L42" s="68"/>
      <c r="M42" s="68"/>
      <c r="N42" s="348"/>
      <c r="O42" s="348"/>
      <c r="P42" s="214">
        <v>28893.35</v>
      </c>
      <c r="Q42" s="214">
        <v>0</v>
      </c>
      <c r="R42" s="68" t="s">
        <v>1479</v>
      </c>
      <c r="S42" s="349"/>
      <c r="T42" s="272"/>
    </row>
    <row r="43" spans="1:20" ht="63.75">
      <c r="A43" s="191" t="s">
        <v>544</v>
      </c>
      <c r="B43" s="68"/>
      <c r="C43" s="212" t="s">
        <v>679</v>
      </c>
      <c r="D43" s="213">
        <v>45663</v>
      </c>
      <c r="E43" s="191" t="s">
        <v>1594</v>
      </c>
      <c r="F43" s="191" t="s">
        <v>6</v>
      </c>
      <c r="G43" s="191">
        <v>2148830</v>
      </c>
      <c r="H43" s="68"/>
      <c r="I43" s="197" t="s">
        <v>2080</v>
      </c>
      <c r="J43" s="68"/>
      <c r="K43" s="68"/>
      <c r="L43" s="68"/>
      <c r="M43" s="68"/>
      <c r="N43" s="348"/>
      <c r="O43" s="348"/>
      <c r="P43" s="214">
        <v>0</v>
      </c>
      <c r="Q43" s="214">
        <v>593970.37</v>
      </c>
      <c r="R43" s="68" t="s">
        <v>1479</v>
      </c>
      <c r="S43" s="349"/>
      <c r="T43" s="272"/>
    </row>
    <row r="44" spans="1:20" ht="76.5">
      <c r="A44" s="191" t="s">
        <v>542</v>
      </c>
      <c r="B44" s="68"/>
      <c r="C44" s="212" t="s">
        <v>687</v>
      </c>
      <c r="D44" s="213">
        <v>45663</v>
      </c>
      <c r="E44" s="191" t="s">
        <v>1595</v>
      </c>
      <c r="F44" s="191" t="s">
        <v>19</v>
      </c>
      <c r="G44" s="191">
        <v>19599</v>
      </c>
      <c r="H44" s="68"/>
      <c r="I44" s="197" t="s">
        <v>2081</v>
      </c>
      <c r="J44" s="68"/>
      <c r="K44" s="68"/>
      <c r="L44" s="68"/>
      <c r="M44" s="68"/>
      <c r="N44" s="348"/>
      <c r="O44" s="348"/>
      <c r="P44" s="214">
        <v>37337434.490000002</v>
      </c>
      <c r="Q44" s="214">
        <v>0</v>
      </c>
      <c r="R44" s="68" t="s">
        <v>1479</v>
      </c>
      <c r="S44" s="349"/>
      <c r="T44" s="272"/>
    </row>
    <row r="45" spans="1:20" ht="76.5">
      <c r="A45" s="191" t="s">
        <v>542</v>
      </c>
      <c r="B45" s="68"/>
      <c r="C45" s="212" t="s">
        <v>687</v>
      </c>
      <c r="D45" s="213">
        <v>45663</v>
      </c>
      <c r="E45" s="191" t="s">
        <v>1596</v>
      </c>
      <c r="F45" s="191" t="s">
        <v>10</v>
      </c>
      <c r="G45" s="191">
        <v>19599</v>
      </c>
      <c r="H45" s="68"/>
      <c r="I45" s="197" t="s">
        <v>2082</v>
      </c>
      <c r="J45" s="68"/>
      <c r="K45" s="68"/>
      <c r="L45" s="68"/>
      <c r="M45" s="68"/>
      <c r="N45" s="348"/>
      <c r="O45" s="348"/>
      <c r="P45" s="214">
        <v>37397.43</v>
      </c>
      <c r="Q45" s="214">
        <v>0</v>
      </c>
      <c r="R45" s="68" t="s">
        <v>1479</v>
      </c>
      <c r="S45" s="349"/>
      <c r="T45" s="272"/>
    </row>
    <row r="46" spans="1:20" ht="76.5">
      <c r="A46" s="191">
        <v>117</v>
      </c>
      <c r="B46" s="68"/>
      <c r="C46" s="212" t="s">
        <v>54</v>
      </c>
      <c r="D46" s="213">
        <v>45663</v>
      </c>
      <c r="E46" s="191" t="s">
        <v>1614</v>
      </c>
      <c r="F46" s="191" t="s">
        <v>10</v>
      </c>
      <c r="G46" s="191">
        <v>1115741</v>
      </c>
      <c r="H46" s="68"/>
      <c r="I46" s="197" t="s">
        <v>2100</v>
      </c>
      <c r="J46" s="68"/>
      <c r="K46" s="68"/>
      <c r="L46" s="68"/>
      <c r="M46" s="68"/>
      <c r="N46" s="348"/>
      <c r="O46" s="348"/>
      <c r="P46" s="214">
        <v>60</v>
      </c>
      <c r="Q46" s="214">
        <v>0</v>
      </c>
      <c r="R46" s="68" t="s">
        <v>1479</v>
      </c>
      <c r="S46" s="349"/>
      <c r="T46" s="272"/>
    </row>
    <row r="47" spans="1:20" ht="76.5">
      <c r="A47" s="191">
        <v>117</v>
      </c>
      <c r="B47" s="68"/>
      <c r="C47" s="212" t="s">
        <v>54</v>
      </c>
      <c r="D47" s="213">
        <v>45663</v>
      </c>
      <c r="E47" s="191" t="s">
        <v>1615</v>
      </c>
      <c r="F47" s="191" t="s">
        <v>10</v>
      </c>
      <c r="G47" s="191">
        <v>1115746</v>
      </c>
      <c r="H47" s="68"/>
      <c r="I47" s="197" t="s">
        <v>2101</v>
      </c>
      <c r="J47" s="68"/>
      <c r="K47" s="68"/>
      <c r="L47" s="68"/>
      <c r="M47" s="68"/>
      <c r="N47" s="348"/>
      <c r="O47" s="348"/>
      <c r="P47" s="214">
        <v>60</v>
      </c>
      <c r="Q47" s="214">
        <v>0</v>
      </c>
      <c r="R47" s="68" t="s">
        <v>1479</v>
      </c>
      <c r="S47" s="349"/>
      <c r="T47" s="272"/>
    </row>
    <row r="48" spans="1:20" ht="63.75">
      <c r="A48" s="191">
        <v>291</v>
      </c>
      <c r="B48" s="68"/>
      <c r="C48" s="212" t="s">
        <v>119</v>
      </c>
      <c r="D48" s="213">
        <v>45664</v>
      </c>
      <c r="E48" s="191" t="s">
        <v>1616</v>
      </c>
      <c r="F48" s="191" t="s">
        <v>3</v>
      </c>
      <c r="G48" s="191">
        <v>2248509</v>
      </c>
      <c r="H48" s="68"/>
      <c r="I48" s="197" t="s">
        <v>2102</v>
      </c>
      <c r="J48" s="68"/>
      <c r="K48" s="68"/>
      <c r="L48" s="68"/>
      <c r="M48" s="68"/>
      <c r="N48" s="348"/>
      <c r="O48" s="348"/>
      <c r="P48" s="214">
        <v>0</v>
      </c>
      <c r="Q48" s="214">
        <v>2097.4499999999998</v>
      </c>
      <c r="R48" s="68" t="s">
        <v>1479</v>
      </c>
      <c r="S48" s="349"/>
      <c r="T48" s="272"/>
    </row>
    <row r="49" spans="1:20" ht="38.25">
      <c r="A49" s="191">
        <v>46</v>
      </c>
      <c r="B49" s="68"/>
      <c r="C49" s="212" t="s">
        <v>1367</v>
      </c>
      <c r="D49" s="213">
        <v>45664</v>
      </c>
      <c r="E49" s="191" t="s">
        <v>1617</v>
      </c>
      <c r="F49" s="191" t="s">
        <v>3</v>
      </c>
      <c r="G49" s="191">
        <v>2248560</v>
      </c>
      <c r="H49" s="68"/>
      <c r="I49" s="197" t="s">
        <v>2103</v>
      </c>
      <c r="J49" s="68"/>
      <c r="K49" s="68"/>
      <c r="L49" s="68"/>
      <c r="M49" s="68"/>
      <c r="N49" s="348"/>
      <c r="O49" s="348"/>
      <c r="P49" s="214">
        <v>0</v>
      </c>
      <c r="Q49" s="214">
        <v>222</v>
      </c>
      <c r="R49" s="68" t="s">
        <v>1479</v>
      </c>
      <c r="S49" s="349"/>
      <c r="T49" s="272"/>
    </row>
    <row r="50" spans="1:20" ht="51">
      <c r="A50" s="191">
        <v>163</v>
      </c>
      <c r="B50" s="68"/>
      <c r="C50" s="212" t="s">
        <v>78</v>
      </c>
      <c r="D50" s="213">
        <v>45664</v>
      </c>
      <c r="E50" s="191" t="s">
        <v>1618</v>
      </c>
      <c r="F50" s="191" t="s">
        <v>3</v>
      </c>
      <c r="G50" s="191">
        <v>2248421</v>
      </c>
      <c r="H50" s="68"/>
      <c r="I50" s="197" t="s">
        <v>2104</v>
      </c>
      <c r="J50" s="68"/>
      <c r="K50" s="68"/>
      <c r="L50" s="68"/>
      <c r="M50" s="68"/>
      <c r="N50" s="348"/>
      <c r="O50" s="348"/>
      <c r="P50" s="214">
        <v>0</v>
      </c>
      <c r="Q50" s="214">
        <v>8161.9</v>
      </c>
      <c r="R50" s="68" t="s">
        <v>1479</v>
      </c>
      <c r="S50" s="349"/>
      <c r="T50" s="272"/>
    </row>
    <row r="51" spans="1:20" ht="51">
      <c r="A51" s="191">
        <v>163</v>
      </c>
      <c r="B51" s="68"/>
      <c r="C51" s="212" t="s">
        <v>78</v>
      </c>
      <c r="D51" s="213">
        <v>45664</v>
      </c>
      <c r="E51" s="191" t="s">
        <v>1619</v>
      </c>
      <c r="F51" s="191" t="s">
        <v>3</v>
      </c>
      <c r="G51" s="191">
        <v>2248422</v>
      </c>
      <c r="H51" s="68"/>
      <c r="I51" s="197" t="s">
        <v>2105</v>
      </c>
      <c r="J51" s="68"/>
      <c r="K51" s="68"/>
      <c r="L51" s="68"/>
      <c r="M51" s="68"/>
      <c r="N51" s="348"/>
      <c r="O51" s="348"/>
      <c r="P51" s="214">
        <v>0</v>
      </c>
      <c r="Q51" s="214">
        <v>859.43</v>
      </c>
      <c r="R51" s="68" t="s">
        <v>1479</v>
      </c>
      <c r="S51" s="349"/>
      <c r="T51" s="272"/>
    </row>
    <row r="52" spans="1:20" ht="114.75">
      <c r="A52" s="191">
        <v>86</v>
      </c>
      <c r="B52" s="68"/>
      <c r="C52" s="212" t="s">
        <v>50</v>
      </c>
      <c r="D52" s="213">
        <v>45664</v>
      </c>
      <c r="E52" s="191" t="s">
        <v>1621</v>
      </c>
      <c r="F52" s="191" t="s">
        <v>599</v>
      </c>
      <c r="G52" s="191">
        <v>22384</v>
      </c>
      <c r="H52" s="68"/>
      <c r="I52" s="197" t="s">
        <v>2107</v>
      </c>
      <c r="J52" s="68"/>
      <c r="K52" s="68"/>
      <c r="L52" s="68"/>
      <c r="M52" s="68"/>
      <c r="N52" s="348"/>
      <c r="O52" s="348"/>
      <c r="P52" s="214">
        <v>191824</v>
      </c>
      <c r="Q52" s="214">
        <v>0</v>
      </c>
      <c r="R52" s="68" t="s">
        <v>1479</v>
      </c>
      <c r="S52" s="349"/>
      <c r="T52" s="272"/>
    </row>
    <row r="53" spans="1:20" ht="63.75">
      <c r="A53" s="191" t="s">
        <v>542</v>
      </c>
      <c r="B53" s="68"/>
      <c r="C53" s="212" t="s">
        <v>687</v>
      </c>
      <c r="D53" s="213">
        <v>45664</v>
      </c>
      <c r="E53" s="191" t="s">
        <v>1622</v>
      </c>
      <c r="F53" s="191" t="s">
        <v>10</v>
      </c>
      <c r="G53" s="191">
        <v>19562</v>
      </c>
      <c r="H53" s="68"/>
      <c r="I53" s="197" t="s">
        <v>2108</v>
      </c>
      <c r="J53" s="68"/>
      <c r="K53" s="68"/>
      <c r="L53" s="68"/>
      <c r="M53" s="68"/>
      <c r="N53" s="348"/>
      <c r="O53" s="348"/>
      <c r="P53" s="214">
        <v>3984.34</v>
      </c>
      <c r="Q53" s="214">
        <v>0</v>
      </c>
      <c r="R53" s="68" t="s">
        <v>1479</v>
      </c>
      <c r="S53" s="349"/>
      <c r="T53" s="272"/>
    </row>
    <row r="54" spans="1:20" ht="38.25">
      <c r="A54" s="191">
        <v>10</v>
      </c>
      <c r="B54" s="68"/>
      <c r="C54" s="212" t="s">
        <v>38</v>
      </c>
      <c r="D54" s="213">
        <v>45664</v>
      </c>
      <c r="E54" s="191" t="s">
        <v>1630</v>
      </c>
      <c r="F54" s="191" t="s">
        <v>6</v>
      </c>
      <c r="G54" s="191">
        <v>2149680</v>
      </c>
      <c r="H54" s="68"/>
      <c r="I54" s="197" t="s">
        <v>2116</v>
      </c>
      <c r="J54" s="68"/>
      <c r="K54" s="68"/>
      <c r="L54" s="68"/>
      <c r="M54" s="68"/>
      <c r="N54" s="348"/>
      <c r="O54" s="348"/>
      <c r="P54" s="214">
        <v>0</v>
      </c>
      <c r="Q54" s="214">
        <v>283.55</v>
      </c>
      <c r="R54" s="68" t="s">
        <v>1479</v>
      </c>
      <c r="S54" s="349"/>
      <c r="T54" s="272"/>
    </row>
    <row r="55" spans="1:20" ht="63.75">
      <c r="A55" s="191">
        <v>117</v>
      </c>
      <c r="B55" s="68"/>
      <c r="C55" s="212" t="s">
        <v>54</v>
      </c>
      <c r="D55" s="213">
        <v>45664</v>
      </c>
      <c r="E55" s="191" t="s">
        <v>1631</v>
      </c>
      <c r="F55" s="191" t="s">
        <v>10</v>
      </c>
      <c r="G55" s="191">
        <v>1115827</v>
      </c>
      <c r="H55" s="68"/>
      <c r="I55" s="197" t="s">
        <v>2117</v>
      </c>
      <c r="J55" s="68"/>
      <c r="K55" s="68"/>
      <c r="L55" s="68"/>
      <c r="M55" s="68"/>
      <c r="N55" s="348"/>
      <c r="O55" s="348"/>
      <c r="P55" s="214">
        <v>60</v>
      </c>
      <c r="Q55" s="214">
        <v>0</v>
      </c>
      <c r="R55" s="68" t="s">
        <v>1479</v>
      </c>
      <c r="S55" s="349"/>
      <c r="T55" s="272"/>
    </row>
    <row r="56" spans="1:20" ht="89.25">
      <c r="A56" s="191" t="s">
        <v>542</v>
      </c>
      <c r="B56" s="68"/>
      <c r="C56" s="212" t="s">
        <v>687</v>
      </c>
      <c r="D56" s="213">
        <v>45664</v>
      </c>
      <c r="E56" s="191" t="s">
        <v>1632</v>
      </c>
      <c r="F56" s="191" t="s">
        <v>10</v>
      </c>
      <c r="G56" s="191">
        <v>1115846</v>
      </c>
      <c r="H56" s="68"/>
      <c r="I56" s="197" t="s">
        <v>2118</v>
      </c>
      <c r="J56" s="68"/>
      <c r="K56" s="68"/>
      <c r="L56" s="68"/>
      <c r="M56" s="68"/>
      <c r="N56" s="348"/>
      <c r="O56" s="348"/>
      <c r="P56" s="214">
        <v>1146000</v>
      </c>
      <c r="Q56" s="214">
        <v>0</v>
      </c>
      <c r="R56" s="68" t="s">
        <v>1479</v>
      </c>
      <c r="S56" s="349"/>
      <c r="T56" s="272"/>
    </row>
    <row r="57" spans="1:20" ht="51">
      <c r="A57" s="191">
        <v>291</v>
      </c>
      <c r="B57" s="68"/>
      <c r="C57" s="212" t="s">
        <v>119</v>
      </c>
      <c r="D57" s="213">
        <v>45665</v>
      </c>
      <c r="E57" s="191" t="s">
        <v>1633</v>
      </c>
      <c r="F57" s="191" t="s">
        <v>3</v>
      </c>
      <c r="G57" s="191">
        <v>2248791</v>
      </c>
      <c r="H57" s="68"/>
      <c r="I57" s="197" t="s">
        <v>2119</v>
      </c>
      <c r="J57" s="68"/>
      <c r="K57" s="68"/>
      <c r="L57" s="68"/>
      <c r="M57" s="68"/>
      <c r="N57" s="348"/>
      <c r="O57" s="348"/>
      <c r="P57" s="214">
        <v>0</v>
      </c>
      <c r="Q57" s="214">
        <v>22812.65</v>
      </c>
      <c r="R57" s="68" t="s">
        <v>1479</v>
      </c>
      <c r="S57" s="349"/>
      <c r="T57" s="272"/>
    </row>
    <row r="58" spans="1:20" ht="51">
      <c r="A58" s="191" t="s">
        <v>550</v>
      </c>
      <c r="B58" s="68"/>
      <c r="C58" s="212" t="s">
        <v>589</v>
      </c>
      <c r="D58" s="213">
        <v>45665</v>
      </c>
      <c r="E58" s="191" t="s">
        <v>1634</v>
      </c>
      <c r="F58" s="191" t="s">
        <v>3</v>
      </c>
      <c r="G58" s="191">
        <v>2248792</v>
      </c>
      <c r="H58" s="68"/>
      <c r="I58" s="197" t="s">
        <v>2120</v>
      </c>
      <c r="J58" s="68"/>
      <c r="K58" s="68"/>
      <c r="L58" s="68"/>
      <c r="M58" s="68"/>
      <c r="N58" s="348"/>
      <c r="O58" s="348"/>
      <c r="P58" s="214">
        <v>0</v>
      </c>
      <c r="Q58" s="214">
        <v>9333.52</v>
      </c>
      <c r="R58" s="68" t="s">
        <v>1479</v>
      </c>
      <c r="S58" s="349"/>
      <c r="T58" s="272"/>
    </row>
    <row r="59" spans="1:20" ht="51">
      <c r="A59" s="191" t="s">
        <v>550</v>
      </c>
      <c r="B59" s="68"/>
      <c r="C59" s="212" t="s">
        <v>589</v>
      </c>
      <c r="D59" s="213">
        <v>45665</v>
      </c>
      <c r="E59" s="191" t="s">
        <v>1635</v>
      </c>
      <c r="F59" s="191" t="s">
        <v>3</v>
      </c>
      <c r="G59" s="191">
        <v>2248915</v>
      </c>
      <c r="H59" s="68"/>
      <c r="I59" s="197" t="s">
        <v>2121</v>
      </c>
      <c r="J59" s="68"/>
      <c r="K59" s="68"/>
      <c r="L59" s="68"/>
      <c r="M59" s="68"/>
      <c r="N59" s="348"/>
      <c r="O59" s="348"/>
      <c r="P59" s="214">
        <v>0</v>
      </c>
      <c r="Q59" s="214">
        <v>7379.55</v>
      </c>
      <c r="R59" s="68" t="s">
        <v>1479</v>
      </c>
      <c r="S59" s="349"/>
      <c r="T59" s="272"/>
    </row>
    <row r="60" spans="1:20" ht="51">
      <c r="A60" s="191" t="s">
        <v>550</v>
      </c>
      <c r="B60" s="68"/>
      <c r="C60" s="212" t="s">
        <v>589</v>
      </c>
      <c r="D60" s="213">
        <v>45665</v>
      </c>
      <c r="E60" s="191" t="s">
        <v>1636</v>
      </c>
      <c r="F60" s="191" t="s">
        <v>3</v>
      </c>
      <c r="G60" s="191">
        <v>2248917</v>
      </c>
      <c r="H60" s="68"/>
      <c r="I60" s="197" t="s">
        <v>2122</v>
      </c>
      <c r="J60" s="68"/>
      <c r="K60" s="68"/>
      <c r="L60" s="68"/>
      <c r="M60" s="68"/>
      <c r="N60" s="348"/>
      <c r="O60" s="348"/>
      <c r="P60" s="214">
        <v>0</v>
      </c>
      <c r="Q60" s="214">
        <v>128.16999999999999</v>
      </c>
      <c r="R60" s="68" t="s">
        <v>1479</v>
      </c>
      <c r="S60" s="349"/>
      <c r="T60" s="272"/>
    </row>
    <row r="61" spans="1:20" ht="51">
      <c r="A61" s="191" t="s">
        <v>550</v>
      </c>
      <c r="B61" s="68"/>
      <c r="C61" s="212" t="s">
        <v>589</v>
      </c>
      <c r="D61" s="213">
        <v>45665</v>
      </c>
      <c r="E61" s="191" t="s">
        <v>1637</v>
      </c>
      <c r="F61" s="191" t="s">
        <v>3</v>
      </c>
      <c r="G61" s="191">
        <v>2248918</v>
      </c>
      <c r="H61" s="68"/>
      <c r="I61" s="197" t="s">
        <v>2123</v>
      </c>
      <c r="J61" s="68"/>
      <c r="K61" s="68"/>
      <c r="L61" s="68"/>
      <c r="M61" s="68"/>
      <c r="N61" s="348"/>
      <c r="O61" s="348"/>
      <c r="P61" s="214">
        <v>0</v>
      </c>
      <c r="Q61" s="214">
        <v>7507.01</v>
      </c>
      <c r="R61" s="68" t="s">
        <v>1479</v>
      </c>
      <c r="S61" s="349"/>
      <c r="T61" s="272"/>
    </row>
    <row r="62" spans="1:20" ht="51">
      <c r="A62" s="191" t="s">
        <v>550</v>
      </c>
      <c r="B62" s="68"/>
      <c r="C62" s="212" t="s">
        <v>589</v>
      </c>
      <c r="D62" s="213">
        <v>45665</v>
      </c>
      <c r="E62" s="191" t="s">
        <v>1638</v>
      </c>
      <c r="F62" s="191" t="s">
        <v>3</v>
      </c>
      <c r="G62" s="191">
        <v>2248919</v>
      </c>
      <c r="H62" s="68"/>
      <c r="I62" s="197" t="s">
        <v>2124</v>
      </c>
      <c r="J62" s="68"/>
      <c r="K62" s="68"/>
      <c r="L62" s="68"/>
      <c r="M62" s="68"/>
      <c r="N62" s="348"/>
      <c r="O62" s="348"/>
      <c r="P62" s="214">
        <v>0</v>
      </c>
      <c r="Q62" s="214">
        <v>7507.01</v>
      </c>
      <c r="R62" s="68" t="s">
        <v>1479</v>
      </c>
      <c r="S62" s="349"/>
      <c r="T62" s="272"/>
    </row>
    <row r="63" spans="1:20" ht="51">
      <c r="A63" s="191" t="s">
        <v>550</v>
      </c>
      <c r="B63" s="68"/>
      <c r="C63" s="212" t="s">
        <v>589</v>
      </c>
      <c r="D63" s="213">
        <v>45665</v>
      </c>
      <c r="E63" s="191" t="s">
        <v>1639</v>
      </c>
      <c r="F63" s="191" t="s">
        <v>3</v>
      </c>
      <c r="G63" s="191">
        <v>2248920</v>
      </c>
      <c r="H63" s="68"/>
      <c r="I63" s="197" t="s">
        <v>2125</v>
      </c>
      <c r="J63" s="68"/>
      <c r="K63" s="68"/>
      <c r="L63" s="68"/>
      <c r="M63" s="68"/>
      <c r="N63" s="348"/>
      <c r="O63" s="348"/>
      <c r="P63" s="214">
        <v>0</v>
      </c>
      <c r="Q63" s="214">
        <v>7507.01</v>
      </c>
      <c r="R63" s="68" t="s">
        <v>1479</v>
      </c>
      <c r="S63" s="349"/>
      <c r="T63" s="272"/>
    </row>
    <row r="64" spans="1:20" ht="76.5">
      <c r="A64" s="191">
        <v>117</v>
      </c>
      <c r="B64" s="68"/>
      <c r="C64" s="212" t="s">
        <v>54</v>
      </c>
      <c r="D64" s="213">
        <v>45665</v>
      </c>
      <c r="E64" s="191" t="s">
        <v>1640</v>
      </c>
      <c r="F64" s="191" t="s">
        <v>10</v>
      </c>
      <c r="G64" s="191">
        <v>1115924</v>
      </c>
      <c r="H64" s="68"/>
      <c r="I64" s="197" t="s">
        <v>2126</v>
      </c>
      <c r="J64" s="68"/>
      <c r="K64" s="68"/>
      <c r="L64" s="68"/>
      <c r="M64" s="68"/>
      <c r="N64" s="348"/>
      <c r="O64" s="348"/>
      <c r="P64" s="214">
        <v>60</v>
      </c>
      <c r="Q64" s="214">
        <v>0</v>
      </c>
      <c r="R64" s="68" t="s">
        <v>1479</v>
      </c>
      <c r="S64" s="349"/>
      <c r="T64" s="272"/>
    </row>
    <row r="65" spans="1:20" ht="63.75">
      <c r="A65" s="191">
        <v>117</v>
      </c>
      <c r="B65" s="68"/>
      <c r="C65" s="212" t="s">
        <v>54</v>
      </c>
      <c r="D65" s="213">
        <v>45665</v>
      </c>
      <c r="E65" s="191" t="s">
        <v>1641</v>
      </c>
      <c r="F65" s="191" t="s">
        <v>10</v>
      </c>
      <c r="G65" s="191">
        <v>1115962</v>
      </c>
      <c r="H65" s="68"/>
      <c r="I65" s="197" t="s">
        <v>2127</v>
      </c>
      <c r="J65" s="68"/>
      <c r="K65" s="68"/>
      <c r="L65" s="68"/>
      <c r="M65" s="68"/>
      <c r="N65" s="348"/>
      <c r="O65" s="348"/>
      <c r="P65" s="214">
        <v>60</v>
      </c>
      <c r="Q65" s="214">
        <v>0</v>
      </c>
      <c r="R65" s="68" t="s">
        <v>1479</v>
      </c>
      <c r="S65" s="349"/>
      <c r="T65" s="272"/>
    </row>
    <row r="66" spans="1:20" ht="38.25">
      <c r="A66" s="191" t="s">
        <v>550</v>
      </c>
      <c r="B66" s="68"/>
      <c r="C66" s="212" t="s">
        <v>589</v>
      </c>
      <c r="D66" s="213">
        <v>45666</v>
      </c>
      <c r="E66" s="191" t="s">
        <v>1642</v>
      </c>
      <c r="F66" s="191" t="s">
        <v>3</v>
      </c>
      <c r="G66" s="191">
        <v>2249116</v>
      </c>
      <c r="H66" s="68"/>
      <c r="I66" s="197" t="s">
        <v>2128</v>
      </c>
      <c r="J66" s="68"/>
      <c r="K66" s="68"/>
      <c r="L66" s="68"/>
      <c r="M66" s="68"/>
      <c r="N66" s="348"/>
      <c r="O66" s="348"/>
      <c r="P66" s="214">
        <v>0</v>
      </c>
      <c r="Q66" s="214">
        <v>43</v>
      </c>
      <c r="R66" s="68" t="s">
        <v>1479</v>
      </c>
      <c r="S66" s="349"/>
      <c r="T66" s="272"/>
    </row>
    <row r="67" spans="1:20" ht="51">
      <c r="A67" s="191">
        <v>309</v>
      </c>
      <c r="B67" s="68"/>
      <c r="C67" s="212" t="s">
        <v>1238</v>
      </c>
      <c r="D67" s="213">
        <v>45666</v>
      </c>
      <c r="E67" s="191" t="s">
        <v>1643</v>
      </c>
      <c r="F67" s="191" t="s">
        <v>3</v>
      </c>
      <c r="G67" s="191">
        <v>2249134</v>
      </c>
      <c r="H67" s="68"/>
      <c r="I67" s="197" t="s">
        <v>2129</v>
      </c>
      <c r="J67" s="68"/>
      <c r="K67" s="68"/>
      <c r="L67" s="68"/>
      <c r="M67" s="68"/>
      <c r="N67" s="348"/>
      <c r="O67" s="348"/>
      <c r="P67" s="214">
        <v>0</v>
      </c>
      <c r="Q67" s="214">
        <v>18</v>
      </c>
      <c r="R67" s="68" t="s">
        <v>1479</v>
      </c>
      <c r="S67" s="349"/>
      <c r="T67" s="272"/>
    </row>
    <row r="68" spans="1:20" ht="51">
      <c r="A68" s="191">
        <v>15</v>
      </c>
      <c r="B68" s="68"/>
      <c r="C68" s="212" t="s">
        <v>39</v>
      </c>
      <c r="D68" s="213">
        <v>45666</v>
      </c>
      <c r="E68" s="191" t="s">
        <v>1644</v>
      </c>
      <c r="F68" s="191" t="s">
        <v>3</v>
      </c>
      <c r="G68" s="191">
        <v>2249141</v>
      </c>
      <c r="H68" s="68"/>
      <c r="I68" s="197" t="s">
        <v>2130</v>
      </c>
      <c r="J68" s="68"/>
      <c r="K68" s="68"/>
      <c r="L68" s="68"/>
      <c r="M68" s="68"/>
      <c r="N68" s="348"/>
      <c r="O68" s="348"/>
      <c r="P68" s="214">
        <v>0</v>
      </c>
      <c r="Q68" s="214">
        <v>149.6</v>
      </c>
      <c r="R68" s="68" t="s">
        <v>1479</v>
      </c>
      <c r="S68" s="349"/>
      <c r="T68" s="272"/>
    </row>
    <row r="69" spans="1:20" ht="63.75">
      <c r="A69" s="191">
        <v>15</v>
      </c>
      <c r="B69" s="68"/>
      <c r="C69" s="212" t="s">
        <v>39</v>
      </c>
      <c r="D69" s="213">
        <v>45666</v>
      </c>
      <c r="E69" s="191" t="s">
        <v>1645</v>
      </c>
      <c r="F69" s="191" t="s">
        <v>3</v>
      </c>
      <c r="G69" s="191">
        <v>2249142</v>
      </c>
      <c r="H69" s="68"/>
      <c r="I69" s="197" t="s">
        <v>2131</v>
      </c>
      <c r="J69" s="68"/>
      <c r="K69" s="68"/>
      <c r="L69" s="68"/>
      <c r="M69" s="68"/>
      <c r="N69" s="348"/>
      <c r="O69" s="348"/>
      <c r="P69" s="214">
        <v>0</v>
      </c>
      <c r="Q69" s="214">
        <v>74.8</v>
      </c>
      <c r="R69" s="68" t="s">
        <v>1479</v>
      </c>
      <c r="S69" s="349"/>
      <c r="T69" s="272"/>
    </row>
    <row r="70" spans="1:20" ht="51">
      <c r="A70" s="191" t="s">
        <v>550</v>
      </c>
      <c r="B70" s="68"/>
      <c r="C70" s="212" t="s">
        <v>589</v>
      </c>
      <c r="D70" s="213">
        <v>45666</v>
      </c>
      <c r="E70" s="191" t="s">
        <v>1646</v>
      </c>
      <c r="F70" s="191" t="s">
        <v>3</v>
      </c>
      <c r="G70" s="191">
        <v>2249183</v>
      </c>
      <c r="H70" s="68"/>
      <c r="I70" s="197" t="s">
        <v>2132</v>
      </c>
      <c r="J70" s="68"/>
      <c r="K70" s="68"/>
      <c r="L70" s="68"/>
      <c r="M70" s="68"/>
      <c r="N70" s="348"/>
      <c r="O70" s="348"/>
      <c r="P70" s="214">
        <v>0</v>
      </c>
      <c r="Q70" s="214">
        <v>298.56</v>
      </c>
      <c r="R70" s="68" t="s">
        <v>1479</v>
      </c>
      <c r="S70" s="349"/>
      <c r="T70" s="272"/>
    </row>
    <row r="71" spans="1:20" ht="51">
      <c r="A71" s="191">
        <v>309</v>
      </c>
      <c r="B71" s="68"/>
      <c r="C71" s="212" t="s">
        <v>1238</v>
      </c>
      <c r="D71" s="213">
        <v>45666</v>
      </c>
      <c r="E71" s="191" t="s">
        <v>1647</v>
      </c>
      <c r="F71" s="191" t="s">
        <v>3</v>
      </c>
      <c r="G71" s="191">
        <v>2249191</v>
      </c>
      <c r="H71" s="68"/>
      <c r="I71" s="197" t="s">
        <v>2133</v>
      </c>
      <c r="J71" s="68"/>
      <c r="K71" s="68"/>
      <c r="L71" s="68"/>
      <c r="M71" s="68"/>
      <c r="N71" s="348"/>
      <c r="O71" s="348"/>
      <c r="P71" s="214">
        <v>0</v>
      </c>
      <c r="Q71" s="214">
        <v>18</v>
      </c>
      <c r="R71" s="68" t="s">
        <v>1479</v>
      </c>
      <c r="S71" s="349"/>
      <c r="T71" s="272"/>
    </row>
    <row r="72" spans="1:20" ht="51">
      <c r="A72" s="191">
        <v>309</v>
      </c>
      <c r="B72" s="68"/>
      <c r="C72" s="212" t="s">
        <v>1238</v>
      </c>
      <c r="D72" s="213">
        <v>45666</v>
      </c>
      <c r="E72" s="191" t="s">
        <v>1648</v>
      </c>
      <c r="F72" s="191" t="s">
        <v>3</v>
      </c>
      <c r="G72" s="191">
        <v>2249192</v>
      </c>
      <c r="H72" s="68"/>
      <c r="I72" s="197" t="s">
        <v>2134</v>
      </c>
      <c r="J72" s="68"/>
      <c r="K72" s="68"/>
      <c r="L72" s="68"/>
      <c r="M72" s="68"/>
      <c r="N72" s="348"/>
      <c r="O72" s="348"/>
      <c r="P72" s="214">
        <v>0</v>
      </c>
      <c r="Q72" s="214">
        <v>18</v>
      </c>
      <c r="R72" s="68" t="s">
        <v>1479</v>
      </c>
      <c r="S72" s="349"/>
      <c r="T72" s="272"/>
    </row>
    <row r="73" spans="1:20" ht="51">
      <c r="A73" s="191">
        <v>309</v>
      </c>
      <c r="B73" s="68"/>
      <c r="C73" s="212" t="s">
        <v>1238</v>
      </c>
      <c r="D73" s="213">
        <v>45666</v>
      </c>
      <c r="E73" s="191" t="s">
        <v>1649</v>
      </c>
      <c r="F73" s="191" t="s">
        <v>3</v>
      </c>
      <c r="G73" s="191">
        <v>2249193</v>
      </c>
      <c r="H73" s="68"/>
      <c r="I73" s="197" t="s">
        <v>2135</v>
      </c>
      <c r="J73" s="68"/>
      <c r="K73" s="68"/>
      <c r="L73" s="68"/>
      <c r="M73" s="68"/>
      <c r="N73" s="348"/>
      <c r="O73" s="348"/>
      <c r="P73" s="214">
        <v>0</v>
      </c>
      <c r="Q73" s="214">
        <v>18</v>
      </c>
      <c r="R73" s="68" t="s">
        <v>1479</v>
      </c>
      <c r="S73" s="349"/>
      <c r="T73" s="272"/>
    </row>
    <row r="74" spans="1:20" ht="51">
      <c r="A74" s="191">
        <v>309</v>
      </c>
      <c r="B74" s="68"/>
      <c r="C74" s="212" t="s">
        <v>1238</v>
      </c>
      <c r="D74" s="213">
        <v>45666</v>
      </c>
      <c r="E74" s="191" t="s">
        <v>1650</v>
      </c>
      <c r="F74" s="191" t="s">
        <v>3</v>
      </c>
      <c r="G74" s="191">
        <v>2249194</v>
      </c>
      <c r="H74" s="68"/>
      <c r="I74" s="197" t="s">
        <v>2136</v>
      </c>
      <c r="J74" s="68"/>
      <c r="K74" s="68"/>
      <c r="L74" s="68"/>
      <c r="M74" s="68"/>
      <c r="N74" s="348"/>
      <c r="O74" s="348"/>
      <c r="P74" s="214">
        <v>0</v>
      </c>
      <c r="Q74" s="214">
        <v>18</v>
      </c>
      <c r="R74" s="68" t="s">
        <v>1479</v>
      </c>
      <c r="S74" s="349"/>
      <c r="T74" s="272"/>
    </row>
    <row r="75" spans="1:20" ht="51">
      <c r="A75" s="191">
        <v>309</v>
      </c>
      <c r="B75" s="68"/>
      <c r="C75" s="212" t="s">
        <v>1238</v>
      </c>
      <c r="D75" s="213">
        <v>45666</v>
      </c>
      <c r="E75" s="191" t="s">
        <v>1651</v>
      </c>
      <c r="F75" s="191" t="s">
        <v>3</v>
      </c>
      <c r="G75" s="191">
        <v>2249195</v>
      </c>
      <c r="H75" s="68"/>
      <c r="I75" s="197" t="s">
        <v>2137</v>
      </c>
      <c r="J75" s="68"/>
      <c r="K75" s="68"/>
      <c r="L75" s="68"/>
      <c r="M75" s="68"/>
      <c r="N75" s="348"/>
      <c r="O75" s="348"/>
      <c r="P75" s="214">
        <v>0</v>
      </c>
      <c r="Q75" s="214">
        <v>36</v>
      </c>
      <c r="R75" s="68" t="s">
        <v>1479</v>
      </c>
      <c r="S75" s="349"/>
      <c r="T75" s="272"/>
    </row>
    <row r="76" spans="1:20" ht="63.75">
      <c r="A76" s="191" t="s">
        <v>550</v>
      </c>
      <c r="B76" s="68"/>
      <c r="C76" s="212" t="s">
        <v>589</v>
      </c>
      <c r="D76" s="213">
        <v>45666</v>
      </c>
      <c r="E76" s="191" t="s">
        <v>1652</v>
      </c>
      <c r="F76" s="191" t="s">
        <v>3</v>
      </c>
      <c r="G76" s="191">
        <v>2249215</v>
      </c>
      <c r="H76" s="68"/>
      <c r="I76" s="197" t="s">
        <v>2138</v>
      </c>
      <c r="J76" s="68"/>
      <c r="K76" s="68"/>
      <c r="L76" s="68"/>
      <c r="M76" s="68"/>
      <c r="N76" s="348"/>
      <c r="O76" s="348"/>
      <c r="P76" s="214">
        <v>0</v>
      </c>
      <c r="Q76" s="214">
        <v>800</v>
      </c>
      <c r="R76" s="68" t="s">
        <v>1479</v>
      </c>
      <c r="S76" s="349"/>
      <c r="T76" s="272"/>
    </row>
    <row r="77" spans="1:20" ht="63.75">
      <c r="A77" s="191" t="s">
        <v>550</v>
      </c>
      <c r="B77" s="68"/>
      <c r="C77" s="212" t="s">
        <v>589</v>
      </c>
      <c r="D77" s="213">
        <v>45666</v>
      </c>
      <c r="E77" s="191" t="s">
        <v>1653</v>
      </c>
      <c r="F77" s="191" t="s">
        <v>3</v>
      </c>
      <c r="G77" s="191">
        <v>2249218</v>
      </c>
      <c r="H77" s="68"/>
      <c r="I77" s="197" t="s">
        <v>2139</v>
      </c>
      <c r="J77" s="68"/>
      <c r="K77" s="68"/>
      <c r="L77" s="68"/>
      <c r="M77" s="68"/>
      <c r="N77" s="348"/>
      <c r="O77" s="348"/>
      <c r="P77" s="214">
        <v>0</v>
      </c>
      <c r="Q77" s="214">
        <v>30618.87</v>
      </c>
      <c r="R77" s="68" t="s">
        <v>1479</v>
      </c>
      <c r="S77" s="349"/>
      <c r="T77" s="272"/>
    </row>
    <row r="78" spans="1:20" ht="38.25">
      <c r="A78" s="191" t="s">
        <v>550</v>
      </c>
      <c r="B78" s="68"/>
      <c r="C78" s="212" t="s">
        <v>589</v>
      </c>
      <c r="D78" s="213">
        <v>45666</v>
      </c>
      <c r="E78" s="191" t="s">
        <v>1654</v>
      </c>
      <c r="F78" s="191" t="s">
        <v>3</v>
      </c>
      <c r="G78" s="191">
        <v>2249255</v>
      </c>
      <c r="H78" s="68"/>
      <c r="I78" s="197" t="s">
        <v>2140</v>
      </c>
      <c r="J78" s="68"/>
      <c r="K78" s="68"/>
      <c r="L78" s="68"/>
      <c r="M78" s="68"/>
      <c r="N78" s="348"/>
      <c r="O78" s="348"/>
      <c r="P78" s="214">
        <v>0</v>
      </c>
      <c r="Q78" s="214">
        <v>40</v>
      </c>
      <c r="R78" s="68" t="s">
        <v>1479</v>
      </c>
      <c r="S78" s="349"/>
      <c r="T78" s="272"/>
    </row>
    <row r="79" spans="1:20" ht="51">
      <c r="A79" s="191">
        <v>222</v>
      </c>
      <c r="B79" s="68"/>
      <c r="C79" s="212" t="s">
        <v>93</v>
      </c>
      <c r="D79" s="213">
        <v>45666</v>
      </c>
      <c r="E79" s="191" t="s">
        <v>1655</v>
      </c>
      <c r="F79" s="191" t="s">
        <v>3</v>
      </c>
      <c r="G79" s="191">
        <v>2249335</v>
      </c>
      <c r="H79" s="68"/>
      <c r="I79" s="197" t="s">
        <v>2141</v>
      </c>
      <c r="J79" s="68"/>
      <c r="K79" s="68"/>
      <c r="L79" s="68"/>
      <c r="M79" s="68"/>
      <c r="N79" s="348"/>
      <c r="O79" s="348"/>
      <c r="P79" s="214">
        <v>0</v>
      </c>
      <c r="Q79" s="214">
        <v>32.97</v>
      </c>
      <c r="R79" s="68" t="s">
        <v>1479</v>
      </c>
      <c r="S79" s="349"/>
      <c r="T79" s="272"/>
    </row>
    <row r="80" spans="1:20" ht="63.75">
      <c r="A80" s="191">
        <v>590</v>
      </c>
      <c r="B80" s="68"/>
      <c r="C80" s="212" t="s">
        <v>1280</v>
      </c>
      <c r="D80" s="213">
        <v>45666</v>
      </c>
      <c r="E80" s="191" t="s">
        <v>1656</v>
      </c>
      <c r="F80" s="191" t="s">
        <v>6</v>
      </c>
      <c r="G80" s="191">
        <v>2151048</v>
      </c>
      <c r="H80" s="68"/>
      <c r="I80" s="197" t="s">
        <v>2142</v>
      </c>
      <c r="J80" s="68"/>
      <c r="K80" s="68"/>
      <c r="L80" s="68"/>
      <c r="M80" s="68"/>
      <c r="N80" s="348"/>
      <c r="O80" s="348"/>
      <c r="P80" s="214">
        <v>0</v>
      </c>
      <c r="Q80" s="214">
        <v>165856</v>
      </c>
      <c r="R80" s="68" t="s">
        <v>1479</v>
      </c>
      <c r="S80" s="349"/>
      <c r="T80" s="272"/>
    </row>
    <row r="81" spans="1:20" ht="76.5">
      <c r="A81" s="191">
        <v>291</v>
      </c>
      <c r="B81" s="68"/>
      <c r="C81" s="212" t="s">
        <v>119</v>
      </c>
      <c r="D81" s="213">
        <v>45666</v>
      </c>
      <c r="E81" s="191" t="s">
        <v>1657</v>
      </c>
      <c r="F81" s="191" t="s">
        <v>12</v>
      </c>
      <c r="G81" s="191">
        <v>1116039</v>
      </c>
      <c r="H81" s="68"/>
      <c r="I81" s="197" t="s">
        <v>2143</v>
      </c>
      <c r="J81" s="68"/>
      <c r="K81" s="68"/>
      <c r="L81" s="68"/>
      <c r="M81" s="68"/>
      <c r="N81" s="348"/>
      <c r="O81" s="348"/>
      <c r="P81" s="214">
        <v>197.66</v>
      </c>
      <c r="Q81" s="214">
        <v>0</v>
      </c>
      <c r="R81" s="68" t="s">
        <v>1479</v>
      </c>
      <c r="S81" s="349"/>
      <c r="T81" s="272"/>
    </row>
    <row r="82" spans="1:20" ht="89.25">
      <c r="A82" s="191">
        <v>291</v>
      </c>
      <c r="B82" s="68"/>
      <c r="C82" s="212" t="s">
        <v>119</v>
      </c>
      <c r="D82" s="213">
        <v>45666</v>
      </c>
      <c r="E82" s="191" t="s">
        <v>1658</v>
      </c>
      <c r="F82" s="191" t="s">
        <v>10</v>
      </c>
      <c r="G82" s="191">
        <v>1116039</v>
      </c>
      <c r="H82" s="68"/>
      <c r="I82" s="197" t="s">
        <v>2144</v>
      </c>
      <c r="J82" s="68"/>
      <c r="K82" s="68"/>
      <c r="L82" s="68"/>
      <c r="M82" s="68"/>
      <c r="N82" s="348"/>
      <c r="O82" s="348"/>
      <c r="P82" s="214">
        <v>60</v>
      </c>
      <c r="Q82" s="214">
        <v>0</v>
      </c>
      <c r="R82" s="68" t="s">
        <v>1479</v>
      </c>
      <c r="S82" s="349"/>
      <c r="T82" s="272"/>
    </row>
    <row r="83" spans="1:20" ht="76.5">
      <c r="A83" s="191">
        <v>117</v>
      </c>
      <c r="B83" s="68"/>
      <c r="C83" s="212" t="s">
        <v>54</v>
      </c>
      <c r="D83" s="213">
        <v>45666</v>
      </c>
      <c r="E83" s="191" t="s">
        <v>1659</v>
      </c>
      <c r="F83" s="191" t="s">
        <v>10</v>
      </c>
      <c r="G83" s="191">
        <v>1116078</v>
      </c>
      <c r="H83" s="68"/>
      <c r="I83" s="197" t="s">
        <v>2145</v>
      </c>
      <c r="J83" s="68"/>
      <c r="K83" s="68"/>
      <c r="L83" s="68"/>
      <c r="M83" s="68"/>
      <c r="N83" s="348"/>
      <c r="O83" s="348"/>
      <c r="P83" s="214">
        <v>60</v>
      </c>
      <c r="Q83" s="214">
        <v>0</v>
      </c>
      <c r="R83" s="68" t="s">
        <v>1479</v>
      </c>
      <c r="S83" s="349"/>
      <c r="T83" s="272"/>
    </row>
    <row r="84" spans="1:20" ht="38.25">
      <c r="A84" s="191" t="s">
        <v>550</v>
      </c>
      <c r="B84" s="68"/>
      <c r="C84" s="212" t="s">
        <v>589</v>
      </c>
      <c r="D84" s="213">
        <v>45667</v>
      </c>
      <c r="E84" s="191" t="s">
        <v>1660</v>
      </c>
      <c r="F84" s="191" t="s">
        <v>3</v>
      </c>
      <c r="G84" s="191">
        <v>2249519</v>
      </c>
      <c r="H84" s="68"/>
      <c r="I84" s="197" t="s">
        <v>2146</v>
      </c>
      <c r="J84" s="68"/>
      <c r="K84" s="68"/>
      <c r="L84" s="68"/>
      <c r="M84" s="68"/>
      <c r="N84" s="348"/>
      <c r="O84" s="348"/>
      <c r="P84" s="214">
        <v>0</v>
      </c>
      <c r="Q84" s="214">
        <v>813</v>
      </c>
      <c r="R84" s="68" t="s">
        <v>1479</v>
      </c>
      <c r="S84" s="349"/>
      <c r="T84" s="272"/>
    </row>
    <row r="85" spans="1:20" ht="51">
      <c r="A85" s="191" t="s">
        <v>544</v>
      </c>
      <c r="B85" s="68"/>
      <c r="C85" s="212" t="s">
        <v>679</v>
      </c>
      <c r="D85" s="213">
        <v>45667</v>
      </c>
      <c r="E85" s="191" t="s">
        <v>1661</v>
      </c>
      <c r="F85" s="191" t="s">
        <v>3</v>
      </c>
      <c r="G85" s="191">
        <v>2249592</v>
      </c>
      <c r="H85" s="68"/>
      <c r="I85" s="197" t="s">
        <v>2147</v>
      </c>
      <c r="J85" s="68"/>
      <c r="K85" s="68"/>
      <c r="L85" s="68"/>
      <c r="M85" s="68"/>
      <c r="N85" s="348"/>
      <c r="O85" s="348"/>
      <c r="P85" s="214">
        <v>0</v>
      </c>
      <c r="Q85" s="214">
        <v>7507.01</v>
      </c>
      <c r="R85" s="68" t="s">
        <v>1479</v>
      </c>
      <c r="S85" s="349"/>
      <c r="T85" s="272"/>
    </row>
    <row r="86" spans="1:20" ht="51">
      <c r="A86" s="191">
        <v>309</v>
      </c>
      <c r="B86" s="68"/>
      <c r="C86" s="212" t="s">
        <v>1238</v>
      </c>
      <c r="D86" s="213">
        <v>45667</v>
      </c>
      <c r="E86" s="191" t="s">
        <v>1662</v>
      </c>
      <c r="F86" s="191" t="s">
        <v>3</v>
      </c>
      <c r="G86" s="191">
        <v>2249612</v>
      </c>
      <c r="H86" s="68"/>
      <c r="I86" s="197" t="s">
        <v>2148</v>
      </c>
      <c r="J86" s="68"/>
      <c r="K86" s="68"/>
      <c r="L86" s="68"/>
      <c r="M86" s="68"/>
      <c r="N86" s="348"/>
      <c r="O86" s="348"/>
      <c r="P86" s="214">
        <v>0</v>
      </c>
      <c r="Q86" s="214">
        <v>36</v>
      </c>
      <c r="R86" s="68" t="s">
        <v>1479</v>
      </c>
      <c r="S86" s="349"/>
      <c r="T86" s="272"/>
    </row>
    <row r="87" spans="1:20" ht="51">
      <c r="A87" s="191">
        <v>903</v>
      </c>
      <c r="B87" s="68"/>
      <c r="C87" s="212" t="s">
        <v>192</v>
      </c>
      <c r="D87" s="213">
        <v>45667</v>
      </c>
      <c r="E87" s="191" t="s">
        <v>1663</v>
      </c>
      <c r="F87" s="191" t="s">
        <v>3</v>
      </c>
      <c r="G87" s="191">
        <v>2249615</v>
      </c>
      <c r="H87" s="68"/>
      <c r="I87" s="197" t="s">
        <v>2149</v>
      </c>
      <c r="J87" s="68"/>
      <c r="K87" s="68"/>
      <c r="L87" s="68"/>
      <c r="M87" s="68"/>
      <c r="N87" s="348"/>
      <c r="O87" s="348"/>
      <c r="P87" s="214">
        <v>0</v>
      </c>
      <c r="Q87" s="214">
        <v>18</v>
      </c>
      <c r="R87" s="68" t="s">
        <v>1479</v>
      </c>
      <c r="S87" s="349"/>
      <c r="T87" s="272"/>
    </row>
    <row r="88" spans="1:20" ht="51">
      <c r="A88" s="191">
        <v>526</v>
      </c>
      <c r="B88" s="68"/>
      <c r="C88" s="212" t="s">
        <v>1262</v>
      </c>
      <c r="D88" s="213">
        <v>45667</v>
      </c>
      <c r="E88" s="191" t="s">
        <v>1664</v>
      </c>
      <c r="F88" s="191" t="s">
        <v>3</v>
      </c>
      <c r="G88" s="191">
        <v>2249625</v>
      </c>
      <c r="H88" s="68"/>
      <c r="I88" s="197" t="s">
        <v>2150</v>
      </c>
      <c r="J88" s="68"/>
      <c r="K88" s="68"/>
      <c r="L88" s="68"/>
      <c r="M88" s="68"/>
      <c r="N88" s="348"/>
      <c r="O88" s="348"/>
      <c r="P88" s="214">
        <v>0</v>
      </c>
      <c r="Q88" s="214">
        <v>11257.5</v>
      </c>
      <c r="R88" s="68" t="s">
        <v>1479</v>
      </c>
      <c r="S88" s="349"/>
      <c r="T88" s="272"/>
    </row>
    <row r="89" spans="1:20" ht="51">
      <c r="A89" s="191">
        <v>15</v>
      </c>
      <c r="B89" s="68"/>
      <c r="C89" s="212" t="s">
        <v>39</v>
      </c>
      <c r="D89" s="213">
        <v>45667</v>
      </c>
      <c r="E89" s="191" t="s">
        <v>1665</v>
      </c>
      <c r="F89" s="191" t="s">
        <v>3</v>
      </c>
      <c r="G89" s="191">
        <v>2249670</v>
      </c>
      <c r="H89" s="68"/>
      <c r="I89" s="197" t="s">
        <v>2151</v>
      </c>
      <c r="J89" s="68"/>
      <c r="K89" s="68"/>
      <c r="L89" s="68"/>
      <c r="M89" s="68"/>
      <c r="N89" s="348"/>
      <c r="O89" s="348"/>
      <c r="P89" s="214">
        <v>0</v>
      </c>
      <c r="Q89" s="214">
        <v>284</v>
      </c>
      <c r="R89" s="68" t="s">
        <v>1479</v>
      </c>
      <c r="S89" s="349"/>
      <c r="T89" s="272"/>
    </row>
    <row r="90" spans="1:20" ht="51">
      <c r="A90" s="191">
        <v>15</v>
      </c>
      <c r="B90" s="68"/>
      <c r="C90" s="212" t="s">
        <v>39</v>
      </c>
      <c r="D90" s="213">
        <v>45667</v>
      </c>
      <c r="E90" s="191" t="s">
        <v>1666</v>
      </c>
      <c r="F90" s="191" t="s">
        <v>3</v>
      </c>
      <c r="G90" s="191">
        <v>2249673</v>
      </c>
      <c r="H90" s="68"/>
      <c r="I90" s="197" t="s">
        <v>2151</v>
      </c>
      <c r="J90" s="68"/>
      <c r="K90" s="68"/>
      <c r="L90" s="68"/>
      <c r="M90" s="68"/>
      <c r="N90" s="348"/>
      <c r="O90" s="348"/>
      <c r="P90" s="214">
        <v>0</v>
      </c>
      <c r="Q90" s="214">
        <v>246</v>
      </c>
      <c r="R90" s="68" t="s">
        <v>1479</v>
      </c>
      <c r="S90" s="349"/>
      <c r="T90" s="272"/>
    </row>
    <row r="91" spans="1:20" ht="51">
      <c r="A91" s="191">
        <v>15</v>
      </c>
      <c r="B91" s="68"/>
      <c r="C91" s="212" t="s">
        <v>39</v>
      </c>
      <c r="D91" s="213">
        <v>45667</v>
      </c>
      <c r="E91" s="191" t="s">
        <v>1667</v>
      </c>
      <c r="F91" s="191" t="s">
        <v>3</v>
      </c>
      <c r="G91" s="191">
        <v>2249676</v>
      </c>
      <c r="H91" s="68"/>
      <c r="I91" s="197" t="s">
        <v>2151</v>
      </c>
      <c r="J91" s="68"/>
      <c r="K91" s="68"/>
      <c r="L91" s="68"/>
      <c r="M91" s="68"/>
      <c r="N91" s="348"/>
      <c r="O91" s="348"/>
      <c r="P91" s="214">
        <v>0</v>
      </c>
      <c r="Q91" s="214">
        <v>246</v>
      </c>
      <c r="R91" s="68" t="s">
        <v>1479</v>
      </c>
      <c r="S91" s="349"/>
      <c r="T91" s="272"/>
    </row>
    <row r="92" spans="1:20" ht="51">
      <c r="A92" s="191">
        <v>15</v>
      </c>
      <c r="B92" s="68"/>
      <c r="C92" s="212" t="s">
        <v>39</v>
      </c>
      <c r="D92" s="213">
        <v>45667</v>
      </c>
      <c r="E92" s="191" t="s">
        <v>1668</v>
      </c>
      <c r="F92" s="191" t="s">
        <v>3</v>
      </c>
      <c r="G92" s="191">
        <v>2249679</v>
      </c>
      <c r="H92" s="68"/>
      <c r="I92" s="197" t="s">
        <v>2151</v>
      </c>
      <c r="J92" s="68"/>
      <c r="K92" s="68"/>
      <c r="L92" s="68"/>
      <c r="M92" s="68"/>
      <c r="N92" s="348"/>
      <c r="O92" s="348"/>
      <c r="P92" s="214">
        <v>0</v>
      </c>
      <c r="Q92" s="214">
        <v>284</v>
      </c>
      <c r="R92" s="68" t="s">
        <v>1479</v>
      </c>
      <c r="S92" s="349"/>
      <c r="T92" s="272"/>
    </row>
    <row r="93" spans="1:20" ht="38.25">
      <c r="A93" s="191">
        <v>15</v>
      </c>
      <c r="B93" s="68"/>
      <c r="C93" s="212" t="s">
        <v>39</v>
      </c>
      <c r="D93" s="213">
        <v>45667</v>
      </c>
      <c r="E93" s="191" t="s">
        <v>1669</v>
      </c>
      <c r="F93" s="191" t="s">
        <v>3</v>
      </c>
      <c r="G93" s="191">
        <v>2249680</v>
      </c>
      <c r="H93" s="68"/>
      <c r="I93" s="197" t="s">
        <v>2152</v>
      </c>
      <c r="J93" s="68"/>
      <c r="K93" s="68"/>
      <c r="L93" s="68"/>
      <c r="M93" s="68"/>
      <c r="N93" s="348"/>
      <c r="O93" s="348"/>
      <c r="P93" s="214">
        <v>0</v>
      </c>
      <c r="Q93" s="214">
        <v>699</v>
      </c>
      <c r="R93" s="68" t="s">
        <v>1479</v>
      </c>
      <c r="S93" s="349"/>
      <c r="T93" s="272"/>
    </row>
    <row r="94" spans="1:20" ht="51">
      <c r="A94" s="191">
        <v>309</v>
      </c>
      <c r="B94" s="68"/>
      <c r="C94" s="212" t="s">
        <v>1238</v>
      </c>
      <c r="D94" s="213">
        <v>45667</v>
      </c>
      <c r="E94" s="191" t="s">
        <v>1670</v>
      </c>
      <c r="F94" s="191" t="s">
        <v>3</v>
      </c>
      <c r="G94" s="191">
        <v>2249707</v>
      </c>
      <c r="H94" s="68"/>
      <c r="I94" s="197" t="s">
        <v>2153</v>
      </c>
      <c r="J94" s="68"/>
      <c r="K94" s="68"/>
      <c r="L94" s="68"/>
      <c r="M94" s="68"/>
      <c r="N94" s="348"/>
      <c r="O94" s="348"/>
      <c r="P94" s="214">
        <v>0</v>
      </c>
      <c r="Q94" s="214">
        <v>18</v>
      </c>
      <c r="R94" s="68" t="s">
        <v>1479</v>
      </c>
      <c r="S94" s="349"/>
      <c r="T94" s="272"/>
    </row>
    <row r="95" spans="1:20" ht="63.75">
      <c r="A95" s="191">
        <v>309</v>
      </c>
      <c r="B95" s="68"/>
      <c r="C95" s="212" t="s">
        <v>1238</v>
      </c>
      <c r="D95" s="213">
        <v>45667</v>
      </c>
      <c r="E95" s="191" t="s">
        <v>1671</v>
      </c>
      <c r="F95" s="191" t="s">
        <v>3</v>
      </c>
      <c r="G95" s="191">
        <v>2249715</v>
      </c>
      <c r="H95" s="68"/>
      <c r="I95" s="197" t="s">
        <v>2154</v>
      </c>
      <c r="J95" s="68"/>
      <c r="K95" s="68"/>
      <c r="L95" s="68"/>
      <c r="M95" s="68"/>
      <c r="N95" s="348"/>
      <c r="O95" s="348"/>
      <c r="P95" s="214">
        <v>0</v>
      </c>
      <c r="Q95" s="214">
        <v>36</v>
      </c>
      <c r="R95" s="68" t="s">
        <v>1479</v>
      </c>
      <c r="S95" s="349"/>
      <c r="T95" s="272"/>
    </row>
    <row r="96" spans="1:20" ht="51">
      <c r="A96" s="191">
        <v>291</v>
      </c>
      <c r="B96" s="68"/>
      <c r="C96" s="212" t="s">
        <v>119</v>
      </c>
      <c r="D96" s="213">
        <v>45667</v>
      </c>
      <c r="E96" s="191" t="s">
        <v>1672</v>
      </c>
      <c r="F96" s="191" t="s">
        <v>3</v>
      </c>
      <c r="G96" s="191">
        <v>2249767</v>
      </c>
      <c r="H96" s="68"/>
      <c r="I96" s="197" t="s">
        <v>2155</v>
      </c>
      <c r="J96" s="68"/>
      <c r="K96" s="68"/>
      <c r="L96" s="68"/>
      <c r="M96" s="68"/>
      <c r="N96" s="348"/>
      <c r="O96" s="348"/>
      <c r="P96" s="214">
        <v>0</v>
      </c>
      <c r="Q96" s="214">
        <v>7343.74</v>
      </c>
      <c r="R96" s="68" t="s">
        <v>1479</v>
      </c>
      <c r="S96" s="349"/>
      <c r="T96" s="272"/>
    </row>
    <row r="97" spans="1:20" ht="51">
      <c r="A97" s="191">
        <v>383</v>
      </c>
      <c r="B97" s="68"/>
      <c r="C97" s="212" t="s">
        <v>1242</v>
      </c>
      <c r="D97" s="213">
        <v>45667</v>
      </c>
      <c r="E97" s="191" t="s">
        <v>1673</v>
      </c>
      <c r="F97" s="191" t="s">
        <v>3</v>
      </c>
      <c r="G97" s="191">
        <v>2249803</v>
      </c>
      <c r="H97" s="68"/>
      <c r="I97" s="197" t="s">
        <v>2156</v>
      </c>
      <c r="J97" s="68"/>
      <c r="K97" s="68"/>
      <c r="L97" s="68"/>
      <c r="M97" s="68"/>
      <c r="N97" s="348"/>
      <c r="O97" s="348"/>
      <c r="P97" s="214">
        <v>0</v>
      </c>
      <c r="Q97" s="214">
        <v>5400</v>
      </c>
      <c r="R97" s="68" t="s">
        <v>1479</v>
      </c>
      <c r="S97" s="349"/>
      <c r="T97" s="272"/>
    </row>
    <row r="98" spans="1:20" ht="51">
      <c r="A98" s="191">
        <v>383</v>
      </c>
      <c r="B98" s="68"/>
      <c r="C98" s="212" t="s">
        <v>1242</v>
      </c>
      <c r="D98" s="213">
        <v>45667</v>
      </c>
      <c r="E98" s="191" t="s">
        <v>1674</v>
      </c>
      <c r="F98" s="191" t="s">
        <v>3</v>
      </c>
      <c r="G98" s="191">
        <v>2249804</v>
      </c>
      <c r="H98" s="68"/>
      <c r="I98" s="197" t="s">
        <v>2157</v>
      </c>
      <c r="J98" s="68"/>
      <c r="K98" s="68"/>
      <c r="L98" s="68"/>
      <c r="M98" s="68"/>
      <c r="N98" s="348"/>
      <c r="O98" s="348"/>
      <c r="P98" s="214">
        <v>0</v>
      </c>
      <c r="Q98" s="214">
        <v>28988.16</v>
      </c>
      <c r="R98" s="68" t="s">
        <v>1479</v>
      </c>
      <c r="S98" s="349"/>
      <c r="T98" s="272"/>
    </row>
    <row r="99" spans="1:20" ht="51">
      <c r="A99" s="191">
        <v>383</v>
      </c>
      <c r="B99" s="68"/>
      <c r="C99" s="212" t="s">
        <v>1242</v>
      </c>
      <c r="D99" s="213">
        <v>45667</v>
      </c>
      <c r="E99" s="191" t="s">
        <v>1675</v>
      </c>
      <c r="F99" s="191" t="s">
        <v>3</v>
      </c>
      <c r="G99" s="191">
        <v>2249805</v>
      </c>
      <c r="H99" s="68"/>
      <c r="I99" s="197" t="s">
        <v>2158</v>
      </c>
      <c r="J99" s="68"/>
      <c r="K99" s="68"/>
      <c r="L99" s="68"/>
      <c r="M99" s="68"/>
      <c r="N99" s="348"/>
      <c r="O99" s="348"/>
      <c r="P99" s="214">
        <v>0</v>
      </c>
      <c r="Q99" s="214">
        <v>4000</v>
      </c>
      <c r="R99" s="68" t="s">
        <v>1479</v>
      </c>
      <c r="S99" s="349"/>
      <c r="T99" s="272"/>
    </row>
    <row r="100" spans="1:20" ht="51">
      <c r="A100" s="191">
        <v>383</v>
      </c>
      <c r="B100" s="68"/>
      <c r="C100" s="212" t="s">
        <v>1242</v>
      </c>
      <c r="D100" s="213">
        <v>45667</v>
      </c>
      <c r="E100" s="191" t="s">
        <v>1676</v>
      </c>
      <c r="F100" s="191" t="s">
        <v>3</v>
      </c>
      <c r="G100" s="191">
        <v>2249806</v>
      </c>
      <c r="H100" s="68"/>
      <c r="I100" s="197" t="s">
        <v>2159</v>
      </c>
      <c r="J100" s="68"/>
      <c r="K100" s="68"/>
      <c r="L100" s="68"/>
      <c r="M100" s="68"/>
      <c r="N100" s="348"/>
      <c r="O100" s="348"/>
      <c r="P100" s="214">
        <v>0</v>
      </c>
      <c r="Q100" s="214">
        <v>1726</v>
      </c>
      <c r="R100" s="68" t="s">
        <v>1479</v>
      </c>
      <c r="S100" s="349"/>
      <c r="T100" s="272"/>
    </row>
    <row r="101" spans="1:20" ht="51">
      <c r="A101" s="191">
        <v>383</v>
      </c>
      <c r="B101" s="68"/>
      <c r="C101" s="212" t="s">
        <v>1242</v>
      </c>
      <c r="D101" s="213">
        <v>45667</v>
      </c>
      <c r="E101" s="191" t="s">
        <v>1677</v>
      </c>
      <c r="F101" s="191" t="s">
        <v>3</v>
      </c>
      <c r="G101" s="191">
        <v>2249807</v>
      </c>
      <c r="H101" s="68"/>
      <c r="I101" s="197" t="s">
        <v>2160</v>
      </c>
      <c r="J101" s="68"/>
      <c r="K101" s="68"/>
      <c r="L101" s="68"/>
      <c r="M101" s="68"/>
      <c r="N101" s="348"/>
      <c r="O101" s="348"/>
      <c r="P101" s="214">
        <v>0</v>
      </c>
      <c r="Q101" s="214">
        <v>2350</v>
      </c>
      <c r="R101" s="68" t="s">
        <v>1479</v>
      </c>
      <c r="S101" s="349"/>
      <c r="T101" s="272"/>
    </row>
    <row r="102" spans="1:20" ht="51">
      <c r="A102" s="191">
        <v>383</v>
      </c>
      <c r="B102" s="68"/>
      <c r="C102" s="212" t="s">
        <v>1242</v>
      </c>
      <c r="D102" s="213">
        <v>45667</v>
      </c>
      <c r="E102" s="191" t="s">
        <v>1678</v>
      </c>
      <c r="F102" s="191" t="s">
        <v>3</v>
      </c>
      <c r="G102" s="191">
        <v>2249808</v>
      </c>
      <c r="H102" s="68"/>
      <c r="I102" s="197" t="s">
        <v>2161</v>
      </c>
      <c r="J102" s="68"/>
      <c r="K102" s="68"/>
      <c r="L102" s="68"/>
      <c r="M102" s="68"/>
      <c r="N102" s="348"/>
      <c r="O102" s="348"/>
      <c r="P102" s="214">
        <v>0</v>
      </c>
      <c r="Q102" s="214">
        <v>2372</v>
      </c>
      <c r="R102" s="68" t="s">
        <v>1479</v>
      </c>
      <c r="S102" s="349"/>
      <c r="T102" s="272"/>
    </row>
    <row r="103" spans="1:20" ht="51">
      <c r="A103" s="191">
        <v>383</v>
      </c>
      <c r="B103" s="68"/>
      <c r="C103" s="212" t="s">
        <v>1242</v>
      </c>
      <c r="D103" s="213">
        <v>45667</v>
      </c>
      <c r="E103" s="191" t="s">
        <v>1679</v>
      </c>
      <c r="F103" s="191" t="s">
        <v>3</v>
      </c>
      <c r="G103" s="191">
        <v>2249810</v>
      </c>
      <c r="H103" s="68"/>
      <c r="I103" s="197" t="s">
        <v>2162</v>
      </c>
      <c r="J103" s="68"/>
      <c r="K103" s="68"/>
      <c r="L103" s="68"/>
      <c r="M103" s="68"/>
      <c r="N103" s="348"/>
      <c r="O103" s="348"/>
      <c r="P103" s="214">
        <v>0</v>
      </c>
      <c r="Q103" s="214">
        <v>1187</v>
      </c>
      <c r="R103" s="68" t="s">
        <v>1479</v>
      </c>
      <c r="S103" s="349"/>
      <c r="T103" s="272"/>
    </row>
    <row r="104" spans="1:20" ht="51">
      <c r="A104" s="191">
        <v>383</v>
      </c>
      <c r="B104" s="68"/>
      <c r="C104" s="212" t="s">
        <v>1242</v>
      </c>
      <c r="D104" s="213">
        <v>45667</v>
      </c>
      <c r="E104" s="191" t="s">
        <v>1680</v>
      </c>
      <c r="F104" s="191" t="s">
        <v>3</v>
      </c>
      <c r="G104" s="191">
        <v>2249811</v>
      </c>
      <c r="H104" s="68"/>
      <c r="I104" s="197" t="s">
        <v>2163</v>
      </c>
      <c r="J104" s="68"/>
      <c r="K104" s="68"/>
      <c r="L104" s="68"/>
      <c r="M104" s="68"/>
      <c r="N104" s="348"/>
      <c r="O104" s="348"/>
      <c r="P104" s="214">
        <v>0</v>
      </c>
      <c r="Q104" s="214">
        <v>6000</v>
      </c>
      <c r="R104" s="68" t="s">
        <v>1479</v>
      </c>
      <c r="S104" s="349"/>
      <c r="T104" s="272"/>
    </row>
    <row r="105" spans="1:20" ht="51">
      <c r="A105" s="191">
        <v>383</v>
      </c>
      <c r="B105" s="68"/>
      <c r="C105" s="212" t="s">
        <v>1242</v>
      </c>
      <c r="D105" s="213">
        <v>45667</v>
      </c>
      <c r="E105" s="191" t="s">
        <v>1681</v>
      </c>
      <c r="F105" s="191" t="s">
        <v>3</v>
      </c>
      <c r="G105" s="191">
        <v>2249812</v>
      </c>
      <c r="H105" s="68"/>
      <c r="I105" s="197" t="s">
        <v>2164</v>
      </c>
      <c r="J105" s="68"/>
      <c r="K105" s="68"/>
      <c r="L105" s="68"/>
      <c r="M105" s="68"/>
      <c r="N105" s="348"/>
      <c r="O105" s="348"/>
      <c r="P105" s="214">
        <v>0</v>
      </c>
      <c r="Q105" s="214">
        <v>3223</v>
      </c>
      <c r="R105" s="68" t="s">
        <v>1479</v>
      </c>
      <c r="S105" s="349"/>
      <c r="T105" s="272"/>
    </row>
    <row r="106" spans="1:20" ht="51">
      <c r="A106" s="191">
        <v>383</v>
      </c>
      <c r="B106" s="68"/>
      <c r="C106" s="212" t="s">
        <v>1242</v>
      </c>
      <c r="D106" s="213">
        <v>45667</v>
      </c>
      <c r="E106" s="191" t="s">
        <v>1682</v>
      </c>
      <c r="F106" s="191" t="s">
        <v>3</v>
      </c>
      <c r="G106" s="191">
        <v>2249813</v>
      </c>
      <c r="H106" s="68"/>
      <c r="I106" s="197" t="s">
        <v>2165</v>
      </c>
      <c r="J106" s="68"/>
      <c r="K106" s="68"/>
      <c r="L106" s="68"/>
      <c r="M106" s="68"/>
      <c r="N106" s="348"/>
      <c r="O106" s="348"/>
      <c r="P106" s="214">
        <v>0</v>
      </c>
      <c r="Q106" s="214">
        <v>1000</v>
      </c>
      <c r="R106" s="68" t="s">
        <v>1479</v>
      </c>
      <c r="S106" s="349"/>
      <c r="T106" s="272"/>
    </row>
    <row r="107" spans="1:20" ht="51">
      <c r="A107" s="191">
        <v>383</v>
      </c>
      <c r="B107" s="68"/>
      <c r="C107" s="212" t="s">
        <v>1242</v>
      </c>
      <c r="D107" s="213">
        <v>45667</v>
      </c>
      <c r="E107" s="191" t="s">
        <v>1683</v>
      </c>
      <c r="F107" s="191" t="s">
        <v>3</v>
      </c>
      <c r="G107" s="191">
        <v>2249814</v>
      </c>
      <c r="H107" s="68"/>
      <c r="I107" s="197" t="s">
        <v>2166</v>
      </c>
      <c r="J107" s="68"/>
      <c r="K107" s="68"/>
      <c r="L107" s="68"/>
      <c r="M107" s="68"/>
      <c r="N107" s="348"/>
      <c r="O107" s="348"/>
      <c r="P107" s="214">
        <v>0</v>
      </c>
      <c r="Q107" s="214">
        <v>934</v>
      </c>
      <c r="R107" s="68" t="s">
        <v>1479</v>
      </c>
      <c r="S107" s="349"/>
      <c r="T107" s="272"/>
    </row>
    <row r="108" spans="1:20" ht="38.25">
      <c r="A108" s="191">
        <v>15</v>
      </c>
      <c r="B108" s="68"/>
      <c r="C108" s="212" t="s">
        <v>39</v>
      </c>
      <c r="D108" s="213">
        <v>45667</v>
      </c>
      <c r="E108" s="191" t="s">
        <v>1684</v>
      </c>
      <c r="F108" s="191" t="s">
        <v>3</v>
      </c>
      <c r="G108" s="191">
        <v>2249818</v>
      </c>
      <c r="H108" s="68"/>
      <c r="I108" s="197" t="s">
        <v>2167</v>
      </c>
      <c r="J108" s="68"/>
      <c r="K108" s="68"/>
      <c r="L108" s="68"/>
      <c r="M108" s="68"/>
      <c r="N108" s="348"/>
      <c r="O108" s="348"/>
      <c r="P108" s="214">
        <v>0</v>
      </c>
      <c r="Q108" s="214">
        <v>2000</v>
      </c>
      <c r="R108" s="68" t="s">
        <v>1479</v>
      </c>
      <c r="S108" s="349"/>
      <c r="T108" s="272"/>
    </row>
    <row r="109" spans="1:20" ht="51">
      <c r="A109" s="191" t="s">
        <v>550</v>
      </c>
      <c r="B109" s="68"/>
      <c r="C109" s="212" t="s">
        <v>589</v>
      </c>
      <c r="D109" s="213">
        <v>45667</v>
      </c>
      <c r="E109" s="191" t="s">
        <v>1685</v>
      </c>
      <c r="F109" s="191" t="s">
        <v>3</v>
      </c>
      <c r="G109" s="191">
        <v>2249617</v>
      </c>
      <c r="H109" s="68"/>
      <c r="I109" s="197" t="s">
        <v>2168</v>
      </c>
      <c r="J109" s="68"/>
      <c r="K109" s="68"/>
      <c r="L109" s="68"/>
      <c r="M109" s="68"/>
      <c r="N109" s="348"/>
      <c r="O109" s="348"/>
      <c r="P109" s="214">
        <v>0</v>
      </c>
      <c r="Q109" s="214">
        <v>961</v>
      </c>
      <c r="R109" s="68" t="s">
        <v>1479</v>
      </c>
      <c r="S109" s="349"/>
      <c r="T109" s="272"/>
    </row>
    <row r="110" spans="1:20" ht="51">
      <c r="A110" s="191">
        <v>291</v>
      </c>
      <c r="B110" s="68"/>
      <c r="C110" s="212" t="s">
        <v>119</v>
      </c>
      <c r="D110" s="213">
        <v>45667</v>
      </c>
      <c r="E110" s="191" t="s">
        <v>1686</v>
      </c>
      <c r="F110" s="191" t="s">
        <v>3</v>
      </c>
      <c r="G110" s="191">
        <v>2249626</v>
      </c>
      <c r="H110" s="68"/>
      <c r="I110" s="197" t="s">
        <v>2169</v>
      </c>
      <c r="J110" s="68"/>
      <c r="K110" s="68"/>
      <c r="L110" s="68"/>
      <c r="M110" s="68"/>
      <c r="N110" s="348"/>
      <c r="O110" s="348"/>
      <c r="P110" s="214">
        <v>0</v>
      </c>
      <c r="Q110" s="214">
        <v>2923.2</v>
      </c>
      <c r="R110" s="68" t="s">
        <v>1479</v>
      </c>
      <c r="S110" s="349"/>
      <c r="T110" s="272"/>
    </row>
    <row r="111" spans="1:20" ht="38.25">
      <c r="A111" s="191" t="s">
        <v>550</v>
      </c>
      <c r="B111" s="68"/>
      <c r="C111" s="212" t="s">
        <v>589</v>
      </c>
      <c r="D111" s="213">
        <v>45670</v>
      </c>
      <c r="E111" s="191" t="s">
        <v>1689</v>
      </c>
      <c r="F111" s="191" t="s">
        <v>3</v>
      </c>
      <c r="G111" s="191">
        <v>2250029</v>
      </c>
      <c r="H111" s="68"/>
      <c r="I111" s="197" t="s">
        <v>2172</v>
      </c>
      <c r="J111" s="68"/>
      <c r="K111" s="68"/>
      <c r="L111" s="68"/>
      <c r="M111" s="68"/>
      <c r="N111" s="348"/>
      <c r="O111" s="348"/>
      <c r="P111" s="214">
        <v>0</v>
      </c>
      <c r="Q111" s="214">
        <v>186</v>
      </c>
      <c r="R111" s="68" t="s">
        <v>1479</v>
      </c>
      <c r="S111" s="349"/>
      <c r="T111" s="272"/>
    </row>
    <row r="112" spans="1:20" ht="51">
      <c r="A112" s="191">
        <v>15</v>
      </c>
      <c r="B112" s="68"/>
      <c r="C112" s="212" t="s">
        <v>39</v>
      </c>
      <c r="D112" s="213">
        <v>45670</v>
      </c>
      <c r="E112" s="191" t="s">
        <v>1690</v>
      </c>
      <c r="F112" s="191" t="s">
        <v>3</v>
      </c>
      <c r="G112" s="191">
        <v>2250082</v>
      </c>
      <c r="H112" s="68"/>
      <c r="I112" s="197" t="s">
        <v>2173</v>
      </c>
      <c r="J112" s="68"/>
      <c r="K112" s="68"/>
      <c r="L112" s="68"/>
      <c r="M112" s="68"/>
      <c r="N112" s="348"/>
      <c r="O112" s="348"/>
      <c r="P112" s="214">
        <v>0</v>
      </c>
      <c r="Q112" s="214">
        <v>98.89</v>
      </c>
      <c r="R112" s="68" t="s">
        <v>1479</v>
      </c>
      <c r="S112" s="349"/>
      <c r="T112" s="272"/>
    </row>
    <row r="113" spans="1:20" ht="51">
      <c r="A113" s="191">
        <v>117</v>
      </c>
      <c r="B113" s="68"/>
      <c r="C113" s="212" t="s">
        <v>54</v>
      </c>
      <c r="D113" s="213">
        <v>45670</v>
      </c>
      <c r="E113" s="191" t="s">
        <v>1691</v>
      </c>
      <c r="F113" s="191" t="s">
        <v>3</v>
      </c>
      <c r="G113" s="191">
        <v>2250132</v>
      </c>
      <c r="H113" s="68"/>
      <c r="I113" s="197" t="s">
        <v>2174</v>
      </c>
      <c r="J113" s="68"/>
      <c r="K113" s="68"/>
      <c r="L113" s="68"/>
      <c r="M113" s="68"/>
      <c r="N113" s="348"/>
      <c r="O113" s="348"/>
      <c r="P113" s="214">
        <v>0</v>
      </c>
      <c r="Q113" s="214">
        <v>3361.75</v>
      </c>
      <c r="R113" s="68" t="s">
        <v>1479</v>
      </c>
      <c r="S113" s="349"/>
      <c r="T113" s="272"/>
    </row>
    <row r="114" spans="1:20" ht="51">
      <c r="A114" s="191" t="s">
        <v>550</v>
      </c>
      <c r="B114" s="68"/>
      <c r="C114" s="212" t="s">
        <v>589</v>
      </c>
      <c r="D114" s="213">
        <v>45670</v>
      </c>
      <c r="E114" s="191" t="s">
        <v>1692</v>
      </c>
      <c r="F114" s="191" t="s">
        <v>3</v>
      </c>
      <c r="G114" s="191">
        <v>2250071</v>
      </c>
      <c r="H114" s="68"/>
      <c r="I114" s="197" t="s">
        <v>2175</v>
      </c>
      <c r="J114" s="68"/>
      <c r="K114" s="68"/>
      <c r="L114" s="68"/>
      <c r="M114" s="68"/>
      <c r="N114" s="348"/>
      <c r="O114" s="348"/>
      <c r="P114" s="214">
        <v>0</v>
      </c>
      <c r="Q114" s="214">
        <v>4000</v>
      </c>
      <c r="R114" s="68" t="s">
        <v>1479</v>
      </c>
      <c r="S114" s="349"/>
      <c r="T114" s="272"/>
    </row>
    <row r="115" spans="1:20" ht="63.75">
      <c r="A115" s="191" t="s">
        <v>541</v>
      </c>
      <c r="B115" s="68"/>
      <c r="C115" s="212" t="s">
        <v>590</v>
      </c>
      <c r="D115" s="213">
        <v>45670</v>
      </c>
      <c r="E115" s="191" t="s">
        <v>1693</v>
      </c>
      <c r="F115" s="191" t="s">
        <v>6</v>
      </c>
      <c r="G115" s="191">
        <v>2152674</v>
      </c>
      <c r="H115" s="68"/>
      <c r="I115" s="197" t="s">
        <v>2177</v>
      </c>
      <c r="J115" s="68"/>
      <c r="K115" s="68"/>
      <c r="L115" s="68"/>
      <c r="M115" s="68"/>
      <c r="N115" s="348"/>
      <c r="O115" s="348"/>
      <c r="P115" s="214">
        <v>0</v>
      </c>
      <c r="Q115" s="214">
        <v>63938.98</v>
      </c>
      <c r="R115" s="68" t="s">
        <v>1479</v>
      </c>
      <c r="S115" s="349"/>
      <c r="T115" s="272"/>
    </row>
    <row r="116" spans="1:20" ht="63.75">
      <c r="A116" s="191" t="s">
        <v>541</v>
      </c>
      <c r="B116" s="68"/>
      <c r="C116" s="212" t="s">
        <v>590</v>
      </c>
      <c r="D116" s="213">
        <v>45670</v>
      </c>
      <c r="E116" s="191" t="s">
        <v>1694</v>
      </c>
      <c r="F116" s="191" t="s">
        <v>6</v>
      </c>
      <c r="G116" s="191">
        <v>2152675</v>
      </c>
      <c r="H116" s="68"/>
      <c r="I116" s="197" t="s">
        <v>2178</v>
      </c>
      <c r="J116" s="68"/>
      <c r="K116" s="68"/>
      <c r="L116" s="68"/>
      <c r="M116" s="68"/>
      <c r="N116" s="348"/>
      <c r="O116" s="348"/>
      <c r="P116" s="214">
        <v>0</v>
      </c>
      <c r="Q116" s="214">
        <v>1910259.51</v>
      </c>
      <c r="R116" s="68" t="s">
        <v>1479</v>
      </c>
      <c r="S116" s="349"/>
      <c r="T116" s="272"/>
    </row>
    <row r="117" spans="1:20" ht="63.75">
      <c r="A117" s="191">
        <v>117</v>
      </c>
      <c r="B117" s="68"/>
      <c r="C117" s="212" t="s">
        <v>54</v>
      </c>
      <c r="D117" s="213">
        <v>45670</v>
      </c>
      <c r="E117" s="191" t="s">
        <v>1695</v>
      </c>
      <c r="F117" s="191" t="s">
        <v>10</v>
      </c>
      <c r="G117" s="191">
        <v>1116551</v>
      </c>
      <c r="H117" s="68"/>
      <c r="I117" s="197" t="s">
        <v>2179</v>
      </c>
      <c r="J117" s="68"/>
      <c r="K117" s="68"/>
      <c r="L117" s="68"/>
      <c r="M117" s="68"/>
      <c r="N117" s="348"/>
      <c r="O117" s="348"/>
      <c r="P117" s="214">
        <v>60</v>
      </c>
      <c r="Q117" s="214">
        <v>0</v>
      </c>
      <c r="R117" s="68" t="s">
        <v>1479</v>
      </c>
      <c r="S117" s="349"/>
      <c r="T117" s="272"/>
    </row>
    <row r="118" spans="1:20" ht="51">
      <c r="A118" s="191">
        <v>309</v>
      </c>
      <c r="B118" s="68"/>
      <c r="C118" s="212" t="s">
        <v>1238</v>
      </c>
      <c r="D118" s="213">
        <v>45671</v>
      </c>
      <c r="E118" s="191" t="s">
        <v>1696</v>
      </c>
      <c r="F118" s="191" t="s">
        <v>3</v>
      </c>
      <c r="G118" s="191">
        <v>2250303</v>
      </c>
      <c r="H118" s="68"/>
      <c r="I118" s="197" t="s">
        <v>2180</v>
      </c>
      <c r="J118" s="68"/>
      <c r="K118" s="68"/>
      <c r="L118" s="68"/>
      <c r="M118" s="68"/>
      <c r="N118" s="348"/>
      <c r="O118" s="348"/>
      <c r="P118" s="214">
        <v>0</v>
      </c>
      <c r="Q118" s="214">
        <v>18</v>
      </c>
      <c r="R118" s="68" t="s">
        <v>1479</v>
      </c>
      <c r="S118" s="349"/>
      <c r="T118" s="272"/>
    </row>
    <row r="119" spans="1:20" ht="51">
      <c r="A119" s="191">
        <v>309</v>
      </c>
      <c r="B119" s="68"/>
      <c r="C119" s="212" t="s">
        <v>1238</v>
      </c>
      <c r="D119" s="213">
        <v>45671</v>
      </c>
      <c r="E119" s="191" t="s">
        <v>1697</v>
      </c>
      <c r="F119" s="191" t="s">
        <v>3</v>
      </c>
      <c r="G119" s="191">
        <v>2250305</v>
      </c>
      <c r="H119" s="68"/>
      <c r="I119" s="197" t="s">
        <v>2181</v>
      </c>
      <c r="J119" s="68"/>
      <c r="K119" s="68"/>
      <c r="L119" s="68"/>
      <c r="M119" s="68"/>
      <c r="N119" s="348"/>
      <c r="O119" s="348"/>
      <c r="P119" s="214">
        <v>0</v>
      </c>
      <c r="Q119" s="214">
        <v>18</v>
      </c>
      <c r="R119" s="68" t="s">
        <v>1479</v>
      </c>
      <c r="S119" s="349"/>
      <c r="T119" s="272"/>
    </row>
    <row r="120" spans="1:20" ht="51">
      <c r="A120" s="191">
        <v>254</v>
      </c>
      <c r="B120" s="68"/>
      <c r="C120" s="212" t="s">
        <v>105</v>
      </c>
      <c r="D120" s="213">
        <v>45671</v>
      </c>
      <c r="E120" s="191" t="s">
        <v>1698</v>
      </c>
      <c r="F120" s="191" t="s">
        <v>3</v>
      </c>
      <c r="G120" s="191">
        <v>2250320</v>
      </c>
      <c r="H120" s="68"/>
      <c r="I120" s="197" t="s">
        <v>2182</v>
      </c>
      <c r="J120" s="68"/>
      <c r="K120" s="68"/>
      <c r="L120" s="68"/>
      <c r="M120" s="68"/>
      <c r="N120" s="348"/>
      <c r="O120" s="348"/>
      <c r="P120" s="214">
        <v>0</v>
      </c>
      <c r="Q120" s="214">
        <v>750</v>
      </c>
      <c r="R120" s="68" t="s">
        <v>1479</v>
      </c>
      <c r="S120" s="349"/>
      <c r="T120" s="272"/>
    </row>
    <row r="121" spans="1:20" ht="63.75">
      <c r="A121" s="191" t="s">
        <v>550</v>
      </c>
      <c r="B121" s="68"/>
      <c r="C121" s="212" t="s">
        <v>589</v>
      </c>
      <c r="D121" s="213">
        <v>45671</v>
      </c>
      <c r="E121" s="191" t="s">
        <v>1699</v>
      </c>
      <c r="F121" s="191" t="s">
        <v>3</v>
      </c>
      <c r="G121" s="191">
        <v>2250327</v>
      </c>
      <c r="H121" s="68"/>
      <c r="I121" s="197" t="s">
        <v>2183</v>
      </c>
      <c r="J121" s="68"/>
      <c r="K121" s="68"/>
      <c r="L121" s="68"/>
      <c r="M121" s="68"/>
      <c r="N121" s="348"/>
      <c r="O121" s="348"/>
      <c r="P121" s="214">
        <v>0</v>
      </c>
      <c r="Q121" s="214">
        <v>50</v>
      </c>
      <c r="R121" s="68" t="s">
        <v>1479</v>
      </c>
      <c r="S121" s="349"/>
      <c r="T121" s="272"/>
    </row>
    <row r="122" spans="1:20" ht="38.25">
      <c r="A122" s="191" t="s">
        <v>550</v>
      </c>
      <c r="B122" s="68"/>
      <c r="C122" s="212" t="s">
        <v>589</v>
      </c>
      <c r="D122" s="213">
        <v>45671</v>
      </c>
      <c r="E122" s="191" t="s">
        <v>1700</v>
      </c>
      <c r="F122" s="191" t="s">
        <v>3</v>
      </c>
      <c r="G122" s="191">
        <v>2250342</v>
      </c>
      <c r="H122" s="68"/>
      <c r="I122" s="197" t="s">
        <v>2184</v>
      </c>
      <c r="J122" s="68"/>
      <c r="K122" s="68"/>
      <c r="L122" s="68"/>
      <c r="M122" s="68"/>
      <c r="N122" s="348"/>
      <c r="O122" s="348"/>
      <c r="P122" s="214">
        <v>0</v>
      </c>
      <c r="Q122" s="214">
        <v>7046.15</v>
      </c>
      <c r="R122" s="68" t="s">
        <v>1479</v>
      </c>
      <c r="S122" s="349"/>
      <c r="T122" s="272"/>
    </row>
    <row r="123" spans="1:20" ht="51">
      <c r="A123" s="191" t="s">
        <v>550</v>
      </c>
      <c r="B123" s="68"/>
      <c r="C123" s="212" t="s">
        <v>589</v>
      </c>
      <c r="D123" s="213">
        <v>45671</v>
      </c>
      <c r="E123" s="191" t="s">
        <v>1701</v>
      </c>
      <c r="F123" s="191" t="s">
        <v>3</v>
      </c>
      <c r="G123" s="191">
        <v>2250359</v>
      </c>
      <c r="H123" s="68"/>
      <c r="I123" s="197" t="s">
        <v>1548</v>
      </c>
      <c r="J123" s="68"/>
      <c r="K123" s="68"/>
      <c r="L123" s="68"/>
      <c r="M123" s="68"/>
      <c r="N123" s="348"/>
      <c r="O123" s="348"/>
      <c r="P123" s="214">
        <v>0</v>
      </c>
      <c r="Q123" s="214">
        <v>700</v>
      </c>
      <c r="R123" s="68" t="s">
        <v>1479</v>
      </c>
      <c r="S123" s="349"/>
      <c r="T123" s="272"/>
    </row>
    <row r="124" spans="1:20" ht="51">
      <c r="A124" s="191">
        <v>81</v>
      </c>
      <c r="B124" s="68"/>
      <c r="C124" s="212" t="s">
        <v>49</v>
      </c>
      <c r="D124" s="213">
        <v>45671</v>
      </c>
      <c r="E124" s="191" t="s">
        <v>1702</v>
      </c>
      <c r="F124" s="191" t="s">
        <v>3</v>
      </c>
      <c r="G124" s="191">
        <v>2250363</v>
      </c>
      <c r="H124" s="68"/>
      <c r="I124" s="197" t="s">
        <v>2185</v>
      </c>
      <c r="J124" s="68"/>
      <c r="K124" s="68"/>
      <c r="L124" s="68"/>
      <c r="M124" s="68"/>
      <c r="N124" s="348"/>
      <c r="O124" s="348"/>
      <c r="P124" s="214">
        <v>0</v>
      </c>
      <c r="Q124" s="214">
        <v>211.62</v>
      </c>
      <c r="R124" s="68" t="s">
        <v>1479</v>
      </c>
      <c r="S124" s="349"/>
      <c r="T124" s="272"/>
    </row>
    <row r="125" spans="1:20" ht="38.25">
      <c r="A125" s="191" t="s">
        <v>550</v>
      </c>
      <c r="B125" s="68"/>
      <c r="C125" s="212" t="s">
        <v>589</v>
      </c>
      <c r="D125" s="213">
        <v>45671</v>
      </c>
      <c r="E125" s="191" t="s">
        <v>1703</v>
      </c>
      <c r="F125" s="191" t="s">
        <v>3</v>
      </c>
      <c r="G125" s="191">
        <v>2250368</v>
      </c>
      <c r="H125" s="68"/>
      <c r="I125" s="197" t="s">
        <v>2186</v>
      </c>
      <c r="J125" s="68"/>
      <c r="K125" s="68"/>
      <c r="L125" s="68"/>
      <c r="M125" s="68"/>
      <c r="N125" s="348"/>
      <c r="O125" s="348"/>
      <c r="P125" s="214">
        <v>0</v>
      </c>
      <c r="Q125" s="214">
        <v>1846.06</v>
      </c>
      <c r="R125" s="68" t="s">
        <v>1479</v>
      </c>
      <c r="S125" s="349"/>
      <c r="T125" s="272"/>
    </row>
    <row r="126" spans="1:20" ht="51">
      <c r="A126" s="191">
        <v>309</v>
      </c>
      <c r="B126" s="68"/>
      <c r="C126" s="212" t="s">
        <v>1238</v>
      </c>
      <c r="D126" s="213">
        <v>45671</v>
      </c>
      <c r="E126" s="191" t="s">
        <v>1704</v>
      </c>
      <c r="F126" s="191" t="s">
        <v>3</v>
      </c>
      <c r="G126" s="191">
        <v>2250386</v>
      </c>
      <c r="H126" s="68"/>
      <c r="I126" s="197" t="s">
        <v>2187</v>
      </c>
      <c r="J126" s="68"/>
      <c r="K126" s="68"/>
      <c r="L126" s="68"/>
      <c r="M126" s="68"/>
      <c r="N126" s="348"/>
      <c r="O126" s="348"/>
      <c r="P126" s="214">
        <v>0</v>
      </c>
      <c r="Q126" s="214">
        <v>18</v>
      </c>
      <c r="R126" s="68" t="s">
        <v>1479</v>
      </c>
      <c r="S126" s="349"/>
      <c r="T126" s="272"/>
    </row>
    <row r="127" spans="1:20" ht="63.75">
      <c r="A127" s="191">
        <v>15</v>
      </c>
      <c r="B127" s="68"/>
      <c r="C127" s="212" t="s">
        <v>39</v>
      </c>
      <c r="D127" s="213">
        <v>45671</v>
      </c>
      <c r="E127" s="191" t="s">
        <v>1705</v>
      </c>
      <c r="F127" s="191" t="s">
        <v>3</v>
      </c>
      <c r="G127" s="191">
        <v>2250391</v>
      </c>
      <c r="H127" s="68"/>
      <c r="I127" s="197" t="s">
        <v>2188</v>
      </c>
      <c r="J127" s="68"/>
      <c r="K127" s="68"/>
      <c r="L127" s="68"/>
      <c r="M127" s="68"/>
      <c r="N127" s="348"/>
      <c r="O127" s="348"/>
      <c r="P127" s="214">
        <v>0</v>
      </c>
      <c r="Q127" s="214">
        <v>349.37</v>
      </c>
      <c r="R127" s="68" t="s">
        <v>1479</v>
      </c>
      <c r="S127" s="349"/>
      <c r="T127" s="272"/>
    </row>
    <row r="128" spans="1:20" ht="51">
      <c r="A128" s="191">
        <v>309</v>
      </c>
      <c r="B128" s="68"/>
      <c r="C128" s="212" t="s">
        <v>1238</v>
      </c>
      <c r="D128" s="213">
        <v>45671</v>
      </c>
      <c r="E128" s="191" t="s">
        <v>1706</v>
      </c>
      <c r="F128" s="191" t="s">
        <v>3</v>
      </c>
      <c r="G128" s="191">
        <v>2250393</v>
      </c>
      <c r="H128" s="68"/>
      <c r="I128" s="197" t="s">
        <v>2189</v>
      </c>
      <c r="J128" s="68"/>
      <c r="K128" s="68"/>
      <c r="L128" s="68"/>
      <c r="M128" s="68"/>
      <c r="N128" s="348"/>
      <c r="O128" s="348"/>
      <c r="P128" s="214">
        <v>0</v>
      </c>
      <c r="Q128" s="214">
        <v>18</v>
      </c>
      <c r="R128" s="68" t="s">
        <v>1479</v>
      </c>
      <c r="S128" s="349"/>
      <c r="T128" s="272"/>
    </row>
    <row r="129" spans="1:20" ht="51">
      <c r="A129" s="191" t="s">
        <v>550</v>
      </c>
      <c r="B129" s="68"/>
      <c r="C129" s="212" t="s">
        <v>589</v>
      </c>
      <c r="D129" s="213">
        <v>45671</v>
      </c>
      <c r="E129" s="191" t="s">
        <v>1707</v>
      </c>
      <c r="F129" s="191" t="s">
        <v>3</v>
      </c>
      <c r="G129" s="191">
        <v>2250396</v>
      </c>
      <c r="H129" s="68"/>
      <c r="I129" s="197" t="s">
        <v>2190</v>
      </c>
      <c r="J129" s="68"/>
      <c r="K129" s="68"/>
      <c r="L129" s="68"/>
      <c r="M129" s="68"/>
      <c r="N129" s="348"/>
      <c r="O129" s="348"/>
      <c r="P129" s="214">
        <v>0</v>
      </c>
      <c r="Q129" s="214">
        <v>18</v>
      </c>
      <c r="R129" s="68" t="s">
        <v>1479</v>
      </c>
      <c r="S129" s="349"/>
      <c r="T129" s="272"/>
    </row>
    <row r="130" spans="1:20" ht="51">
      <c r="A130" s="191">
        <v>309</v>
      </c>
      <c r="B130" s="68"/>
      <c r="C130" s="212" t="s">
        <v>1238</v>
      </c>
      <c r="D130" s="213">
        <v>45671</v>
      </c>
      <c r="E130" s="191" t="s">
        <v>1708</v>
      </c>
      <c r="F130" s="191" t="s">
        <v>3</v>
      </c>
      <c r="G130" s="191">
        <v>2250397</v>
      </c>
      <c r="H130" s="68"/>
      <c r="I130" s="197" t="s">
        <v>2191</v>
      </c>
      <c r="J130" s="68"/>
      <c r="K130" s="68"/>
      <c r="L130" s="68"/>
      <c r="M130" s="68"/>
      <c r="N130" s="348"/>
      <c r="O130" s="348"/>
      <c r="P130" s="214">
        <v>0</v>
      </c>
      <c r="Q130" s="214">
        <v>18</v>
      </c>
      <c r="R130" s="68" t="s">
        <v>1479</v>
      </c>
      <c r="S130" s="349"/>
      <c r="T130" s="272"/>
    </row>
    <row r="131" spans="1:20" ht="51">
      <c r="A131" s="191">
        <v>309</v>
      </c>
      <c r="B131" s="68"/>
      <c r="C131" s="212" t="s">
        <v>1238</v>
      </c>
      <c r="D131" s="213">
        <v>45671</v>
      </c>
      <c r="E131" s="191" t="s">
        <v>1709</v>
      </c>
      <c r="F131" s="191" t="s">
        <v>3</v>
      </c>
      <c r="G131" s="191">
        <v>2250399</v>
      </c>
      <c r="H131" s="68"/>
      <c r="I131" s="197" t="s">
        <v>2192</v>
      </c>
      <c r="J131" s="68"/>
      <c r="K131" s="68"/>
      <c r="L131" s="68"/>
      <c r="M131" s="68"/>
      <c r="N131" s="348"/>
      <c r="O131" s="348"/>
      <c r="P131" s="214">
        <v>0</v>
      </c>
      <c r="Q131" s="214">
        <v>18</v>
      </c>
      <c r="R131" s="68" t="s">
        <v>1479</v>
      </c>
      <c r="S131" s="349"/>
      <c r="T131" s="272"/>
    </row>
    <row r="132" spans="1:20" ht="51">
      <c r="A132" s="191" t="s">
        <v>550</v>
      </c>
      <c r="B132" s="68"/>
      <c r="C132" s="212" t="s">
        <v>589</v>
      </c>
      <c r="D132" s="213">
        <v>45671</v>
      </c>
      <c r="E132" s="191" t="s">
        <v>1710</v>
      </c>
      <c r="F132" s="191" t="s">
        <v>3</v>
      </c>
      <c r="G132" s="191">
        <v>2250400</v>
      </c>
      <c r="H132" s="68"/>
      <c r="I132" s="197" t="s">
        <v>2193</v>
      </c>
      <c r="J132" s="68"/>
      <c r="K132" s="68"/>
      <c r="L132" s="68"/>
      <c r="M132" s="68"/>
      <c r="N132" s="348"/>
      <c r="O132" s="348"/>
      <c r="P132" s="214">
        <v>0</v>
      </c>
      <c r="Q132" s="214">
        <v>18</v>
      </c>
      <c r="R132" s="68" t="s">
        <v>1479</v>
      </c>
      <c r="S132" s="349"/>
      <c r="T132" s="272"/>
    </row>
    <row r="133" spans="1:20" ht="51">
      <c r="A133" s="191">
        <v>309</v>
      </c>
      <c r="B133" s="68"/>
      <c r="C133" s="212" t="s">
        <v>1238</v>
      </c>
      <c r="D133" s="213">
        <v>45671</v>
      </c>
      <c r="E133" s="191" t="s">
        <v>1711</v>
      </c>
      <c r="F133" s="191" t="s">
        <v>3</v>
      </c>
      <c r="G133" s="191">
        <v>2250401</v>
      </c>
      <c r="H133" s="68"/>
      <c r="I133" s="197" t="s">
        <v>2194</v>
      </c>
      <c r="J133" s="68"/>
      <c r="K133" s="68"/>
      <c r="L133" s="68"/>
      <c r="M133" s="68"/>
      <c r="N133" s="348"/>
      <c r="O133" s="348"/>
      <c r="P133" s="214">
        <v>0</v>
      </c>
      <c r="Q133" s="214">
        <v>18</v>
      </c>
      <c r="R133" s="68" t="s">
        <v>1479</v>
      </c>
      <c r="S133" s="349"/>
      <c r="T133" s="272"/>
    </row>
    <row r="134" spans="1:20" ht="51">
      <c r="A134" s="191">
        <v>309</v>
      </c>
      <c r="B134" s="68"/>
      <c r="C134" s="212" t="s">
        <v>1238</v>
      </c>
      <c r="D134" s="213">
        <v>45671</v>
      </c>
      <c r="E134" s="191" t="s">
        <v>1712</v>
      </c>
      <c r="F134" s="191" t="s">
        <v>3</v>
      </c>
      <c r="G134" s="191">
        <v>2250404</v>
      </c>
      <c r="H134" s="68"/>
      <c r="I134" s="197" t="s">
        <v>2195</v>
      </c>
      <c r="J134" s="68"/>
      <c r="K134" s="68"/>
      <c r="L134" s="68"/>
      <c r="M134" s="68"/>
      <c r="N134" s="348"/>
      <c r="O134" s="348"/>
      <c r="P134" s="214">
        <v>0</v>
      </c>
      <c r="Q134" s="214">
        <v>18</v>
      </c>
      <c r="R134" s="68" t="s">
        <v>1479</v>
      </c>
      <c r="S134" s="349"/>
      <c r="T134" s="272"/>
    </row>
    <row r="135" spans="1:20" ht="51">
      <c r="A135" s="191">
        <v>309</v>
      </c>
      <c r="B135" s="68"/>
      <c r="C135" s="212" t="s">
        <v>1238</v>
      </c>
      <c r="D135" s="213">
        <v>45671</v>
      </c>
      <c r="E135" s="191" t="s">
        <v>1713</v>
      </c>
      <c r="F135" s="191" t="s">
        <v>3</v>
      </c>
      <c r="G135" s="191">
        <v>2250405</v>
      </c>
      <c r="H135" s="68"/>
      <c r="I135" s="197" t="s">
        <v>2196</v>
      </c>
      <c r="J135" s="68"/>
      <c r="K135" s="68"/>
      <c r="L135" s="68"/>
      <c r="M135" s="68"/>
      <c r="N135" s="348"/>
      <c r="O135" s="348"/>
      <c r="P135" s="214">
        <v>0</v>
      </c>
      <c r="Q135" s="214">
        <v>18</v>
      </c>
      <c r="R135" s="68" t="s">
        <v>1479</v>
      </c>
      <c r="S135" s="349"/>
      <c r="T135" s="272"/>
    </row>
    <row r="136" spans="1:20" ht="63.75">
      <c r="A136" s="191">
        <v>309</v>
      </c>
      <c r="B136" s="68"/>
      <c r="C136" s="212" t="s">
        <v>1238</v>
      </c>
      <c r="D136" s="213">
        <v>45671</v>
      </c>
      <c r="E136" s="191" t="s">
        <v>1714</v>
      </c>
      <c r="F136" s="191" t="s">
        <v>3</v>
      </c>
      <c r="G136" s="191">
        <v>2250407</v>
      </c>
      <c r="H136" s="68"/>
      <c r="I136" s="197" t="s">
        <v>2197</v>
      </c>
      <c r="J136" s="68"/>
      <c r="K136" s="68"/>
      <c r="L136" s="68"/>
      <c r="M136" s="68"/>
      <c r="N136" s="348"/>
      <c r="O136" s="348"/>
      <c r="P136" s="214">
        <v>0</v>
      </c>
      <c r="Q136" s="214">
        <v>36</v>
      </c>
      <c r="R136" s="68" t="s">
        <v>1479</v>
      </c>
      <c r="S136" s="349"/>
      <c r="T136" s="272"/>
    </row>
    <row r="137" spans="1:20" ht="63.75">
      <c r="A137" s="191">
        <v>221</v>
      </c>
      <c r="B137" s="68"/>
      <c r="C137" s="212" t="s">
        <v>92</v>
      </c>
      <c r="D137" s="213">
        <v>45671</v>
      </c>
      <c r="E137" s="191" t="s">
        <v>1715</v>
      </c>
      <c r="F137" s="191" t="s">
        <v>3</v>
      </c>
      <c r="G137" s="191">
        <v>2250410</v>
      </c>
      <c r="H137" s="68"/>
      <c r="I137" s="197" t="s">
        <v>2198</v>
      </c>
      <c r="J137" s="68"/>
      <c r="K137" s="68"/>
      <c r="L137" s="68"/>
      <c r="M137" s="68"/>
      <c r="N137" s="348"/>
      <c r="O137" s="348"/>
      <c r="P137" s="214">
        <v>0</v>
      </c>
      <c r="Q137" s="214">
        <v>38799.199999999997</v>
      </c>
      <c r="R137" s="68" t="s">
        <v>1479</v>
      </c>
      <c r="S137" s="349"/>
      <c r="T137" s="272"/>
    </row>
    <row r="138" spans="1:20" ht="51">
      <c r="A138" s="191">
        <v>383</v>
      </c>
      <c r="B138" s="68"/>
      <c r="C138" s="212" t="s">
        <v>1242</v>
      </c>
      <c r="D138" s="213">
        <v>45671</v>
      </c>
      <c r="E138" s="191" t="s">
        <v>1716</v>
      </c>
      <c r="F138" s="191" t="s">
        <v>3</v>
      </c>
      <c r="G138" s="191">
        <v>2250427</v>
      </c>
      <c r="H138" s="68"/>
      <c r="I138" s="197" t="s">
        <v>2199</v>
      </c>
      <c r="J138" s="68"/>
      <c r="K138" s="68"/>
      <c r="L138" s="68"/>
      <c r="M138" s="68"/>
      <c r="N138" s="348"/>
      <c r="O138" s="348"/>
      <c r="P138" s="214">
        <v>0</v>
      </c>
      <c r="Q138" s="214">
        <v>176</v>
      </c>
      <c r="R138" s="68" t="s">
        <v>1479</v>
      </c>
      <c r="S138" s="349"/>
      <c r="T138" s="272"/>
    </row>
    <row r="139" spans="1:20" ht="51">
      <c r="A139" s="191">
        <v>383</v>
      </c>
      <c r="B139" s="68"/>
      <c r="C139" s="212" t="s">
        <v>1242</v>
      </c>
      <c r="D139" s="213">
        <v>45671</v>
      </c>
      <c r="E139" s="191" t="s">
        <v>1717</v>
      </c>
      <c r="F139" s="191" t="s">
        <v>3</v>
      </c>
      <c r="G139" s="191">
        <v>2250411</v>
      </c>
      <c r="H139" s="68"/>
      <c r="I139" s="197" t="s">
        <v>2199</v>
      </c>
      <c r="J139" s="68"/>
      <c r="K139" s="68"/>
      <c r="L139" s="68"/>
      <c r="M139" s="68"/>
      <c r="N139" s="348"/>
      <c r="O139" s="348"/>
      <c r="P139" s="214">
        <v>0</v>
      </c>
      <c r="Q139" s="214">
        <v>406</v>
      </c>
      <c r="R139" s="68" t="s">
        <v>1479</v>
      </c>
      <c r="S139" s="349"/>
      <c r="T139" s="272"/>
    </row>
    <row r="140" spans="1:20" ht="51">
      <c r="A140" s="191">
        <v>383</v>
      </c>
      <c r="B140" s="68"/>
      <c r="C140" s="212" t="s">
        <v>1242</v>
      </c>
      <c r="D140" s="213">
        <v>45671</v>
      </c>
      <c r="E140" s="191" t="s">
        <v>1718</v>
      </c>
      <c r="F140" s="191" t="s">
        <v>3</v>
      </c>
      <c r="G140" s="191">
        <v>2250432</v>
      </c>
      <c r="H140" s="68"/>
      <c r="I140" s="197" t="s">
        <v>2199</v>
      </c>
      <c r="J140" s="68"/>
      <c r="K140" s="68"/>
      <c r="L140" s="68"/>
      <c r="M140" s="68"/>
      <c r="N140" s="348"/>
      <c r="O140" s="348"/>
      <c r="P140" s="214">
        <v>0</v>
      </c>
      <c r="Q140" s="214">
        <v>412</v>
      </c>
      <c r="R140" s="68" t="s">
        <v>1479</v>
      </c>
      <c r="S140" s="349"/>
      <c r="T140" s="272"/>
    </row>
    <row r="141" spans="1:20" ht="38.25">
      <c r="A141" s="191" t="s">
        <v>550</v>
      </c>
      <c r="B141" s="68"/>
      <c r="C141" s="212" t="s">
        <v>589</v>
      </c>
      <c r="D141" s="213">
        <v>45671</v>
      </c>
      <c r="E141" s="191" t="s">
        <v>1719</v>
      </c>
      <c r="F141" s="191" t="s">
        <v>3</v>
      </c>
      <c r="G141" s="191">
        <v>2250437</v>
      </c>
      <c r="H141" s="68"/>
      <c r="I141" s="197" t="s">
        <v>2200</v>
      </c>
      <c r="J141" s="68"/>
      <c r="K141" s="68"/>
      <c r="L141" s="68"/>
      <c r="M141" s="68"/>
      <c r="N141" s="348"/>
      <c r="O141" s="348"/>
      <c r="P141" s="214">
        <v>0</v>
      </c>
      <c r="Q141" s="214">
        <v>1200</v>
      </c>
      <c r="R141" s="68" t="s">
        <v>1479</v>
      </c>
      <c r="S141" s="349"/>
      <c r="T141" s="272"/>
    </row>
    <row r="142" spans="1:20" ht="51">
      <c r="A142" s="191">
        <v>254</v>
      </c>
      <c r="B142" s="68"/>
      <c r="C142" s="212" t="s">
        <v>105</v>
      </c>
      <c r="D142" s="213">
        <v>45671</v>
      </c>
      <c r="E142" s="191" t="s">
        <v>1720</v>
      </c>
      <c r="F142" s="191" t="s">
        <v>3</v>
      </c>
      <c r="G142" s="191">
        <v>2250451</v>
      </c>
      <c r="H142" s="68"/>
      <c r="I142" s="197" t="s">
        <v>2201</v>
      </c>
      <c r="J142" s="68"/>
      <c r="K142" s="68"/>
      <c r="L142" s="68"/>
      <c r="M142" s="68"/>
      <c r="N142" s="348"/>
      <c r="O142" s="348"/>
      <c r="P142" s="214">
        <v>0</v>
      </c>
      <c r="Q142" s="214">
        <v>200</v>
      </c>
      <c r="R142" s="68" t="s">
        <v>1479</v>
      </c>
      <c r="S142" s="349"/>
      <c r="T142" s="272"/>
    </row>
    <row r="143" spans="1:20" ht="51">
      <c r="A143" s="191">
        <v>81</v>
      </c>
      <c r="B143" s="68"/>
      <c r="C143" s="212" t="s">
        <v>49</v>
      </c>
      <c r="D143" s="213">
        <v>45671</v>
      </c>
      <c r="E143" s="191" t="s">
        <v>1721</v>
      </c>
      <c r="F143" s="191" t="s">
        <v>3</v>
      </c>
      <c r="G143" s="191">
        <v>2250523</v>
      </c>
      <c r="H143" s="68"/>
      <c r="I143" s="197" t="s">
        <v>2202</v>
      </c>
      <c r="J143" s="68"/>
      <c r="K143" s="68"/>
      <c r="L143" s="68"/>
      <c r="M143" s="68"/>
      <c r="N143" s="348"/>
      <c r="O143" s="348"/>
      <c r="P143" s="214">
        <v>0</v>
      </c>
      <c r="Q143" s="214">
        <v>252</v>
      </c>
      <c r="R143" s="68" t="s">
        <v>1479</v>
      </c>
      <c r="S143" s="349"/>
      <c r="T143" s="272"/>
    </row>
    <row r="144" spans="1:20" ht="51">
      <c r="A144" s="191" t="s">
        <v>550</v>
      </c>
      <c r="B144" s="68"/>
      <c r="C144" s="212" t="s">
        <v>589</v>
      </c>
      <c r="D144" s="213">
        <v>45671</v>
      </c>
      <c r="E144" s="191" t="s">
        <v>1722</v>
      </c>
      <c r="F144" s="191" t="s">
        <v>3</v>
      </c>
      <c r="G144" s="191">
        <v>2250526</v>
      </c>
      <c r="H144" s="68"/>
      <c r="I144" s="197" t="s">
        <v>2203</v>
      </c>
      <c r="J144" s="68"/>
      <c r="K144" s="68"/>
      <c r="L144" s="68"/>
      <c r="M144" s="68"/>
      <c r="N144" s="348"/>
      <c r="O144" s="348"/>
      <c r="P144" s="214">
        <v>0</v>
      </c>
      <c r="Q144" s="214">
        <v>360</v>
      </c>
      <c r="R144" s="68" t="s">
        <v>1479</v>
      </c>
      <c r="S144" s="349"/>
      <c r="T144" s="272"/>
    </row>
    <row r="145" spans="1:20" ht="38.25">
      <c r="A145" s="191">
        <v>15</v>
      </c>
      <c r="B145" s="68"/>
      <c r="C145" s="212" t="s">
        <v>39</v>
      </c>
      <c r="D145" s="213">
        <v>45671</v>
      </c>
      <c r="E145" s="191" t="s">
        <v>1723</v>
      </c>
      <c r="F145" s="191" t="s">
        <v>3</v>
      </c>
      <c r="G145" s="191">
        <v>2250543</v>
      </c>
      <c r="H145" s="68"/>
      <c r="I145" s="197" t="s">
        <v>2204</v>
      </c>
      <c r="J145" s="68"/>
      <c r="K145" s="68"/>
      <c r="L145" s="68"/>
      <c r="M145" s="68"/>
      <c r="N145" s="348"/>
      <c r="O145" s="348"/>
      <c r="P145" s="214">
        <v>0</v>
      </c>
      <c r="Q145" s="214">
        <v>329.74</v>
      </c>
      <c r="R145" s="68" t="s">
        <v>1479</v>
      </c>
      <c r="S145" s="349"/>
      <c r="T145" s="272"/>
    </row>
    <row r="146" spans="1:20" ht="38.25">
      <c r="A146" s="191" t="s">
        <v>550</v>
      </c>
      <c r="B146" s="68"/>
      <c r="C146" s="212" t="s">
        <v>589</v>
      </c>
      <c r="D146" s="213">
        <v>45671</v>
      </c>
      <c r="E146" s="191" t="s">
        <v>1724</v>
      </c>
      <c r="F146" s="191" t="s">
        <v>3</v>
      </c>
      <c r="G146" s="191">
        <v>2250362</v>
      </c>
      <c r="H146" s="68"/>
      <c r="I146" s="197" t="s">
        <v>2205</v>
      </c>
      <c r="J146" s="68"/>
      <c r="K146" s="68"/>
      <c r="L146" s="68"/>
      <c r="M146" s="68"/>
      <c r="N146" s="348"/>
      <c r="O146" s="348"/>
      <c r="P146" s="214">
        <v>0</v>
      </c>
      <c r="Q146" s="214">
        <v>16060.68</v>
      </c>
      <c r="R146" s="68" t="s">
        <v>1479</v>
      </c>
      <c r="S146" s="349"/>
      <c r="T146" s="272"/>
    </row>
    <row r="147" spans="1:20" ht="89.25">
      <c r="A147" s="191">
        <v>513</v>
      </c>
      <c r="B147" s="68"/>
      <c r="C147" s="212" t="s">
        <v>160</v>
      </c>
      <c r="D147" s="213">
        <v>45671</v>
      </c>
      <c r="E147" s="191" t="s">
        <v>1725</v>
      </c>
      <c r="F147" s="191" t="s">
        <v>6</v>
      </c>
      <c r="G147" s="191">
        <v>1116656</v>
      </c>
      <c r="H147" s="68"/>
      <c r="I147" s="197" t="s">
        <v>2206</v>
      </c>
      <c r="J147" s="68"/>
      <c r="K147" s="68"/>
      <c r="L147" s="68"/>
      <c r="M147" s="68"/>
      <c r="N147" s="348"/>
      <c r="O147" s="348"/>
      <c r="P147" s="214">
        <v>0</v>
      </c>
      <c r="Q147" s="214">
        <v>5145.2700000000004</v>
      </c>
      <c r="R147" s="68" t="s">
        <v>1479</v>
      </c>
      <c r="S147" s="349"/>
      <c r="T147" s="272"/>
    </row>
    <row r="148" spans="1:20" ht="63.75">
      <c r="A148" s="191">
        <v>16</v>
      </c>
      <c r="B148" s="68"/>
      <c r="C148" s="212" t="s">
        <v>40</v>
      </c>
      <c r="D148" s="213">
        <v>45671</v>
      </c>
      <c r="E148" s="191" t="s">
        <v>1726</v>
      </c>
      <c r="F148" s="191" t="s">
        <v>6</v>
      </c>
      <c r="G148" s="191">
        <v>2153110</v>
      </c>
      <c r="H148" s="68"/>
      <c r="I148" s="197" t="s">
        <v>2207</v>
      </c>
      <c r="J148" s="68"/>
      <c r="K148" s="68"/>
      <c r="L148" s="68"/>
      <c r="M148" s="68"/>
      <c r="N148" s="348"/>
      <c r="O148" s="348"/>
      <c r="P148" s="214">
        <v>0</v>
      </c>
      <c r="Q148" s="214">
        <v>152419.18</v>
      </c>
      <c r="R148" s="68" t="s">
        <v>1479</v>
      </c>
      <c r="S148" s="349"/>
      <c r="T148" s="272"/>
    </row>
    <row r="149" spans="1:20" ht="76.5">
      <c r="A149" s="191">
        <v>10</v>
      </c>
      <c r="B149" s="68"/>
      <c r="C149" s="212" t="s">
        <v>38</v>
      </c>
      <c r="D149" s="213">
        <v>45671</v>
      </c>
      <c r="E149" s="191" t="s">
        <v>1727</v>
      </c>
      <c r="F149" s="191" t="s">
        <v>12</v>
      </c>
      <c r="G149" s="191">
        <v>1116655</v>
      </c>
      <c r="H149" s="68"/>
      <c r="I149" s="197" t="s">
        <v>2208</v>
      </c>
      <c r="J149" s="68"/>
      <c r="K149" s="68"/>
      <c r="L149" s="68"/>
      <c r="M149" s="68"/>
      <c r="N149" s="348"/>
      <c r="O149" s="348"/>
      <c r="P149" s="214">
        <v>348</v>
      </c>
      <c r="Q149" s="214">
        <v>0</v>
      </c>
      <c r="R149" s="68" t="s">
        <v>1479</v>
      </c>
      <c r="S149" s="349"/>
      <c r="T149" s="272"/>
    </row>
    <row r="150" spans="1:20" ht="89.25">
      <c r="A150" s="191">
        <v>10</v>
      </c>
      <c r="B150" s="68"/>
      <c r="C150" s="212" t="s">
        <v>38</v>
      </c>
      <c r="D150" s="213">
        <v>45671</v>
      </c>
      <c r="E150" s="191" t="s">
        <v>1728</v>
      </c>
      <c r="F150" s="191" t="s">
        <v>10</v>
      </c>
      <c r="G150" s="191">
        <v>1116655</v>
      </c>
      <c r="H150" s="68"/>
      <c r="I150" s="197" t="s">
        <v>2209</v>
      </c>
      <c r="J150" s="68"/>
      <c r="K150" s="68"/>
      <c r="L150" s="68"/>
      <c r="M150" s="68"/>
      <c r="N150" s="348"/>
      <c r="O150" s="348"/>
      <c r="P150" s="214">
        <v>60</v>
      </c>
      <c r="Q150" s="214">
        <v>0</v>
      </c>
      <c r="R150" s="68" t="s">
        <v>1479</v>
      </c>
      <c r="S150" s="349"/>
      <c r="T150" s="272"/>
    </row>
    <row r="151" spans="1:20" ht="63.75">
      <c r="A151" s="191">
        <v>117</v>
      </c>
      <c r="B151" s="68"/>
      <c r="C151" s="212" t="s">
        <v>54</v>
      </c>
      <c r="D151" s="213">
        <v>45671</v>
      </c>
      <c r="E151" s="191" t="s">
        <v>1729</v>
      </c>
      <c r="F151" s="191" t="s">
        <v>10</v>
      </c>
      <c r="G151" s="191">
        <v>1116781</v>
      </c>
      <c r="H151" s="68"/>
      <c r="I151" s="197" t="s">
        <v>2210</v>
      </c>
      <c r="J151" s="68"/>
      <c r="K151" s="68"/>
      <c r="L151" s="68"/>
      <c r="M151" s="68"/>
      <c r="N151" s="348"/>
      <c r="O151" s="348"/>
      <c r="P151" s="214">
        <v>60</v>
      </c>
      <c r="Q151" s="214">
        <v>0</v>
      </c>
      <c r="R151" s="68" t="s">
        <v>1479</v>
      </c>
      <c r="S151" s="349"/>
      <c r="T151" s="272"/>
    </row>
    <row r="152" spans="1:20" ht="51">
      <c r="A152" s="191">
        <v>35</v>
      </c>
      <c r="B152" s="68"/>
      <c r="C152" s="212" t="s">
        <v>43</v>
      </c>
      <c r="D152" s="213">
        <v>45672</v>
      </c>
      <c r="E152" s="191" t="s">
        <v>1730</v>
      </c>
      <c r="F152" s="191" t="s">
        <v>3</v>
      </c>
      <c r="G152" s="191">
        <v>2250706</v>
      </c>
      <c r="H152" s="68"/>
      <c r="I152" s="197" t="s">
        <v>2211</v>
      </c>
      <c r="J152" s="68"/>
      <c r="K152" s="68"/>
      <c r="L152" s="68"/>
      <c r="M152" s="68"/>
      <c r="N152" s="348"/>
      <c r="O152" s="348"/>
      <c r="P152" s="214">
        <v>0</v>
      </c>
      <c r="Q152" s="214">
        <v>1000</v>
      </c>
      <c r="R152" s="68" t="s">
        <v>1479</v>
      </c>
      <c r="S152" s="349"/>
      <c r="T152" s="272"/>
    </row>
    <row r="153" spans="1:20" ht="63.75">
      <c r="A153" s="191" t="s">
        <v>550</v>
      </c>
      <c r="B153" s="68"/>
      <c r="C153" s="212" t="s">
        <v>589</v>
      </c>
      <c r="D153" s="213">
        <v>45672</v>
      </c>
      <c r="E153" s="191" t="s">
        <v>1731</v>
      </c>
      <c r="F153" s="191" t="s">
        <v>3</v>
      </c>
      <c r="G153" s="191">
        <v>2250742</v>
      </c>
      <c r="H153" s="68"/>
      <c r="I153" s="197" t="s">
        <v>2212</v>
      </c>
      <c r="J153" s="68"/>
      <c r="K153" s="68"/>
      <c r="L153" s="68"/>
      <c r="M153" s="68"/>
      <c r="N153" s="348"/>
      <c r="O153" s="348"/>
      <c r="P153" s="214">
        <v>0</v>
      </c>
      <c r="Q153" s="214">
        <v>4135.8</v>
      </c>
      <c r="R153" s="68" t="s">
        <v>1479</v>
      </c>
      <c r="S153" s="349"/>
      <c r="T153" s="272"/>
    </row>
    <row r="154" spans="1:20" ht="38.25">
      <c r="A154" s="191" t="s">
        <v>550</v>
      </c>
      <c r="B154" s="68"/>
      <c r="C154" s="212" t="s">
        <v>589</v>
      </c>
      <c r="D154" s="213">
        <v>45672</v>
      </c>
      <c r="E154" s="191" t="s">
        <v>1732</v>
      </c>
      <c r="F154" s="191" t="s">
        <v>3</v>
      </c>
      <c r="G154" s="191">
        <v>2250843</v>
      </c>
      <c r="H154" s="68"/>
      <c r="I154" s="197" t="s">
        <v>1545</v>
      </c>
      <c r="J154" s="68"/>
      <c r="K154" s="68"/>
      <c r="L154" s="68"/>
      <c r="M154" s="68"/>
      <c r="N154" s="348"/>
      <c r="O154" s="348"/>
      <c r="P154" s="214">
        <v>0</v>
      </c>
      <c r="Q154" s="214">
        <v>2000</v>
      </c>
      <c r="R154" s="68" t="s">
        <v>1479</v>
      </c>
      <c r="S154" s="349"/>
      <c r="T154" s="272"/>
    </row>
    <row r="155" spans="1:20" ht="51">
      <c r="A155" s="191">
        <v>292</v>
      </c>
      <c r="B155" s="68"/>
      <c r="C155" s="212" t="s">
        <v>120</v>
      </c>
      <c r="D155" s="213">
        <v>45672</v>
      </c>
      <c r="E155" s="191" t="s">
        <v>1733</v>
      </c>
      <c r="F155" s="191" t="s">
        <v>3</v>
      </c>
      <c r="G155" s="191">
        <v>2250886</v>
      </c>
      <c r="H155" s="68"/>
      <c r="I155" s="197" t="s">
        <v>2213</v>
      </c>
      <c r="J155" s="68"/>
      <c r="K155" s="68"/>
      <c r="L155" s="68"/>
      <c r="M155" s="68"/>
      <c r="N155" s="348"/>
      <c r="O155" s="348"/>
      <c r="P155" s="214">
        <v>0</v>
      </c>
      <c r="Q155" s="214">
        <v>35</v>
      </c>
      <c r="R155" s="68" t="s">
        <v>1479</v>
      </c>
      <c r="S155" s="349"/>
      <c r="T155" s="272"/>
    </row>
    <row r="156" spans="1:20" ht="38.25">
      <c r="A156" s="191" t="s">
        <v>550</v>
      </c>
      <c r="B156" s="68"/>
      <c r="C156" s="212" t="s">
        <v>589</v>
      </c>
      <c r="D156" s="213">
        <v>45672</v>
      </c>
      <c r="E156" s="191" t="s">
        <v>1734</v>
      </c>
      <c r="F156" s="191" t="s">
        <v>3</v>
      </c>
      <c r="G156" s="191">
        <v>2250890</v>
      </c>
      <c r="H156" s="68"/>
      <c r="I156" s="197" t="s">
        <v>2214</v>
      </c>
      <c r="J156" s="68"/>
      <c r="K156" s="68"/>
      <c r="L156" s="68"/>
      <c r="M156" s="68"/>
      <c r="N156" s="348"/>
      <c r="O156" s="348"/>
      <c r="P156" s="214">
        <v>0</v>
      </c>
      <c r="Q156" s="214">
        <v>149.6</v>
      </c>
      <c r="R156" s="68" t="s">
        <v>1479</v>
      </c>
      <c r="S156" s="349"/>
      <c r="T156" s="272"/>
    </row>
    <row r="157" spans="1:20" ht="51">
      <c r="A157" s="191">
        <v>86</v>
      </c>
      <c r="B157" s="68"/>
      <c r="C157" s="212" t="s">
        <v>50</v>
      </c>
      <c r="D157" s="213">
        <v>45672</v>
      </c>
      <c r="E157" s="191" t="s">
        <v>1735</v>
      </c>
      <c r="F157" s="191" t="s">
        <v>3</v>
      </c>
      <c r="G157" s="191">
        <v>2250897</v>
      </c>
      <c r="H157" s="68"/>
      <c r="I157" s="197" t="s">
        <v>2215</v>
      </c>
      <c r="J157" s="68"/>
      <c r="K157" s="68"/>
      <c r="L157" s="68"/>
      <c r="M157" s="68"/>
      <c r="N157" s="348"/>
      <c r="O157" s="348"/>
      <c r="P157" s="214">
        <v>0</v>
      </c>
      <c r="Q157" s="214">
        <v>51109.95</v>
      </c>
      <c r="R157" s="68" t="s">
        <v>1479</v>
      </c>
      <c r="S157" s="349"/>
      <c r="T157" s="272"/>
    </row>
    <row r="158" spans="1:20" ht="51">
      <c r="A158" s="191">
        <v>86</v>
      </c>
      <c r="B158" s="68"/>
      <c r="C158" s="212" t="s">
        <v>50</v>
      </c>
      <c r="D158" s="213">
        <v>45672</v>
      </c>
      <c r="E158" s="191" t="s">
        <v>1736</v>
      </c>
      <c r="F158" s="191" t="s">
        <v>3</v>
      </c>
      <c r="G158" s="191">
        <v>2250898</v>
      </c>
      <c r="H158" s="68"/>
      <c r="I158" s="197" t="s">
        <v>2216</v>
      </c>
      <c r="J158" s="68"/>
      <c r="K158" s="68"/>
      <c r="L158" s="68"/>
      <c r="M158" s="68"/>
      <c r="N158" s="348"/>
      <c r="O158" s="348"/>
      <c r="P158" s="214">
        <v>0</v>
      </c>
      <c r="Q158" s="214">
        <v>3576.25</v>
      </c>
      <c r="R158" s="68" t="s">
        <v>1479</v>
      </c>
      <c r="S158" s="349"/>
      <c r="T158" s="272"/>
    </row>
    <row r="159" spans="1:20" ht="38.25">
      <c r="A159" s="191">
        <v>86</v>
      </c>
      <c r="B159" s="68"/>
      <c r="C159" s="212" t="s">
        <v>50</v>
      </c>
      <c r="D159" s="213">
        <v>45672</v>
      </c>
      <c r="E159" s="191" t="s">
        <v>1737</v>
      </c>
      <c r="F159" s="191" t="s">
        <v>3</v>
      </c>
      <c r="G159" s="191">
        <v>2250894</v>
      </c>
      <c r="H159" s="68"/>
      <c r="I159" s="197" t="s">
        <v>2217</v>
      </c>
      <c r="J159" s="68"/>
      <c r="K159" s="68"/>
      <c r="L159" s="68"/>
      <c r="M159" s="68"/>
      <c r="N159" s="348"/>
      <c r="O159" s="348"/>
      <c r="P159" s="214">
        <v>0</v>
      </c>
      <c r="Q159" s="214">
        <v>27604.21</v>
      </c>
      <c r="R159" s="68" t="s">
        <v>1479</v>
      </c>
      <c r="S159" s="349"/>
      <c r="T159" s="272"/>
    </row>
    <row r="160" spans="1:20" ht="51">
      <c r="A160" s="191">
        <v>25</v>
      </c>
      <c r="B160" s="68"/>
      <c r="C160" s="212" t="s">
        <v>42</v>
      </c>
      <c r="D160" s="213">
        <v>45672</v>
      </c>
      <c r="E160" s="191" t="s">
        <v>1738</v>
      </c>
      <c r="F160" s="191" t="s">
        <v>3</v>
      </c>
      <c r="G160" s="191">
        <v>2250938</v>
      </c>
      <c r="H160" s="68"/>
      <c r="I160" s="197" t="s">
        <v>2218</v>
      </c>
      <c r="J160" s="68"/>
      <c r="K160" s="68"/>
      <c r="L160" s="68"/>
      <c r="M160" s="68"/>
      <c r="N160" s="348"/>
      <c r="O160" s="348"/>
      <c r="P160" s="214">
        <v>0</v>
      </c>
      <c r="Q160" s="214">
        <v>3321.8</v>
      </c>
      <c r="R160" s="68" t="s">
        <v>1479</v>
      </c>
      <c r="S160" s="349"/>
      <c r="T160" s="272"/>
    </row>
    <row r="161" spans="1:20" ht="51">
      <c r="A161" s="191">
        <v>212</v>
      </c>
      <c r="B161" s="68"/>
      <c r="C161" s="212" t="s">
        <v>90</v>
      </c>
      <c r="D161" s="213">
        <v>45672</v>
      </c>
      <c r="E161" s="191" t="s">
        <v>1739</v>
      </c>
      <c r="F161" s="191" t="s">
        <v>3</v>
      </c>
      <c r="G161" s="191">
        <v>2250750</v>
      </c>
      <c r="H161" s="68"/>
      <c r="I161" s="197" t="s">
        <v>2219</v>
      </c>
      <c r="J161" s="68"/>
      <c r="K161" s="68"/>
      <c r="L161" s="68"/>
      <c r="M161" s="68"/>
      <c r="N161" s="348"/>
      <c r="O161" s="348"/>
      <c r="P161" s="214">
        <v>0</v>
      </c>
      <c r="Q161" s="214">
        <v>656676.39</v>
      </c>
      <c r="R161" s="68" t="s">
        <v>1479</v>
      </c>
      <c r="S161" s="349"/>
      <c r="T161" s="272"/>
    </row>
    <row r="162" spans="1:20" ht="63.75">
      <c r="A162" s="191">
        <v>10</v>
      </c>
      <c r="B162" s="68"/>
      <c r="C162" s="212" t="s">
        <v>38</v>
      </c>
      <c r="D162" s="213">
        <v>45672</v>
      </c>
      <c r="E162" s="191" t="s">
        <v>1740</v>
      </c>
      <c r="F162" s="191" t="s">
        <v>3</v>
      </c>
      <c r="G162" s="191">
        <v>2250766</v>
      </c>
      <c r="H162" s="68"/>
      <c r="I162" s="197" t="s">
        <v>2220</v>
      </c>
      <c r="J162" s="68"/>
      <c r="K162" s="68"/>
      <c r="L162" s="68"/>
      <c r="M162" s="68"/>
      <c r="N162" s="348"/>
      <c r="O162" s="348"/>
      <c r="P162" s="214">
        <v>0</v>
      </c>
      <c r="Q162" s="214">
        <v>641</v>
      </c>
      <c r="R162" s="68" t="s">
        <v>1479</v>
      </c>
      <c r="S162" s="349"/>
      <c r="T162" s="272"/>
    </row>
    <row r="163" spans="1:20" ht="63.75">
      <c r="A163" s="191" t="s">
        <v>542</v>
      </c>
      <c r="B163" s="68"/>
      <c r="C163" s="212" t="s">
        <v>687</v>
      </c>
      <c r="D163" s="213">
        <v>45672</v>
      </c>
      <c r="E163" s="191" t="s">
        <v>1741</v>
      </c>
      <c r="F163" s="191" t="s">
        <v>10</v>
      </c>
      <c r="G163" s="191">
        <v>19641</v>
      </c>
      <c r="H163" s="68"/>
      <c r="I163" s="197" t="s">
        <v>2221</v>
      </c>
      <c r="J163" s="68"/>
      <c r="K163" s="68"/>
      <c r="L163" s="68"/>
      <c r="M163" s="68"/>
      <c r="N163" s="348"/>
      <c r="O163" s="348"/>
      <c r="P163" s="214">
        <v>53400.9</v>
      </c>
      <c r="Q163" s="214">
        <v>0</v>
      </c>
      <c r="R163" s="68" t="s">
        <v>1479</v>
      </c>
      <c r="S163" s="349"/>
      <c r="T163" s="272"/>
    </row>
    <row r="164" spans="1:20" ht="63.75">
      <c r="A164" s="191" t="s">
        <v>542</v>
      </c>
      <c r="B164" s="68"/>
      <c r="C164" s="212" t="s">
        <v>687</v>
      </c>
      <c r="D164" s="213">
        <v>45672</v>
      </c>
      <c r="E164" s="191" t="s">
        <v>1742</v>
      </c>
      <c r="F164" s="191" t="s">
        <v>10</v>
      </c>
      <c r="G164" s="191">
        <v>19596</v>
      </c>
      <c r="H164" s="68"/>
      <c r="I164" s="197" t="s">
        <v>2222</v>
      </c>
      <c r="J164" s="68"/>
      <c r="K164" s="68"/>
      <c r="L164" s="68"/>
      <c r="M164" s="68"/>
      <c r="N164" s="348"/>
      <c r="O164" s="348"/>
      <c r="P164" s="214">
        <v>2180.71</v>
      </c>
      <c r="Q164" s="214">
        <v>0</v>
      </c>
      <c r="R164" s="68" t="s">
        <v>1479</v>
      </c>
      <c r="S164" s="349"/>
      <c r="T164" s="272"/>
    </row>
    <row r="165" spans="1:20" ht="51">
      <c r="A165" s="191" t="s">
        <v>542</v>
      </c>
      <c r="B165" s="68"/>
      <c r="C165" s="212" t="s">
        <v>687</v>
      </c>
      <c r="D165" s="213">
        <v>45672</v>
      </c>
      <c r="E165" s="191" t="s">
        <v>1743</v>
      </c>
      <c r="F165" s="191" t="s">
        <v>10</v>
      </c>
      <c r="G165" s="191">
        <v>19597</v>
      </c>
      <c r="H165" s="68"/>
      <c r="I165" s="197" t="s">
        <v>2223</v>
      </c>
      <c r="J165" s="68"/>
      <c r="K165" s="68"/>
      <c r="L165" s="68"/>
      <c r="M165" s="68"/>
      <c r="N165" s="348"/>
      <c r="O165" s="348"/>
      <c r="P165" s="214">
        <v>368.37</v>
      </c>
      <c r="Q165" s="214">
        <v>0</v>
      </c>
      <c r="R165" s="68" t="s">
        <v>1479</v>
      </c>
      <c r="S165" s="349"/>
      <c r="T165" s="272"/>
    </row>
    <row r="166" spans="1:20" ht="63.75">
      <c r="A166" s="191" t="s">
        <v>542</v>
      </c>
      <c r="B166" s="68"/>
      <c r="C166" s="212" t="s">
        <v>687</v>
      </c>
      <c r="D166" s="213">
        <v>45672</v>
      </c>
      <c r="E166" s="191" t="s">
        <v>1744</v>
      </c>
      <c r="F166" s="191" t="s">
        <v>10</v>
      </c>
      <c r="G166" s="191">
        <v>19591</v>
      </c>
      <c r="H166" s="68"/>
      <c r="I166" s="197" t="s">
        <v>2224</v>
      </c>
      <c r="J166" s="68"/>
      <c r="K166" s="68"/>
      <c r="L166" s="68"/>
      <c r="M166" s="68"/>
      <c r="N166" s="348"/>
      <c r="O166" s="348"/>
      <c r="P166" s="214">
        <v>12434.42</v>
      </c>
      <c r="Q166" s="214">
        <v>0</v>
      </c>
      <c r="R166" s="68" t="s">
        <v>1479</v>
      </c>
      <c r="S166" s="349"/>
      <c r="T166" s="272"/>
    </row>
    <row r="167" spans="1:20" ht="63.75">
      <c r="A167" s="191" t="s">
        <v>542</v>
      </c>
      <c r="B167" s="68"/>
      <c r="C167" s="212" t="s">
        <v>687</v>
      </c>
      <c r="D167" s="213">
        <v>45672</v>
      </c>
      <c r="E167" s="191" t="s">
        <v>1745</v>
      </c>
      <c r="F167" s="191" t="s">
        <v>10</v>
      </c>
      <c r="G167" s="191">
        <v>19545</v>
      </c>
      <c r="H167" s="68"/>
      <c r="I167" s="197" t="s">
        <v>2225</v>
      </c>
      <c r="J167" s="68"/>
      <c r="K167" s="68"/>
      <c r="L167" s="68"/>
      <c r="M167" s="68"/>
      <c r="N167" s="348"/>
      <c r="O167" s="348"/>
      <c r="P167" s="214">
        <v>1922.23</v>
      </c>
      <c r="Q167" s="214">
        <v>0</v>
      </c>
      <c r="R167" s="68" t="s">
        <v>1479</v>
      </c>
      <c r="S167" s="349"/>
      <c r="T167" s="272"/>
    </row>
    <row r="168" spans="1:20" ht="63.75">
      <c r="A168" s="191" t="s">
        <v>542</v>
      </c>
      <c r="B168" s="68"/>
      <c r="C168" s="212" t="s">
        <v>687</v>
      </c>
      <c r="D168" s="213">
        <v>45672</v>
      </c>
      <c r="E168" s="191" t="s">
        <v>1746</v>
      </c>
      <c r="F168" s="191" t="s">
        <v>10</v>
      </c>
      <c r="G168" s="191">
        <v>19538</v>
      </c>
      <c r="H168" s="68"/>
      <c r="I168" s="197" t="s">
        <v>2226</v>
      </c>
      <c r="J168" s="68"/>
      <c r="K168" s="68"/>
      <c r="L168" s="68"/>
      <c r="M168" s="68"/>
      <c r="N168" s="348"/>
      <c r="O168" s="348"/>
      <c r="P168" s="214">
        <v>1794.97</v>
      </c>
      <c r="Q168" s="214">
        <v>0</v>
      </c>
      <c r="R168" s="68" t="s">
        <v>1479</v>
      </c>
      <c r="S168" s="349"/>
      <c r="T168" s="272"/>
    </row>
    <row r="169" spans="1:20" ht="63.75">
      <c r="A169" s="191" t="s">
        <v>542</v>
      </c>
      <c r="B169" s="68"/>
      <c r="C169" s="212" t="s">
        <v>687</v>
      </c>
      <c r="D169" s="213">
        <v>45672</v>
      </c>
      <c r="E169" s="191" t="s">
        <v>1747</v>
      </c>
      <c r="F169" s="191" t="s">
        <v>10</v>
      </c>
      <c r="G169" s="191">
        <v>19534</v>
      </c>
      <c r="H169" s="68"/>
      <c r="I169" s="197" t="s">
        <v>2227</v>
      </c>
      <c r="J169" s="68"/>
      <c r="K169" s="68"/>
      <c r="L169" s="68"/>
      <c r="M169" s="68"/>
      <c r="N169" s="348"/>
      <c r="O169" s="348"/>
      <c r="P169" s="214">
        <v>10008.18</v>
      </c>
      <c r="Q169" s="214">
        <v>0</v>
      </c>
      <c r="R169" s="68" t="s">
        <v>1479</v>
      </c>
      <c r="S169" s="349"/>
      <c r="T169" s="272"/>
    </row>
    <row r="170" spans="1:20" ht="63.75">
      <c r="A170" s="191" t="s">
        <v>544</v>
      </c>
      <c r="B170" s="68"/>
      <c r="C170" s="212" t="s">
        <v>679</v>
      </c>
      <c r="D170" s="213">
        <v>45672</v>
      </c>
      <c r="E170" s="191" t="s">
        <v>1748</v>
      </c>
      <c r="F170" s="191" t="s">
        <v>6</v>
      </c>
      <c r="G170" s="191">
        <v>2154214</v>
      </c>
      <c r="H170" s="68"/>
      <c r="I170" s="197" t="s">
        <v>2228</v>
      </c>
      <c r="J170" s="68"/>
      <c r="K170" s="68"/>
      <c r="L170" s="68"/>
      <c r="M170" s="68"/>
      <c r="N170" s="348"/>
      <c r="O170" s="348"/>
      <c r="P170" s="214">
        <v>0</v>
      </c>
      <c r="Q170" s="214">
        <v>0.5</v>
      </c>
      <c r="R170" s="68" t="s">
        <v>1479</v>
      </c>
      <c r="S170" s="349"/>
      <c r="T170" s="272"/>
    </row>
    <row r="171" spans="1:20" ht="63.75">
      <c r="A171" s="191" t="s">
        <v>542</v>
      </c>
      <c r="B171" s="68"/>
      <c r="C171" s="212" t="s">
        <v>687</v>
      </c>
      <c r="D171" s="213">
        <v>45672</v>
      </c>
      <c r="E171" s="191" t="s">
        <v>1749</v>
      </c>
      <c r="F171" s="191" t="s">
        <v>19</v>
      </c>
      <c r="G171" s="191">
        <v>19659</v>
      </c>
      <c r="H171" s="68"/>
      <c r="I171" s="197" t="s">
        <v>2229</v>
      </c>
      <c r="J171" s="68"/>
      <c r="K171" s="68"/>
      <c r="L171" s="68"/>
      <c r="M171" s="68"/>
      <c r="N171" s="348"/>
      <c r="O171" s="348"/>
      <c r="P171" s="214">
        <v>11181158.5</v>
      </c>
      <c r="Q171" s="214">
        <v>0</v>
      </c>
      <c r="R171" s="68" t="s">
        <v>1479</v>
      </c>
      <c r="S171" s="349"/>
      <c r="T171" s="272"/>
    </row>
    <row r="172" spans="1:20" ht="63.75">
      <c r="A172" s="191" t="s">
        <v>542</v>
      </c>
      <c r="B172" s="68"/>
      <c r="C172" s="212" t="s">
        <v>687</v>
      </c>
      <c r="D172" s="213">
        <v>45672</v>
      </c>
      <c r="E172" s="191" t="s">
        <v>1750</v>
      </c>
      <c r="F172" s="191" t="s">
        <v>19</v>
      </c>
      <c r="G172" s="191">
        <v>19660</v>
      </c>
      <c r="H172" s="68"/>
      <c r="I172" s="197" t="s">
        <v>2230</v>
      </c>
      <c r="J172" s="68"/>
      <c r="K172" s="68"/>
      <c r="L172" s="68"/>
      <c r="M172" s="68"/>
      <c r="N172" s="348"/>
      <c r="O172" s="348"/>
      <c r="P172" s="214">
        <v>10919929.380000001</v>
      </c>
      <c r="Q172" s="214">
        <v>0</v>
      </c>
      <c r="R172" s="68" t="s">
        <v>1479</v>
      </c>
      <c r="S172" s="349"/>
      <c r="T172" s="272"/>
    </row>
    <row r="173" spans="1:20" ht="76.5">
      <c r="A173" s="191" t="s">
        <v>542</v>
      </c>
      <c r="B173" s="68"/>
      <c r="C173" s="212" t="s">
        <v>687</v>
      </c>
      <c r="D173" s="213">
        <v>45672</v>
      </c>
      <c r="E173" s="191" t="s">
        <v>1751</v>
      </c>
      <c r="F173" s="191" t="s">
        <v>10</v>
      </c>
      <c r="G173" s="191">
        <v>19660</v>
      </c>
      <c r="H173" s="68"/>
      <c r="I173" s="197" t="s">
        <v>2231</v>
      </c>
      <c r="J173" s="68"/>
      <c r="K173" s="68"/>
      <c r="L173" s="68"/>
      <c r="M173" s="68"/>
      <c r="N173" s="348"/>
      <c r="O173" s="348"/>
      <c r="P173" s="214">
        <v>11123.07</v>
      </c>
      <c r="Q173" s="214">
        <v>0</v>
      </c>
      <c r="R173" s="68" t="s">
        <v>1479</v>
      </c>
      <c r="S173" s="349"/>
      <c r="T173" s="272"/>
    </row>
    <row r="174" spans="1:20" ht="76.5">
      <c r="A174" s="191" t="s">
        <v>542</v>
      </c>
      <c r="B174" s="68"/>
      <c r="C174" s="212" t="s">
        <v>687</v>
      </c>
      <c r="D174" s="213">
        <v>45672</v>
      </c>
      <c r="E174" s="191" t="s">
        <v>1752</v>
      </c>
      <c r="F174" s="191" t="s">
        <v>10</v>
      </c>
      <c r="G174" s="191">
        <v>19659</v>
      </c>
      <c r="H174" s="68"/>
      <c r="I174" s="197" t="s">
        <v>2232</v>
      </c>
      <c r="J174" s="68"/>
      <c r="K174" s="68"/>
      <c r="L174" s="68"/>
      <c r="M174" s="68"/>
      <c r="N174" s="348"/>
      <c r="O174" s="348"/>
      <c r="P174" s="214">
        <v>11380.52</v>
      </c>
      <c r="Q174" s="214">
        <v>0</v>
      </c>
      <c r="R174" s="68" t="s">
        <v>1479</v>
      </c>
      <c r="S174" s="349"/>
      <c r="T174" s="272"/>
    </row>
    <row r="175" spans="1:20" ht="63.75">
      <c r="A175" s="191" t="s">
        <v>542</v>
      </c>
      <c r="B175" s="68"/>
      <c r="C175" s="212" t="s">
        <v>687</v>
      </c>
      <c r="D175" s="213">
        <v>45672</v>
      </c>
      <c r="E175" s="191" t="s">
        <v>1753</v>
      </c>
      <c r="F175" s="191" t="s">
        <v>19</v>
      </c>
      <c r="G175" s="191">
        <v>19661</v>
      </c>
      <c r="H175" s="68"/>
      <c r="I175" s="197" t="s">
        <v>2233</v>
      </c>
      <c r="J175" s="68"/>
      <c r="K175" s="68"/>
      <c r="L175" s="68"/>
      <c r="M175" s="68"/>
      <c r="N175" s="348"/>
      <c r="O175" s="348"/>
      <c r="P175" s="214">
        <v>41253966.450000003</v>
      </c>
      <c r="Q175" s="214">
        <v>0</v>
      </c>
      <c r="R175" s="68" t="s">
        <v>1479</v>
      </c>
      <c r="S175" s="349"/>
      <c r="T175" s="272"/>
    </row>
    <row r="176" spans="1:20" ht="76.5">
      <c r="A176" s="191" t="s">
        <v>542</v>
      </c>
      <c r="B176" s="68"/>
      <c r="C176" s="212" t="s">
        <v>687</v>
      </c>
      <c r="D176" s="213">
        <v>45672</v>
      </c>
      <c r="E176" s="191" t="s">
        <v>1754</v>
      </c>
      <c r="F176" s="191" t="s">
        <v>10</v>
      </c>
      <c r="G176" s="191">
        <v>19661</v>
      </c>
      <c r="H176" s="68"/>
      <c r="I176" s="197" t="s">
        <v>2234</v>
      </c>
      <c r="J176" s="68"/>
      <c r="K176" s="68"/>
      <c r="L176" s="68"/>
      <c r="M176" s="68"/>
      <c r="N176" s="348"/>
      <c r="O176" s="348"/>
      <c r="P176" s="214">
        <v>41021.21</v>
      </c>
      <c r="Q176" s="214">
        <v>0</v>
      </c>
      <c r="R176" s="68" t="s">
        <v>1479</v>
      </c>
      <c r="S176" s="349"/>
      <c r="T176" s="272"/>
    </row>
    <row r="177" spans="1:20" ht="63.75">
      <c r="A177" s="191" t="s">
        <v>542</v>
      </c>
      <c r="B177" s="68"/>
      <c r="C177" s="212" t="s">
        <v>687</v>
      </c>
      <c r="D177" s="213">
        <v>45672</v>
      </c>
      <c r="E177" s="191" t="s">
        <v>1755</v>
      </c>
      <c r="F177" s="191" t="s">
        <v>10</v>
      </c>
      <c r="G177" s="191">
        <v>19662</v>
      </c>
      <c r="H177" s="68"/>
      <c r="I177" s="197" t="s">
        <v>2235</v>
      </c>
      <c r="J177" s="68"/>
      <c r="K177" s="68"/>
      <c r="L177" s="68"/>
      <c r="M177" s="68"/>
      <c r="N177" s="348"/>
      <c r="O177" s="348"/>
      <c r="P177" s="214">
        <v>24348.05</v>
      </c>
      <c r="Q177" s="214">
        <v>0</v>
      </c>
      <c r="R177" s="68" t="s">
        <v>1479</v>
      </c>
      <c r="S177" s="349"/>
      <c r="T177" s="272"/>
    </row>
    <row r="178" spans="1:20" ht="63.75">
      <c r="A178" s="191" t="s">
        <v>542</v>
      </c>
      <c r="B178" s="68"/>
      <c r="C178" s="212" t="s">
        <v>687</v>
      </c>
      <c r="D178" s="213">
        <v>45672</v>
      </c>
      <c r="E178" s="191" t="s">
        <v>1756</v>
      </c>
      <c r="F178" s="191" t="s">
        <v>19</v>
      </c>
      <c r="G178" s="191">
        <v>19662</v>
      </c>
      <c r="H178" s="68"/>
      <c r="I178" s="197" t="s">
        <v>2236</v>
      </c>
      <c r="J178" s="68"/>
      <c r="K178" s="68"/>
      <c r="L178" s="68"/>
      <c r="M178" s="68"/>
      <c r="N178" s="348"/>
      <c r="O178" s="348"/>
      <c r="P178" s="214">
        <v>24337697.030000001</v>
      </c>
      <c r="Q178" s="214">
        <v>0</v>
      </c>
      <c r="R178" s="68" t="s">
        <v>1479</v>
      </c>
      <c r="S178" s="349"/>
      <c r="T178" s="272"/>
    </row>
    <row r="179" spans="1:20" ht="63.75">
      <c r="A179" s="191">
        <v>117</v>
      </c>
      <c r="B179" s="68"/>
      <c r="C179" s="212" t="s">
        <v>54</v>
      </c>
      <c r="D179" s="213">
        <v>45672</v>
      </c>
      <c r="E179" s="191" t="s">
        <v>1757</v>
      </c>
      <c r="F179" s="191" t="s">
        <v>10</v>
      </c>
      <c r="G179" s="191">
        <v>1116913</v>
      </c>
      <c r="H179" s="68"/>
      <c r="I179" s="197" t="s">
        <v>2237</v>
      </c>
      <c r="J179" s="68"/>
      <c r="K179" s="68"/>
      <c r="L179" s="68"/>
      <c r="M179" s="68"/>
      <c r="N179" s="348"/>
      <c r="O179" s="348"/>
      <c r="P179" s="214">
        <v>60</v>
      </c>
      <c r="Q179" s="214">
        <v>0</v>
      </c>
      <c r="R179" s="68" t="s">
        <v>1479</v>
      </c>
      <c r="S179" s="349"/>
      <c r="T179" s="272"/>
    </row>
    <row r="180" spans="1:20" ht="76.5">
      <c r="A180" s="191">
        <v>132</v>
      </c>
      <c r="B180" s="68"/>
      <c r="C180" s="212" t="s">
        <v>59</v>
      </c>
      <c r="D180" s="213">
        <v>45672</v>
      </c>
      <c r="E180" s="191" t="s">
        <v>1758</v>
      </c>
      <c r="F180" s="191" t="s">
        <v>10</v>
      </c>
      <c r="G180" s="191">
        <v>1116949</v>
      </c>
      <c r="H180" s="68"/>
      <c r="I180" s="197" t="s">
        <v>2238</v>
      </c>
      <c r="J180" s="68"/>
      <c r="K180" s="68"/>
      <c r="L180" s="68"/>
      <c r="M180" s="68"/>
      <c r="N180" s="348"/>
      <c r="O180" s="348"/>
      <c r="P180" s="214">
        <v>360</v>
      </c>
      <c r="Q180" s="214">
        <v>0</v>
      </c>
      <c r="R180" s="68" t="s">
        <v>1479</v>
      </c>
      <c r="S180" s="349"/>
      <c r="T180" s="272"/>
    </row>
    <row r="181" spans="1:20" ht="89.25">
      <c r="A181" s="191" t="s">
        <v>542</v>
      </c>
      <c r="B181" s="68"/>
      <c r="C181" s="212" t="s">
        <v>687</v>
      </c>
      <c r="D181" s="213">
        <v>45672</v>
      </c>
      <c r="E181" s="191" t="s">
        <v>1759</v>
      </c>
      <c r="F181" s="191" t="s">
        <v>19</v>
      </c>
      <c r="G181" s="191">
        <v>1116951</v>
      </c>
      <c r="H181" s="68"/>
      <c r="I181" s="197" t="s">
        <v>2239</v>
      </c>
      <c r="J181" s="68"/>
      <c r="K181" s="68"/>
      <c r="L181" s="68"/>
      <c r="M181" s="68"/>
      <c r="N181" s="348"/>
      <c r="O181" s="348"/>
      <c r="P181" s="214">
        <v>8661161.8800000008</v>
      </c>
      <c r="Q181" s="214">
        <v>0</v>
      </c>
      <c r="R181" s="68" t="s">
        <v>1479</v>
      </c>
      <c r="S181" s="349"/>
      <c r="T181" s="272"/>
    </row>
    <row r="182" spans="1:20" ht="89.25">
      <c r="A182" s="191" t="s">
        <v>542</v>
      </c>
      <c r="B182" s="68"/>
      <c r="C182" s="212" t="s">
        <v>687</v>
      </c>
      <c r="D182" s="213">
        <v>45672</v>
      </c>
      <c r="E182" s="191" t="s">
        <v>1760</v>
      </c>
      <c r="F182" s="191" t="s">
        <v>10</v>
      </c>
      <c r="G182" s="191">
        <v>1116951</v>
      </c>
      <c r="H182" s="68"/>
      <c r="I182" s="197" t="s">
        <v>2240</v>
      </c>
      <c r="J182" s="68"/>
      <c r="K182" s="68"/>
      <c r="L182" s="68"/>
      <c r="M182" s="68"/>
      <c r="N182" s="348"/>
      <c r="O182" s="348"/>
      <c r="P182" s="214">
        <v>8896.7199999999993</v>
      </c>
      <c r="Q182" s="214">
        <v>0</v>
      </c>
      <c r="R182" s="68" t="s">
        <v>1479</v>
      </c>
      <c r="S182" s="349"/>
      <c r="T182" s="272"/>
    </row>
    <row r="183" spans="1:20" ht="38.25">
      <c r="A183" s="191" t="s">
        <v>550</v>
      </c>
      <c r="B183" s="68"/>
      <c r="C183" s="212" t="s">
        <v>589</v>
      </c>
      <c r="D183" s="213">
        <v>45673</v>
      </c>
      <c r="E183" s="191" t="s">
        <v>1761</v>
      </c>
      <c r="F183" s="191" t="s">
        <v>3</v>
      </c>
      <c r="G183" s="191">
        <v>2251206</v>
      </c>
      <c r="H183" s="68"/>
      <c r="I183" s="197" t="s">
        <v>2241</v>
      </c>
      <c r="J183" s="68"/>
      <c r="K183" s="68"/>
      <c r="L183" s="68"/>
      <c r="M183" s="68"/>
      <c r="N183" s="348"/>
      <c r="O183" s="348"/>
      <c r="P183" s="214">
        <v>0</v>
      </c>
      <c r="Q183" s="214">
        <v>6202.8</v>
      </c>
      <c r="R183" s="68" t="s">
        <v>1479</v>
      </c>
      <c r="S183" s="349"/>
      <c r="T183" s="272"/>
    </row>
    <row r="184" spans="1:20" ht="51">
      <c r="A184" s="191">
        <v>81</v>
      </c>
      <c r="B184" s="68"/>
      <c r="C184" s="212" t="s">
        <v>49</v>
      </c>
      <c r="D184" s="213">
        <v>45673</v>
      </c>
      <c r="E184" s="191" t="s">
        <v>1762</v>
      </c>
      <c r="F184" s="191" t="s">
        <v>3</v>
      </c>
      <c r="G184" s="191">
        <v>2251210</v>
      </c>
      <c r="H184" s="68"/>
      <c r="I184" s="197" t="s">
        <v>2242</v>
      </c>
      <c r="J184" s="68"/>
      <c r="K184" s="68"/>
      <c r="L184" s="68"/>
      <c r="M184" s="68"/>
      <c r="N184" s="348"/>
      <c r="O184" s="348"/>
      <c r="P184" s="214">
        <v>0</v>
      </c>
      <c r="Q184" s="214">
        <v>25</v>
      </c>
      <c r="R184" s="68" t="s">
        <v>1479</v>
      </c>
      <c r="S184" s="349"/>
      <c r="T184" s="272"/>
    </row>
    <row r="185" spans="1:20" ht="51">
      <c r="A185" s="191" t="s">
        <v>550</v>
      </c>
      <c r="B185" s="68"/>
      <c r="C185" s="212" t="s">
        <v>589</v>
      </c>
      <c r="D185" s="213">
        <v>45673</v>
      </c>
      <c r="E185" s="191" t="s">
        <v>1763</v>
      </c>
      <c r="F185" s="191" t="s">
        <v>3</v>
      </c>
      <c r="G185" s="191">
        <v>2251307</v>
      </c>
      <c r="H185" s="68"/>
      <c r="I185" s="197" t="s">
        <v>2243</v>
      </c>
      <c r="J185" s="68"/>
      <c r="K185" s="68"/>
      <c r="L185" s="68"/>
      <c r="M185" s="68"/>
      <c r="N185" s="348"/>
      <c r="O185" s="348"/>
      <c r="P185" s="214">
        <v>0</v>
      </c>
      <c r="Q185" s="214">
        <v>35</v>
      </c>
      <c r="R185" s="68" t="s">
        <v>1479</v>
      </c>
      <c r="S185" s="349"/>
      <c r="T185" s="272"/>
    </row>
    <row r="186" spans="1:20" ht="51">
      <c r="A186" s="191">
        <v>81</v>
      </c>
      <c r="B186" s="68"/>
      <c r="C186" s="212" t="s">
        <v>49</v>
      </c>
      <c r="D186" s="213">
        <v>45673</v>
      </c>
      <c r="E186" s="191" t="s">
        <v>1764</v>
      </c>
      <c r="F186" s="191" t="s">
        <v>3</v>
      </c>
      <c r="G186" s="191">
        <v>2251306</v>
      </c>
      <c r="H186" s="68"/>
      <c r="I186" s="197" t="s">
        <v>1537</v>
      </c>
      <c r="J186" s="68"/>
      <c r="K186" s="68"/>
      <c r="L186" s="68"/>
      <c r="M186" s="68"/>
      <c r="N186" s="348"/>
      <c r="O186" s="348"/>
      <c r="P186" s="214">
        <v>0</v>
      </c>
      <c r="Q186" s="214">
        <v>25</v>
      </c>
      <c r="R186" s="68" t="s">
        <v>1479</v>
      </c>
      <c r="S186" s="349"/>
      <c r="T186" s="272"/>
    </row>
    <row r="187" spans="1:20" ht="51">
      <c r="A187" s="191">
        <v>86</v>
      </c>
      <c r="B187" s="68"/>
      <c r="C187" s="212" t="s">
        <v>50</v>
      </c>
      <c r="D187" s="213">
        <v>45673</v>
      </c>
      <c r="E187" s="191" t="s">
        <v>1765</v>
      </c>
      <c r="F187" s="191" t="s">
        <v>3</v>
      </c>
      <c r="G187" s="191">
        <v>2251309</v>
      </c>
      <c r="H187" s="68"/>
      <c r="I187" s="197" t="s">
        <v>2244</v>
      </c>
      <c r="J187" s="68"/>
      <c r="K187" s="68"/>
      <c r="L187" s="68"/>
      <c r="M187" s="68"/>
      <c r="N187" s="348"/>
      <c r="O187" s="348"/>
      <c r="P187" s="214">
        <v>0</v>
      </c>
      <c r="Q187" s="214">
        <v>145</v>
      </c>
      <c r="R187" s="68" t="s">
        <v>1479</v>
      </c>
      <c r="S187" s="349"/>
      <c r="T187" s="272"/>
    </row>
    <row r="188" spans="1:20" ht="38.25">
      <c r="A188" s="191" t="s">
        <v>550</v>
      </c>
      <c r="B188" s="68"/>
      <c r="C188" s="212" t="s">
        <v>589</v>
      </c>
      <c r="D188" s="213">
        <v>45673</v>
      </c>
      <c r="E188" s="191" t="s">
        <v>1766</v>
      </c>
      <c r="F188" s="191" t="s">
        <v>3</v>
      </c>
      <c r="G188" s="191">
        <v>2251407</v>
      </c>
      <c r="H188" s="68"/>
      <c r="I188" s="197" t="s">
        <v>2245</v>
      </c>
      <c r="J188" s="68"/>
      <c r="K188" s="68"/>
      <c r="L188" s="68"/>
      <c r="M188" s="68"/>
      <c r="N188" s="348"/>
      <c r="O188" s="348"/>
      <c r="P188" s="214">
        <v>0</v>
      </c>
      <c r="Q188" s="214">
        <v>2126.65</v>
      </c>
      <c r="R188" s="68" t="s">
        <v>1479</v>
      </c>
      <c r="S188" s="349"/>
      <c r="T188" s="272"/>
    </row>
    <row r="189" spans="1:20" ht="51">
      <c r="A189" s="191">
        <v>86</v>
      </c>
      <c r="B189" s="68"/>
      <c r="C189" s="212" t="s">
        <v>50</v>
      </c>
      <c r="D189" s="213">
        <v>45673</v>
      </c>
      <c r="E189" s="191" t="s">
        <v>1767</v>
      </c>
      <c r="F189" s="191" t="s">
        <v>3</v>
      </c>
      <c r="G189" s="191">
        <v>2251421</v>
      </c>
      <c r="H189" s="68"/>
      <c r="I189" s="197" t="s">
        <v>2246</v>
      </c>
      <c r="J189" s="68"/>
      <c r="K189" s="68"/>
      <c r="L189" s="68"/>
      <c r="M189" s="68"/>
      <c r="N189" s="348"/>
      <c r="O189" s="348"/>
      <c r="P189" s="214">
        <v>0</v>
      </c>
      <c r="Q189" s="214">
        <v>50</v>
      </c>
      <c r="R189" s="68" t="s">
        <v>1479</v>
      </c>
      <c r="S189" s="349"/>
      <c r="T189" s="272"/>
    </row>
    <row r="190" spans="1:20" ht="51">
      <c r="A190" s="191" t="s">
        <v>550</v>
      </c>
      <c r="B190" s="68"/>
      <c r="C190" s="212" t="s">
        <v>589</v>
      </c>
      <c r="D190" s="213">
        <v>45673</v>
      </c>
      <c r="E190" s="191" t="s">
        <v>1768</v>
      </c>
      <c r="F190" s="191" t="s">
        <v>3</v>
      </c>
      <c r="G190" s="191">
        <v>2251203</v>
      </c>
      <c r="H190" s="68"/>
      <c r="I190" s="197" t="s">
        <v>2247</v>
      </c>
      <c r="J190" s="68"/>
      <c r="K190" s="68"/>
      <c r="L190" s="68"/>
      <c r="M190" s="68"/>
      <c r="N190" s="348"/>
      <c r="O190" s="348"/>
      <c r="P190" s="214">
        <v>0</v>
      </c>
      <c r="Q190" s="214">
        <v>5296.57</v>
      </c>
      <c r="R190" s="68" t="s">
        <v>1479</v>
      </c>
      <c r="S190" s="349"/>
      <c r="T190" s="272"/>
    </row>
    <row r="191" spans="1:20" ht="51">
      <c r="A191" s="191">
        <v>47</v>
      </c>
      <c r="B191" s="68"/>
      <c r="C191" s="212" t="s">
        <v>45</v>
      </c>
      <c r="D191" s="213">
        <v>45673</v>
      </c>
      <c r="E191" s="191" t="s">
        <v>1769</v>
      </c>
      <c r="F191" s="191" t="s">
        <v>3</v>
      </c>
      <c r="G191" s="191">
        <v>2251266</v>
      </c>
      <c r="H191" s="68"/>
      <c r="I191" s="197" t="s">
        <v>2248</v>
      </c>
      <c r="J191" s="68"/>
      <c r="K191" s="68"/>
      <c r="L191" s="68"/>
      <c r="M191" s="68"/>
      <c r="N191" s="348"/>
      <c r="O191" s="348"/>
      <c r="P191" s="214">
        <v>0</v>
      </c>
      <c r="Q191" s="214">
        <v>27</v>
      </c>
      <c r="R191" s="68" t="s">
        <v>1479</v>
      </c>
      <c r="S191" s="349"/>
      <c r="T191" s="272"/>
    </row>
    <row r="192" spans="1:20" ht="51">
      <c r="A192" s="191">
        <v>47</v>
      </c>
      <c r="B192" s="68"/>
      <c r="C192" s="212" t="s">
        <v>45</v>
      </c>
      <c r="D192" s="213">
        <v>45673</v>
      </c>
      <c r="E192" s="191" t="s">
        <v>1770</v>
      </c>
      <c r="F192" s="191" t="s">
        <v>3</v>
      </c>
      <c r="G192" s="191">
        <v>2251268</v>
      </c>
      <c r="H192" s="68"/>
      <c r="I192" s="197" t="s">
        <v>2249</v>
      </c>
      <c r="J192" s="68"/>
      <c r="K192" s="68"/>
      <c r="L192" s="68"/>
      <c r="M192" s="68"/>
      <c r="N192" s="348"/>
      <c r="O192" s="348"/>
      <c r="P192" s="214">
        <v>0</v>
      </c>
      <c r="Q192" s="214">
        <v>30800</v>
      </c>
      <c r="R192" s="68" t="s">
        <v>1479</v>
      </c>
      <c r="S192" s="349"/>
      <c r="T192" s="272"/>
    </row>
    <row r="193" spans="1:20" ht="51">
      <c r="A193" s="191">
        <v>47</v>
      </c>
      <c r="B193" s="68"/>
      <c r="C193" s="212" t="s">
        <v>45</v>
      </c>
      <c r="D193" s="213">
        <v>45673</v>
      </c>
      <c r="E193" s="191" t="s">
        <v>1771</v>
      </c>
      <c r="F193" s="191" t="s">
        <v>3</v>
      </c>
      <c r="G193" s="191">
        <v>2251269</v>
      </c>
      <c r="H193" s="68"/>
      <c r="I193" s="197" t="s">
        <v>2250</v>
      </c>
      <c r="J193" s="68"/>
      <c r="K193" s="68"/>
      <c r="L193" s="68"/>
      <c r="M193" s="68"/>
      <c r="N193" s="348"/>
      <c r="O193" s="348"/>
      <c r="P193" s="214">
        <v>0</v>
      </c>
      <c r="Q193" s="214">
        <v>396</v>
      </c>
      <c r="R193" s="68" t="s">
        <v>1479</v>
      </c>
      <c r="S193" s="349"/>
      <c r="T193" s="272"/>
    </row>
    <row r="194" spans="1:20" ht="51">
      <c r="A194" s="191">
        <v>35</v>
      </c>
      <c r="B194" s="68"/>
      <c r="C194" s="212" t="s">
        <v>43</v>
      </c>
      <c r="D194" s="213">
        <v>45673</v>
      </c>
      <c r="E194" s="191" t="s">
        <v>1772</v>
      </c>
      <c r="F194" s="191" t="s">
        <v>3</v>
      </c>
      <c r="G194" s="191">
        <v>2251276</v>
      </c>
      <c r="H194" s="68"/>
      <c r="I194" s="197" t="s">
        <v>2251</v>
      </c>
      <c r="J194" s="68"/>
      <c r="K194" s="68"/>
      <c r="L194" s="68"/>
      <c r="M194" s="68"/>
      <c r="N194" s="348"/>
      <c r="O194" s="348"/>
      <c r="P194" s="214">
        <v>0</v>
      </c>
      <c r="Q194" s="214">
        <v>2143.4899999999998</v>
      </c>
      <c r="R194" s="68" t="s">
        <v>1479</v>
      </c>
      <c r="S194" s="349"/>
      <c r="T194" s="272"/>
    </row>
    <row r="195" spans="1:20" ht="51">
      <c r="A195" s="191">
        <v>35</v>
      </c>
      <c r="B195" s="68"/>
      <c r="C195" s="212" t="s">
        <v>43</v>
      </c>
      <c r="D195" s="213">
        <v>45673</v>
      </c>
      <c r="E195" s="191" t="s">
        <v>1773</v>
      </c>
      <c r="F195" s="191" t="s">
        <v>3</v>
      </c>
      <c r="G195" s="191">
        <v>2251279</v>
      </c>
      <c r="H195" s="68"/>
      <c r="I195" s="197" t="s">
        <v>2252</v>
      </c>
      <c r="J195" s="68"/>
      <c r="K195" s="68"/>
      <c r="L195" s="68"/>
      <c r="M195" s="68"/>
      <c r="N195" s="348"/>
      <c r="O195" s="348"/>
      <c r="P195" s="214">
        <v>0</v>
      </c>
      <c r="Q195" s="214">
        <v>2143.4899999999998</v>
      </c>
      <c r="R195" s="68" t="s">
        <v>1479</v>
      </c>
      <c r="S195" s="349"/>
      <c r="T195" s="272"/>
    </row>
    <row r="196" spans="1:20" ht="63.75">
      <c r="A196" s="191">
        <v>81</v>
      </c>
      <c r="B196" s="68"/>
      <c r="C196" s="212" t="s">
        <v>49</v>
      </c>
      <c r="D196" s="213">
        <v>45673</v>
      </c>
      <c r="E196" s="191" t="s">
        <v>1774</v>
      </c>
      <c r="F196" s="191" t="s">
        <v>3</v>
      </c>
      <c r="G196" s="191">
        <v>2251286</v>
      </c>
      <c r="H196" s="68"/>
      <c r="I196" s="197" t="s">
        <v>2253</v>
      </c>
      <c r="J196" s="68"/>
      <c r="K196" s="68"/>
      <c r="L196" s="68"/>
      <c r="M196" s="68"/>
      <c r="N196" s="348"/>
      <c r="O196" s="348"/>
      <c r="P196" s="214">
        <v>0</v>
      </c>
      <c r="Q196" s="214">
        <v>372.9</v>
      </c>
      <c r="R196" s="68" t="s">
        <v>1479</v>
      </c>
      <c r="S196" s="349"/>
      <c r="T196" s="272"/>
    </row>
    <row r="197" spans="1:20" ht="51">
      <c r="A197" s="191" t="s">
        <v>542</v>
      </c>
      <c r="B197" s="68"/>
      <c r="C197" s="212" t="s">
        <v>687</v>
      </c>
      <c r="D197" s="213">
        <v>45673</v>
      </c>
      <c r="E197" s="191" t="s">
        <v>1775</v>
      </c>
      <c r="F197" s="191" t="s">
        <v>598</v>
      </c>
      <c r="G197" s="191">
        <v>10750063</v>
      </c>
      <c r="H197" s="68"/>
      <c r="I197" s="197" t="s">
        <v>2254</v>
      </c>
      <c r="J197" s="68"/>
      <c r="K197" s="68"/>
      <c r="L197" s="68"/>
      <c r="M197" s="68"/>
      <c r="N197" s="348"/>
      <c r="O197" s="348"/>
      <c r="P197" s="214">
        <v>0</v>
      </c>
      <c r="Q197" s="214">
        <v>3455878.17</v>
      </c>
      <c r="R197" s="68" t="s">
        <v>1479</v>
      </c>
      <c r="S197" s="349"/>
      <c r="T197" s="272"/>
    </row>
    <row r="198" spans="1:20" ht="63.75">
      <c r="A198" s="191">
        <v>117</v>
      </c>
      <c r="B198" s="68"/>
      <c r="C198" s="212" t="s">
        <v>54</v>
      </c>
      <c r="D198" s="213">
        <v>45673</v>
      </c>
      <c r="E198" s="191" t="s">
        <v>1776</v>
      </c>
      <c r="F198" s="191" t="s">
        <v>10</v>
      </c>
      <c r="G198" s="191">
        <v>1117043</v>
      </c>
      <c r="H198" s="68"/>
      <c r="I198" s="197" t="s">
        <v>2255</v>
      </c>
      <c r="J198" s="68"/>
      <c r="K198" s="68"/>
      <c r="L198" s="68"/>
      <c r="M198" s="68"/>
      <c r="N198" s="348"/>
      <c r="O198" s="348"/>
      <c r="P198" s="214">
        <v>60</v>
      </c>
      <c r="Q198" s="214">
        <v>0</v>
      </c>
      <c r="R198" s="68" t="s">
        <v>1479</v>
      </c>
      <c r="S198" s="349"/>
      <c r="T198" s="272"/>
    </row>
    <row r="199" spans="1:20" ht="76.5">
      <c r="A199" s="191">
        <v>117</v>
      </c>
      <c r="B199" s="68"/>
      <c r="C199" s="212" t="s">
        <v>54</v>
      </c>
      <c r="D199" s="213">
        <v>45673</v>
      </c>
      <c r="E199" s="191" t="s">
        <v>1777</v>
      </c>
      <c r="F199" s="191" t="s">
        <v>10</v>
      </c>
      <c r="G199" s="191">
        <v>1117065</v>
      </c>
      <c r="H199" s="68"/>
      <c r="I199" s="197" t="s">
        <v>2256</v>
      </c>
      <c r="J199" s="68"/>
      <c r="K199" s="68"/>
      <c r="L199" s="68"/>
      <c r="M199" s="68"/>
      <c r="N199" s="348"/>
      <c r="O199" s="348"/>
      <c r="P199" s="214">
        <v>60</v>
      </c>
      <c r="Q199" s="214">
        <v>0</v>
      </c>
      <c r="R199" s="68" t="s">
        <v>1479</v>
      </c>
      <c r="S199" s="349"/>
      <c r="T199" s="272"/>
    </row>
    <row r="200" spans="1:20" ht="63.75">
      <c r="A200" s="191">
        <v>117</v>
      </c>
      <c r="B200" s="68"/>
      <c r="C200" s="212" t="s">
        <v>54</v>
      </c>
      <c r="D200" s="213">
        <v>45673</v>
      </c>
      <c r="E200" s="191" t="s">
        <v>1778</v>
      </c>
      <c r="F200" s="191" t="s">
        <v>10</v>
      </c>
      <c r="G200" s="191">
        <v>1117080</v>
      </c>
      <c r="H200" s="68"/>
      <c r="I200" s="197" t="s">
        <v>2257</v>
      </c>
      <c r="J200" s="68"/>
      <c r="K200" s="68"/>
      <c r="L200" s="68"/>
      <c r="M200" s="68"/>
      <c r="N200" s="348"/>
      <c r="O200" s="348"/>
      <c r="P200" s="214">
        <v>60</v>
      </c>
      <c r="Q200" s="214">
        <v>0</v>
      </c>
      <c r="R200" s="68" t="s">
        <v>1479</v>
      </c>
      <c r="S200" s="349"/>
      <c r="T200" s="272"/>
    </row>
    <row r="201" spans="1:20" ht="76.5">
      <c r="A201" s="191">
        <v>117</v>
      </c>
      <c r="B201" s="68"/>
      <c r="C201" s="212" t="s">
        <v>54</v>
      </c>
      <c r="D201" s="213">
        <v>45673</v>
      </c>
      <c r="E201" s="191" t="s">
        <v>1779</v>
      </c>
      <c r="F201" s="191" t="s">
        <v>10</v>
      </c>
      <c r="G201" s="191">
        <v>1117083</v>
      </c>
      <c r="H201" s="68"/>
      <c r="I201" s="197" t="s">
        <v>2258</v>
      </c>
      <c r="J201" s="68"/>
      <c r="K201" s="68"/>
      <c r="L201" s="68"/>
      <c r="M201" s="68"/>
      <c r="N201" s="348"/>
      <c r="O201" s="348"/>
      <c r="P201" s="214">
        <v>60</v>
      </c>
      <c r="Q201" s="214">
        <v>0</v>
      </c>
      <c r="R201" s="68" t="s">
        <v>1479</v>
      </c>
      <c r="S201" s="349"/>
      <c r="T201" s="272"/>
    </row>
    <row r="202" spans="1:20" ht="51">
      <c r="A202" s="191">
        <v>513</v>
      </c>
      <c r="B202" s="68"/>
      <c r="C202" s="212" t="s">
        <v>160</v>
      </c>
      <c r="D202" s="213">
        <v>45674</v>
      </c>
      <c r="E202" s="191" t="s">
        <v>1780</v>
      </c>
      <c r="F202" s="191" t="s">
        <v>3</v>
      </c>
      <c r="G202" s="191">
        <v>2251608</v>
      </c>
      <c r="H202" s="68"/>
      <c r="I202" s="197" t="s">
        <v>2259</v>
      </c>
      <c r="J202" s="68"/>
      <c r="K202" s="68"/>
      <c r="L202" s="68"/>
      <c r="M202" s="68"/>
      <c r="N202" s="348"/>
      <c r="O202" s="348"/>
      <c r="P202" s="214">
        <v>0</v>
      </c>
      <c r="Q202" s="214">
        <v>1490</v>
      </c>
      <c r="R202" s="68" t="s">
        <v>1479</v>
      </c>
      <c r="S202" s="349"/>
      <c r="T202" s="272"/>
    </row>
    <row r="203" spans="1:20" ht="38.25">
      <c r="A203" s="191">
        <v>15</v>
      </c>
      <c r="B203" s="68"/>
      <c r="C203" s="212" t="s">
        <v>39</v>
      </c>
      <c r="D203" s="213">
        <v>45674</v>
      </c>
      <c r="E203" s="191" t="s">
        <v>1781</v>
      </c>
      <c r="F203" s="191" t="s">
        <v>3</v>
      </c>
      <c r="G203" s="191">
        <v>2251609</v>
      </c>
      <c r="H203" s="68"/>
      <c r="I203" s="197" t="s">
        <v>2260</v>
      </c>
      <c r="J203" s="68"/>
      <c r="K203" s="68"/>
      <c r="L203" s="68"/>
      <c r="M203" s="68"/>
      <c r="N203" s="348"/>
      <c r="O203" s="348"/>
      <c r="P203" s="214">
        <v>0</v>
      </c>
      <c r="Q203" s="214">
        <v>1</v>
      </c>
      <c r="R203" s="68" t="s">
        <v>1479</v>
      </c>
      <c r="S203" s="349"/>
      <c r="T203" s="272"/>
    </row>
    <row r="204" spans="1:20" ht="63.75">
      <c r="A204" s="191">
        <v>15</v>
      </c>
      <c r="B204" s="68"/>
      <c r="C204" s="212" t="s">
        <v>39</v>
      </c>
      <c r="D204" s="213">
        <v>45674</v>
      </c>
      <c r="E204" s="191" t="s">
        <v>1782</v>
      </c>
      <c r="F204" s="191" t="s">
        <v>3</v>
      </c>
      <c r="G204" s="191">
        <v>2251654</v>
      </c>
      <c r="H204" s="68"/>
      <c r="I204" s="197" t="s">
        <v>2261</v>
      </c>
      <c r="J204" s="68"/>
      <c r="K204" s="68"/>
      <c r="L204" s="68"/>
      <c r="M204" s="68"/>
      <c r="N204" s="348"/>
      <c r="O204" s="348"/>
      <c r="P204" s="214">
        <v>0</v>
      </c>
      <c r="Q204" s="214">
        <v>73.2</v>
      </c>
      <c r="R204" s="68" t="s">
        <v>1479</v>
      </c>
      <c r="S204" s="349"/>
      <c r="T204" s="272"/>
    </row>
    <row r="205" spans="1:20" ht="51">
      <c r="A205" s="191" t="s">
        <v>550</v>
      </c>
      <c r="B205" s="68"/>
      <c r="C205" s="212" t="s">
        <v>589</v>
      </c>
      <c r="D205" s="213">
        <v>45674</v>
      </c>
      <c r="E205" s="191" t="s">
        <v>1783</v>
      </c>
      <c r="F205" s="191" t="s">
        <v>3</v>
      </c>
      <c r="G205" s="191">
        <v>2251671</v>
      </c>
      <c r="H205" s="68"/>
      <c r="I205" s="197" t="s">
        <v>2262</v>
      </c>
      <c r="J205" s="68"/>
      <c r="K205" s="68"/>
      <c r="L205" s="68"/>
      <c r="M205" s="68"/>
      <c r="N205" s="348"/>
      <c r="O205" s="348"/>
      <c r="P205" s="214">
        <v>0</v>
      </c>
      <c r="Q205" s="214">
        <v>7334.06</v>
      </c>
      <c r="R205" s="68" t="s">
        <v>1479</v>
      </c>
      <c r="S205" s="349"/>
      <c r="T205" s="272"/>
    </row>
    <row r="206" spans="1:20" ht="63.75">
      <c r="A206" s="191" t="s">
        <v>550</v>
      </c>
      <c r="B206" s="68"/>
      <c r="C206" s="212" t="s">
        <v>589</v>
      </c>
      <c r="D206" s="213">
        <v>45674</v>
      </c>
      <c r="E206" s="191" t="s">
        <v>1784</v>
      </c>
      <c r="F206" s="191" t="s">
        <v>3</v>
      </c>
      <c r="G206" s="191">
        <v>2251676</v>
      </c>
      <c r="H206" s="68"/>
      <c r="I206" s="197" t="s">
        <v>2263</v>
      </c>
      <c r="J206" s="68"/>
      <c r="K206" s="68"/>
      <c r="L206" s="68"/>
      <c r="M206" s="68"/>
      <c r="N206" s="348"/>
      <c r="O206" s="348"/>
      <c r="P206" s="214">
        <v>0</v>
      </c>
      <c r="Q206" s="214">
        <v>1047.33</v>
      </c>
      <c r="R206" s="68" t="s">
        <v>1479</v>
      </c>
      <c r="S206" s="349"/>
      <c r="T206" s="272"/>
    </row>
    <row r="207" spans="1:20" ht="51">
      <c r="A207" s="191">
        <v>10</v>
      </c>
      <c r="B207" s="68"/>
      <c r="C207" s="212" t="s">
        <v>38</v>
      </c>
      <c r="D207" s="213">
        <v>45674</v>
      </c>
      <c r="E207" s="191" t="s">
        <v>1785</v>
      </c>
      <c r="F207" s="191" t="s">
        <v>3</v>
      </c>
      <c r="G207" s="191">
        <v>2251685</v>
      </c>
      <c r="H207" s="68"/>
      <c r="I207" s="197" t="s">
        <v>2264</v>
      </c>
      <c r="J207" s="68"/>
      <c r="K207" s="68"/>
      <c r="L207" s="68"/>
      <c r="M207" s="68"/>
      <c r="N207" s="348"/>
      <c r="O207" s="348"/>
      <c r="P207" s="214">
        <v>0</v>
      </c>
      <c r="Q207" s="214">
        <v>748.76</v>
      </c>
      <c r="R207" s="68" t="s">
        <v>1479</v>
      </c>
      <c r="S207" s="349"/>
      <c r="T207" s="272"/>
    </row>
    <row r="208" spans="1:20" ht="38.25">
      <c r="A208" s="191" t="s">
        <v>550</v>
      </c>
      <c r="B208" s="68"/>
      <c r="C208" s="212" t="s">
        <v>589</v>
      </c>
      <c r="D208" s="213">
        <v>45674</v>
      </c>
      <c r="E208" s="191" t="s">
        <v>1786</v>
      </c>
      <c r="F208" s="191" t="s">
        <v>3</v>
      </c>
      <c r="G208" s="191">
        <v>2251703</v>
      </c>
      <c r="H208" s="68"/>
      <c r="I208" s="197" t="s">
        <v>1546</v>
      </c>
      <c r="J208" s="68"/>
      <c r="K208" s="68"/>
      <c r="L208" s="68"/>
      <c r="M208" s="68"/>
      <c r="N208" s="348"/>
      <c r="O208" s="348"/>
      <c r="P208" s="214">
        <v>0</v>
      </c>
      <c r="Q208" s="214">
        <v>860</v>
      </c>
      <c r="R208" s="68" t="s">
        <v>1479</v>
      </c>
      <c r="S208" s="349"/>
      <c r="T208" s="272"/>
    </row>
    <row r="209" spans="1:20" ht="51">
      <c r="A209" s="191" t="s">
        <v>550</v>
      </c>
      <c r="B209" s="68"/>
      <c r="C209" s="212" t="s">
        <v>589</v>
      </c>
      <c r="D209" s="213">
        <v>45674</v>
      </c>
      <c r="E209" s="191" t="s">
        <v>1787</v>
      </c>
      <c r="F209" s="191" t="s">
        <v>3</v>
      </c>
      <c r="G209" s="191">
        <v>2251734</v>
      </c>
      <c r="H209" s="68"/>
      <c r="I209" s="197" t="s">
        <v>2265</v>
      </c>
      <c r="J209" s="68"/>
      <c r="K209" s="68"/>
      <c r="L209" s="68"/>
      <c r="M209" s="68"/>
      <c r="N209" s="348"/>
      <c r="O209" s="348"/>
      <c r="P209" s="214">
        <v>0</v>
      </c>
      <c r="Q209" s="214">
        <v>780</v>
      </c>
      <c r="R209" s="68" t="s">
        <v>1479</v>
      </c>
      <c r="S209" s="349"/>
      <c r="T209" s="272"/>
    </row>
    <row r="210" spans="1:20" ht="51">
      <c r="A210" s="191">
        <v>15</v>
      </c>
      <c r="B210" s="68"/>
      <c r="C210" s="212" t="s">
        <v>39</v>
      </c>
      <c r="D210" s="213">
        <v>45674</v>
      </c>
      <c r="E210" s="191" t="s">
        <v>1788</v>
      </c>
      <c r="F210" s="191" t="s">
        <v>3</v>
      </c>
      <c r="G210" s="191">
        <v>2251735</v>
      </c>
      <c r="H210" s="68"/>
      <c r="I210" s="197" t="s">
        <v>2266</v>
      </c>
      <c r="J210" s="68"/>
      <c r="K210" s="68"/>
      <c r="L210" s="68"/>
      <c r="M210" s="68"/>
      <c r="N210" s="348"/>
      <c r="O210" s="348"/>
      <c r="P210" s="214">
        <v>0</v>
      </c>
      <c r="Q210" s="214">
        <v>63.2</v>
      </c>
      <c r="R210" s="68" t="s">
        <v>1479</v>
      </c>
      <c r="S210" s="349"/>
      <c r="T210" s="272"/>
    </row>
    <row r="211" spans="1:20" ht="51">
      <c r="A211" s="191">
        <v>15</v>
      </c>
      <c r="B211" s="68"/>
      <c r="C211" s="212" t="s">
        <v>39</v>
      </c>
      <c r="D211" s="213">
        <v>45674</v>
      </c>
      <c r="E211" s="191" t="s">
        <v>1789</v>
      </c>
      <c r="F211" s="191" t="s">
        <v>3</v>
      </c>
      <c r="G211" s="191">
        <v>2251736</v>
      </c>
      <c r="H211" s="68"/>
      <c r="I211" s="197" t="s">
        <v>2267</v>
      </c>
      <c r="J211" s="68"/>
      <c r="K211" s="68"/>
      <c r="L211" s="68"/>
      <c r="M211" s="68"/>
      <c r="N211" s="348"/>
      <c r="O211" s="348"/>
      <c r="P211" s="214">
        <v>0</v>
      </c>
      <c r="Q211" s="214">
        <v>23.37</v>
      </c>
      <c r="R211" s="68" t="s">
        <v>1479</v>
      </c>
      <c r="S211" s="349"/>
      <c r="T211" s="272"/>
    </row>
    <row r="212" spans="1:20" ht="51">
      <c r="A212" s="191">
        <v>16</v>
      </c>
      <c r="B212" s="68"/>
      <c r="C212" s="212" t="s">
        <v>40</v>
      </c>
      <c r="D212" s="213">
        <v>45674</v>
      </c>
      <c r="E212" s="191" t="s">
        <v>1790</v>
      </c>
      <c r="F212" s="191" t="s">
        <v>3</v>
      </c>
      <c r="G212" s="191">
        <v>2251755</v>
      </c>
      <c r="H212" s="68"/>
      <c r="I212" s="197" t="s">
        <v>2268</v>
      </c>
      <c r="J212" s="68"/>
      <c r="K212" s="68"/>
      <c r="L212" s="68"/>
      <c r="M212" s="68"/>
      <c r="N212" s="348"/>
      <c r="O212" s="348"/>
      <c r="P212" s="214">
        <v>0</v>
      </c>
      <c r="Q212" s="214">
        <v>2594</v>
      </c>
      <c r="R212" s="68" t="s">
        <v>1479</v>
      </c>
      <c r="S212" s="349"/>
      <c r="T212" s="272"/>
    </row>
    <row r="213" spans="1:20" ht="51">
      <c r="A213" s="191">
        <v>383</v>
      </c>
      <c r="B213" s="68"/>
      <c r="C213" s="212" t="s">
        <v>1242</v>
      </c>
      <c r="D213" s="213">
        <v>45674</v>
      </c>
      <c r="E213" s="191" t="s">
        <v>1791</v>
      </c>
      <c r="F213" s="191" t="s">
        <v>3</v>
      </c>
      <c r="G213" s="191">
        <v>2251780</v>
      </c>
      <c r="H213" s="68"/>
      <c r="I213" s="197" t="s">
        <v>2269</v>
      </c>
      <c r="J213" s="68"/>
      <c r="K213" s="68"/>
      <c r="L213" s="68"/>
      <c r="M213" s="68"/>
      <c r="N213" s="348"/>
      <c r="O213" s="348"/>
      <c r="P213" s="214">
        <v>0</v>
      </c>
      <c r="Q213" s="214">
        <v>180</v>
      </c>
      <c r="R213" s="68" t="s">
        <v>1479</v>
      </c>
      <c r="S213" s="349"/>
      <c r="T213" s="272"/>
    </row>
    <row r="214" spans="1:20" ht="38.25">
      <c r="A214" s="191">
        <v>86</v>
      </c>
      <c r="B214" s="68"/>
      <c r="C214" s="212" t="s">
        <v>50</v>
      </c>
      <c r="D214" s="213">
        <v>45674</v>
      </c>
      <c r="E214" s="191" t="s">
        <v>1792</v>
      </c>
      <c r="F214" s="191" t="s">
        <v>3</v>
      </c>
      <c r="G214" s="191">
        <v>2251783</v>
      </c>
      <c r="H214" s="68"/>
      <c r="I214" s="197" t="s">
        <v>2270</v>
      </c>
      <c r="J214" s="68"/>
      <c r="K214" s="68"/>
      <c r="L214" s="68"/>
      <c r="M214" s="68"/>
      <c r="N214" s="348"/>
      <c r="O214" s="348"/>
      <c r="P214" s="214">
        <v>0</v>
      </c>
      <c r="Q214" s="214">
        <v>3063</v>
      </c>
      <c r="R214" s="68" t="s">
        <v>1479</v>
      </c>
      <c r="S214" s="349"/>
      <c r="T214" s="272"/>
    </row>
    <row r="215" spans="1:20" ht="63.75">
      <c r="A215" s="191">
        <v>683</v>
      </c>
      <c r="B215" s="68"/>
      <c r="C215" s="212" t="s">
        <v>1247</v>
      </c>
      <c r="D215" s="213">
        <v>45674</v>
      </c>
      <c r="E215" s="191" t="s">
        <v>1793</v>
      </c>
      <c r="F215" s="191" t="s">
        <v>3</v>
      </c>
      <c r="G215" s="191">
        <v>2251657</v>
      </c>
      <c r="H215" s="68"/>
      <c r="I215" s="197" t="s">
        <v>2271</v>
      </c>
      <c r="J215" s="68"/>
      <c r="K215" s="68"/>
      <c r="L215" s="68"/>
      <c r="M215" s="68"/>
      <c r="N215" s="348"/>
      <c r="O215" s="348"/>
      <c r="P215" s="214">
        <v>0</v>
      </c>
      <c r="Q215" s="214">
        <v>15404.24</v>
      </c>
      <c r="R215" s="68" t="s">
        <v>1479</v>
      </c>
      <c r="S215" s="349"/>
      <c r="T215" s="272"/>
    </row>
    <row r="216" spans="1:20" ht="63.75">
      <c r="A216" s="191">
        <v>10</v>
      </c>
      <c r="B216" s="68"/>
      <c r="C216" s="212" t="s">
        <v>38</v>
      </c>
      <c r="D216" s="213">
        <v>45674</v>
      </c>
      <c r="E216" s="191" t="s">
        <v>1794</v>
      </c>
      <c r="F216" s="191" t="s">
        <v>3</v>
      </c>
      <c r="G216" s="191">
        <v>2251668</v>
      </c>
      <c r="H216" s="68"/>
      <c r="I216" s="197" t="s">
        <v>2272</v>
      </c>
      <c r="J216" s="68"/>
      <c r="K216" s="68"/>
      <c r="L216" s="68"/>
      <c r="M216" s="68"/>
      <c r="N216" s="348"/>
      <c r="O216" s="348"/>
      <c r="P216" s="214">
        <v>0</v>
      </c>
      <c r="Q216" s="214">
        <v>21080.45</v>
      </c>
      <c r="R216" s="68" t="s">
        <v>1479</v>
      </c>
      <c r="S216" s="349"/>
      <c r="T216" s="272"/>
    </row>
    <row r="217" spans="1:20" ht="63.75">
      <c r="A217" s="191">
        <v>10</v>
      </c>
      <c r="B217" s="68"/>
      <c r="C217" s="212" t="s">
        <v>38</v>
      </c>
      <c r="D217" s="213">
        <v>45674</v>
      </c>
      <c r="E217" s="191" t="s">
        <v>1795</v>
      </c>
      <c r="F217" s="191" t="s">
        <v>3</v>
      </c>
      <c r="G217" s="191">
        <v>2251670</v>
      </c>
      <c r="H217" s="68"/>
      <c r="I217" s="197" t="s">
        <v>2273</v>
      </c>
      <c r="J217" s="68"/>
      <c r="K217" s="68"/>
      <c r="L217" s="68"/>
      <c r="M217" s="68"/>
      <c r="N217" s="348"/>
      <c r="O217" s="348"/>
      <c r="P217" s="214">
        <v>0</v>
      </c>
      <c r="Q217" s="214">
        <v>68600</v>
      </c>
      <c r="R217" s="68" t="s">
        <v>1479</v>
      </c>
      <c r="S217" s="349"/>
      <c r="T217" s="272"/>
    </row>
    <row r="218" spans="1:20" ht="63.75">
      <c r="A218" s="191">
        <v>10</v>
      </c>
      <c r="B218" s="68"/>
      <c r="C218" s="212" t="s">
        <v>38</v>
      </c>
      <c r="D218" s="213">
        <v>45674</v>
      </c>
      <c r="E218" s="191" t="s">
        <v>1796</v>
      </c>
      <c r="F218" s="191" t="s">
        <v>3</v>
      </c>
      <c r="G218" s="191">
        <v>2251672</v>
      </c>
      <c r="H218" s="68"/>
      <c r="I218" s="197" t="s">
        <v>2274</v>
      </c>
      <c r="J218" s="68"/>
      <c r="K218" s="68"/>
      <c r="L218" s="68"/>
      <c r="M218" s="68"/>
      <c r="N218" s="348"/>
      <c r="O218" s="348"/>
      <c r="P218" s="214">
        <v>0</v>
      </c>
      <c r="Q218" s="214">
        <v>54646.9</v>
      </c>
      <c r="R218" s="68" t="s">
        <v>1479</v>
      </c>
      <c r="S218" s="349"/>
      <c r="T218" s="272"/>
    </row>
    <row r="219" spans="1:20" ht="63.75">
      <c r="A219" s="191">
        <v>10</v>
      </c>
      <c r="B219" s="68"/>
      <c r="C219" s="212" t="s">
        <v>38</v>
      </c>
      <c r="D219" s="213">
        <v>45674</v>
      </c>
      <c r="E219" s="191" t="s">
        <v>1797</v>
      </c>
      <c r="F219" s="191" t="s">
        <v>3</v>
      </c>
      <c r="G219" s="191">
        <v>2251674</v>
      </c>
      <c r="H219" s="68"/>
      <c r="I219" s="197" t="s">
        <v>2275</v>
      </c>
      <c r="J219" s="68"/>
      <c r="K219" s="68"/>
      <c r="L219" s="68"/>
      <c r="M219" s="68"/>
      <c r="N219" s="348"/>
      <c r="O219" s="348"/>
      <c r="P219" s="214">
        <v>0</v>
      </c>
      <c r="Q219" s="214">
        <v>25348.73</v>
      </c>
      <c r="R219" s="68" t="s">
        <v>1479</v>
      </c>
      <c r="S219" s="349"/>
      <c r="T219" s="272"/>
    </row>
    <row r="220" spans="1:20" ht="63.75">
      <c r="A220" s="191">
        <v>10</v>
      </c>
      <c r="B220" s="68"/>
      <c r="C220" s="212" t="s">
        <v>38</v>
      </c>
      <c r="D220" s="213">
        <v>45674</v>
      </c>
      <c r="E220" s="191" t="s">
        <v>1798</v>
      </c>
      <c r="F220" s="191" t="s">
        <v>3</v>
      </c>
      <c r="G220" s="191">
        <v>2251677</v>
      </c>
      <c r="H220" s="68"/>
      <c r="I220" s="197" t="s">
        <v>2276</v>
      </c>
      <c r="J220" s="68"/>
      <c r="K220" s="68"/>
      <c r="L220" s="68"/>
      <c r="M220" s="68"/>
      <c r="N220" s="348"/>
      <c r="O220" s="348"/>
      <c r="P220" s="214">
        <v>0</v>
      </c>
      <c r="Q220" s="214">
        <v>668760.75</v>
      </c>
      <c r="R220" s="68" t="s">
        <v>1479</v>
      </c>
      <c r="S220" s="349"/>
      <c r="T220" s="272"/>
    </row>
    <row r="221" spans="1:20" ht="63.75">
      <c r="A221" s="191">
        <v>10</v>
      </c>
      <c r="B221" s="68"/>
      <c r="C221" s="212" t="s">
        <v>38</v>
      </c>
      <c r="D221" s="213">
        <v>45674</v>
      </c>
      <c r="E221" s="191" t="s">
        <v>1799</v>
      </c>
      <c r="F221" s="191" t="s">
        <v>3</v>
      </c>
      <c r="G221" s="191">
        <v>2251678</v>
      </c>
      <c r="H221" s="68"/>
      <c r="I221" s="197" t="s">
        <v>2277</v>
      </c>
      <c r="J221" s="68"/>
      <c r="K221" s="68"/>
      <c r="L221" s="68"/>
      <c r="M221" s="68"/>
      <c r="N221" s="348"/>
      <c r="O221" s="348"/>
      <c r="P221" s="214">
        <v>0</v>
      </c>
      <c r="Q221" s="214">
        <v>155145.76</v>
      </c>
      <c r="R221" s="68" t="s">
        <v>1479</v>
      </c>
      <c r="S221" s="349"/>
      <c r="T221" s="272"/>
    </row>
    <row r="222" spans="1:20" ht="89.25">
      <c r="A222" s="191">
        <v>513</v>
      </c>
      <c r="B222" s="68"/>
      <c r="C222" s="212" t="s">
        <v>160</v>
      </c>
      <c r="D222" s="213">
        <v>45674</v>
      </c>
      <c r="E222" s="191" t="s">
        <v>1800</v>
      </c>
      <c r="F222" s="191" t="s">
        <v>10</v>
      </c>
      <c r="G222" s="191">
        <v>1117134</v>
      </c>
      <c r="H222" s="68"/>
      <c r="I222" s="197" t="s">
        <v>2278</v>
      </c>
      <c r="J222" s="68"/>
      <c r="K222" s="68"/>
      <c r="L222" s="68"/>
      <c r="M222" s="68"/>
      <c r="N222" s="348"/>
      <c r="O222" s="348"/>
      <c r="P222" s="214">
        <v>32391.4</v>
      </c>
      <c r="Q222" s="214">
        <v>0</v>
      </c>
      <c r="R222" s="68" t="s">
        <v>1479</v>
      </c>
      <c r="S222" s="349"/>
      <c r="T222" s="272"/>
    </row>
    <row r="223" spans="1:20" ht="76.5">
      <c r="A223" s="191">
        <v>291</v>
      </c>
      <c r="B223" s="68"/>
      <c r="C223" s="212" t="s">
        <v>119</v>
      </c>
      <c r="D223" s="213">
        <v>45674</v>
      </c>
      <c r="E223" s="191" t="s">
        <v>1801</v>
      </c>
      <c r="F223" s="191" t="s">
        <v>10</v>
      </c>
      <c r="G223" s="191">
        <v>2997086</v>
      </c>
      <c r="H223" s="68"/>
      <c r="I223" s="197" t="s">
        <v>2279</v>
      </c>
      <c r="J223" s="68"/>
      <c r="K223" s="68"/>
      <c r="L223" s="68"/>
      <c r="M223" s="68"/>
      <c r="N223" s="348"/>
      <c r="O223" s="348"/>
      <c r="P223" s="214">
        <v>60</v>
      </c>
      <c r="Q223" s="214">
        <v>0</v>
      </c>
      <c r="R223" s="68" t="s">
        <v>1479</v>
      </c>
      <c r="S223" s="349"/>
      <c r="T223" s="272"/>
    </row>
    <row r="224" spans="1:20" ht="63.75">
      <c r="A224" s="191">
        <v>117</v>
      </c>
      <c r="B224" s="68"/>
      <c r="C224" s="212" t="s">
        <v>54</v>
      </c>
      <c r="D224" s="213">
        <v>45674</v>
      </c>
      <c r="E224" s="191" t="s">
        <v>1802</v>
      </c>
      <c r="F224" s="191" t="s">
        <v>10</v>
      </c>
      <c r="G224" s="191">
        <v>1117196</v>
      </c>
      <c r="H224" s="68"/>
      <c r="I224" s="197" t="s">
        <v>2280</v>
      </c>
      <c r="J224" s="68"/>
      <c r="K224" s="68"/>
      <c r="L224" s="68"/>
      <c r="M224" s="68"/>
      <c r="N224" s="348"/>
      <c r="O224" s="348"/>
      <c r="P224" s="214">
        <v>60</v>
      </c>
      <c r="Q224" s="214">
        <v>0</v>
      </c>
      <c r="R224" s="68" t="s">
        <v>1479</v>
      </c>
      <c r="S224" s="349"/>
      <c r="T224" s="272"/>
    </row>
    <row r="225" spans="1:20" ht="76.5">
      <c r="A225" s="191">
        <v>117</v>
      </c>
      <c r="B225" s="68"/>
      <c r="C225" s="212" t="s">
        <v>54</v>
      </c>
      <c r="D225" s="213">
        <v>45674</v>
      </c>
      <c r="E225" s="191" t="s">
        <v>1803</v>
      </c>
      <c r="F225" s="191" t="s">
        <v>10</v>
      </c>
      <c r="G225" s="191">
        <v>1117194</v>
      </c>
      <c r="H225" s="68"/>
      <c r="I225" s="197" t="s">
        <v>2281</v>
      </c>
      <c r="J225" s="68"/>
      <c r="K225" s="68"/>
      <c r="L225" s="68"/>
      <c r="M225" s="68"/>
      <c r="N225" s="348"/>
      <c r="O225" s="348"/>
      <c r="P225" s="214">
        <v>60</v>
      </c>
      <c r="Q225" s="214">
        <v>0</v>
      </c>
      <c r="R225" s="68" t="s">
        <v>1479</v>
      </c>
      <c r="S225" s="349"/>
      <c r="T225" s="272"/>
    </row>
    <row r="226" spans="1:20" ht="76.5">
      <c r="A226" s="191">
        <v>383</v>
      </c>
      <c r="B226" s="68"/>
      <c r="C226" s="212" t="s">
        <v>1242</v>
      </c>
      <c r="D226" s="213">
        <v>45674</v>
      </c>
      <c r="E226" s="191" t="s">
        <v>1804</v>
      </c>
      <c r="F226" s="191" t="s">
        <v>10</v>
      </c>
      <c r="G226" s="191">
        <v>1117165</v>
      </c>
      <c r="H226" s="68"/>
      <c r="I226" s="197" t="s">
        <v>2282</v>
      </c>
      <c r="J226" s="68"/>
      <c r="K226" s="68"/>
      <c r="L226" s="68"/>
      <c r="M226" s="68"/>
      <c r="N226" s="348"/>
      <c r="O226" s="348"/>
      <c r="P226" s="214">
        <v>60</v>
      </c>
      <c r="Q226" s="214">
        <v>0</v>
      </c>
      <c r="R226" s="68" t="s">
        <v>1479</v>
      </c>
      <c r="S226" s="349"/>
      <c r="T226" s="272"/>
    </row>
    <row r="227" spans="1:20" ht="76.5">
      <c r="A227" s="191">
        <v>117</v>
      </c>
      <c r="B227" s="68"/>
      <c r="C227" s="212" t="s">
        <v>54</v>
      </c>
      <c r="D227" s="213">
        <v>45674</v>
      </c>
      <c r="E227" s="191" t="s">
        <v>1805</v>
      </c>
      <c r="F227" s="191" t="s">
        <v>10</v>
      </c>
      <c r="G227" s="191">
        <v>1117186</v>
      </c>
      <c r="H227" s="68"/>
      <c r="I227" s="197" t="s">
        <v>2283</v>
      </c>
      <c r="J227" s="68"/>
      <c r="K227" s="68"/>
      <c r="L227" s="68"/>
      <c r="M227" s="68"/>
      <c r="N227" s="348"/>
      <c r="O227" s="348"/>
      <c r="P227" s="214">
        <v>60</v>
      </c>
      <c r="Q227" s="214">
        <v>0</v>
      </c>
      <c r="R227" s="68" t="s">
        <v>1479</v>
      </c>
      <c r="S227" s="349"/>
      <c r="T227" s="272"/>
    </row>
    <row r="228" spans="1:20" ht="38.25">
      <c r="A228" s="191" t="s">
        <v>550</v>
      </c>
      <c r="B228" s="68"/>
      <c r="C228" s="212" t="s">
        <v>589</v>
      </c>
      <c r="D228" s="213">
        <v>45677</v>
      </c>
      <c r="E228" s="191" t="s">
        <v>1806</v>
      </c>
      <c r="F228" s="191" t="s">
        <v>3</v>
      </c>
      <c r="G228" s="191">
        <v>2252031</v>
      </c>
      <c r="H228" s="68"/>
      <c r="I228" s="197" t="s">
        <v>1541</v>
      </c>
      <c r="J228" s="68"/>
      <c r="K228" s="68"/>
      <c r="L228" s="68"/>
      <c r="M228" s="68"/>
      <c r="N228" s="348"/>
      <c r="O228" s="348"/>
      <c r="P228" s="214">
        <v>0</v>
      </c>
      <c r="Q228" s="214">
        <v>550</v>
      </c>
      <c r="R228" s="68" t="s">
        <v>1479</v>
      </c>
      <c r="S228" s="349"/>
      <c r="T228" s="272"/>
    </row>
    <row r="229" spans="1:20" ht="51">
      <c r="A229" s="191">
        <v>86</v>
      </c>
      <c r="B229" s="68"/>
      <c r="C229" s="212" t="s">
        <v>50</v>
      </c>
      <c r="D229" s="213">
        <v>45677</v>
      </c>
      <c r="E229" s="191" t="s">
        <v>1807</v>
      </c>
      <c r="F229" s="191" t="s">
        <v>3</v>
      </c>
      <c r="G229" s="191">
        <v>2252050</v>
      </c>
      <c r="H229" s="68"/>
      <c r="I229" s="197" t="s">
        <v>2284</v>
      </c>
      <c r="J229" s="68"/>
      <c r="K229" s="68"/>
      <c r="L229" s="68"/>
      <c r="M229" s="68"/>
      <c r="N229" s="348"/>
      <c r="O229" s="348"/>
      <c r="P229" s="214">
        <v>0</v>
      </c>
      <c r="Q229" s="214">
        <v>30630</v>
      </c>
      <c r="R229" s="68" t="s">
        <v>1479</v>
      </c>
      <c r="S229" s="349"/>
      <c r="T229" s="272"/>
    </row>
    <row r="230" spans="1:20" ht="51">
      <c r="A230" s="191">
        <v>86</v>
      </c>
      <c r="B230" s="68"/>
      <c r="C230" s="212" t="s">
        <v>50</v>
      </c>
      <c r="D230" s="213">
        <v>45677</v>
      </c>
      <c r="E230" s="191" t="s">
        <v>1808</v>
      </c>
      <c r="F230" s="191" t="s">
        <v>3</v>
      </c>
      <c r="G230" s="191">
        <v>2252054</v>
      </c>
      <c r="H230" s="68"/>
      <c r="I230" s="197" t="s">
        <v>2285</v>
      </c>
      <c r="J230" s="68"/>
      <c r="K230" s="68"/>
      <c r="L230" s="68"/>
      <c r="M230" s="68"/>
      <c r="N230" s="348"/>
      <c r="O230" s="348"/>
      <c r="P230" s="214">
        <v>0</v>
      </c>
      <c r="Q230" s="214">
        <v>13433</v>
      </c>
      <c r="R230" s="68" t="s">
        <v>1479</v>
      </c>
      <c r="S230" s="349"/>
      <c r="T230" s="272"/>
    </row>
    <row r="231" spans="1:20" ht="51">
      <c r="A231" s="191">
        <v>86</v>
      </c>
      <c r="B231" s="68"/>
      <c r="C231" s="212" t="s">
        <v>50</v>
      </c>
      <c r="D231" s="213">
        <v>45677</v>
      </c>
      <c r="E231" s="191" t="s">
        <v>1809</v>
      </c>
      <c r="F231" s="191" t="s">
        <v>3</v>
      </c>
      <c r="G231" s="191">
        <v>2252057</v>
      </c>
      <c r="H231" s="68"/>
      <c r="I231" s="197" t="s">
        <v>2286</v>
      </c>
      <c r="J231" s="68"/>
      <c r="K231" s="68"/>
      <c r="L231" s="68"/>
      <c r="M231" s="68"/>
      <c r="N231" s="348"/>
      <c r="O231" s="348"/>
      <c r="P231" s="214">
        <v>0</v>
      </c>
      <c r="Q231" s="214">
        <v>33693</v>
      </c>
      <c r="R231" s="68" t="s">
        <v>1479</v>
      </c>
      <c r="S231" s="349"/>
      <c r="T231" s="272"/>
    </row>
    <row r="232" spans="1:20" ht="38.25">
      <c r="A232" s="191">
        <v>86</v>
      </c>
      <c r="B232" s="68"/>
      <c r="C232" s="212" t="s">
        <v>50</v>
      </c>
      <c r="D232" s="213">
        <v>45677</v>
      </c>
      <c r="E232" s="191" t="s">
        <v>1810</v>
      </c>
      <c r="F232" s="191" t="s">
        <v>3</v>
      </c>
      <c r="G232" s="191">
        <v>2252058</v>
      </c>
      <c r="H232" s="68"/>
      <c r="I232" s="197" t="s">
        <v>2287</v>
      </c>
      <c r="J232" s="68"/>
      <c r="K232" s="68"/>
      <c r="L232" s="68"/>
      <c r="M232" s="68"/>
      <c r="N232" s="348"/>
      <c r="O232" s="348"/>
      <c r="P232" s="214">
        <v>0</v>
      </c>
      <c r="Q232" s="214">
        <v>104142</v>
      </c>
      <c r="R232" s="68" t="s">
        <v>1479</v>
      </c>
      <c r="S232" s="349"/>
      <c r="T232" s="272"/>
    </row>
    <row r="233" spans="1:20" ht="51">
      <c r="A233" s="191">
        <v>86</v>
      </c>
      <c r="B233" s="68"/>
      <c r="C233" s="212" t="s">
        <v>50</v>
      </c>
      <c r="D233" s="213">
        <v>45677</v>
      </c>
      <c r="E233" s="191" t="s">
        <v>1811</v>
      </c>
      <c r="F233" s="191" t="s">
        <v>3</v>
      </c>
      <c r="G233" s="191">
        <v>2252059</v>
      </c>
      <c r="H233" s="68"/>
      <c r="I233" s="197" t="s">
        <v>2288</v>
      </c>
      <c r="J233" s="68"/>
      <c r="K233" s="68"/>
      <c r="L233" s="68"/>
      <c r="M233" s="68"/>
      <c r="N233" s="348"/>
      <c r="O233" s="348"/>
      <c r="P233" s="214">
        <v>0</v>
      </c>
      <c r="Q233" s="214">
        <v>119457</v>
      </c>
      <c r="R233" s="68" t="s">
        <v>1479</v>
      </c>
      <c r="S233" s="349"/>
      <c r="T233" s="272"/>
    </row>
    <row r="234" spans="1:20" ht="51">
      <c r="A234" s="191">
        <v>86</v>
      </c>
      <c r="B234" s="68"/>
      <c r="C234" s="212" t="s">
        <v>50</v>
      </c>
      <c r="D234" s="213">
        <v>45677</v>
      </c>
      <c r="E234" s="191" t="s">
        <v>1812</v>
      </c>
      <c r="F234" s="191" t="s">
        <v>3</v>
      </c>
      <c r="G234" s="191">
        <v>2252064</v>
      </c>
      <c r="H234" s="68"/>
      <c r="I234" s="197" t="s">
        <v>2289</v>
      </c>
      <c r="J234" s="68"/>
      <c r="K234" s="68"/>
      <c r="L234" s="68"/>
      <c r="M234" s="68"/>
      <c r="N234" s="348"/>
      <c r="O234" s="348"/>
      <c r="P234" s="214">
        <v>0</v>
      </c>
      <c r="Q234" s="214">
        <v>29004</v>
      </c>
      <c r="R234" s="68" t="s">
        <v>1479</v>
      </c>
      <c r="S234" s="349"/>
      <c r="T234" s="272"/>
    </row>
    <row r="235" spans="1:20" ht="51">
      <c r="A235" s="191">
        <v>86</v>
      </c>
      <c r="B235" s="68"/>
      <c r="C235" s="212" t="s">
        <v>50</v>
      </c>
      <c r="D235" s="213">
        <v>45677</v>
      </c>
      <c r="E235" s="191" t="s">
        <v>1813</v>
      </c>
      <c r="F235" s="191" t="s">
        <v>3</v>
      </c>
      <c r="G235" s="191">
        <v>2252068</v>
      </c>
      <c r="H235" s="68"/>
      <c r="I235" s="197" t="s">
        <v>2290</v>
      </c>
      <c r="J235" s="68"/>
      <c r="K235" s="68"/>
      <c r="L235" s="68"/>
      <c r="M235" s="68"/>
      <c r="N235" s="348"/>
      <c r="O235" s="348"/>
      <c r="P235" s="214">
        <v>0</v>
      </c>
      <c r="Q235" s="214">
        <v>30630</v>
      </c>
      <c r="R235" s="68" t="s">
        <v>1479</v>
      </c>
      <c r="S235" s="349"/>
      <c r="T235" s="272"/>
    </row>
    <row r="236" spans="1:20" ht="51">
      <c r="A236" s="191">
        <v>86</v>
      </c>
      <c r="B236" s="68"/>
      <c r="C236" s="212" t="s">
        <v>50</v>
      </c>
      <c r="D236" s="213">
        <v>45677</v>
      </c>
      <c r="E236" s="191" t="s">
        <v>1814</v>
      </c>
      <c r="F236" s="191" t="s">
        <v>3</v>
      </c>
      <c r="G236" s="191">
        <v>2252070</v>
      </c>
      <c r="H236" s="68"/>
      <c r="I236" s="197" t="s">
        <v>2291</v>
      </c>
      <c r="J236" s="68"/>
      <c r="K236" s="68"/>
      <c r="L236" s="68"/>
      <c r="M236" s="68"/>
      <c r="N236" s="348"/>
      <c r="O236" s="348"/>
      <c r="P236" s="214">
        <v>0</v>
      </c>
      <c r="Q236" s="214">
        <v>52071</v>
      </c>
      <c r="R236" s="68" t="s">
        <v>1479</v>
      </c>
      <c r="S236" s="349"/>
      <c r="T236" s="272"/>
    </row>
    <row r="237" spans="1:20" ht="51">
      <c r="A237" s="191" t="s">
        <v>550</v>
      </c>
      <c r="B237" s="68"/>
      <c r="C237" s="212" t="s">
        <v>589</v>
      </c>
      <c r="D237" s="213">
        <v>45677</v>
      </c>
      <c r="E237" s="191" t="s">
        <v>1815</v>
      </c>
      <c r="F237" s="191" t="s">
        <v>3</v>
      </c>
      <c r="G237" s="191">
        <v>2252083</v>
      </c>
      <c r="H237" s="68"/>
      <c r="I237" s="197" t="s">
        <v>2292</v>
      </c>
      <c r="J237" s="68"/>
      <c r="K237" s="68"/>
      <c r="L237" s="68"/>
      <c r="M237" s="68"/>
      <c r="N237" s="348"/>
      <c r="O237" s="348"/>
      <c r="P237" s="214">
        <v>0</v>
      </c>
      <c r="Q237" s="214">
        <v>2000</v>
      </c>
      <c r="R237" s="68" t="s">
        <v>1479</v>
      </c>
      <c r="S237" s="349"/>
      <c r="T237" s="272"/>
    </row>
    <row r="238" spans="1:20" ht="51">
      <c r="A238" s="191">
        <v>902</v>
      </c>
      <c r="B238" s="68"/>
      <c r="C238" s="212" t="s">
        <v>191</v>
      </c>
      <c r="D238" s="213">
        <v>45677</v>
      </c>
      <c r="E238" s="191" t="s">
        <v>1816</v>
      </c>
      <c r="F238" s="191" t="s">
        <v>3</v>
      </c>
      <c r="G238" s="191">
        <v>2252131</v>
      </c>
      <c r="H238" s="68"/>
      <c r="I238" s="197" t="s">
        <v>2293</v>
      </c>
      <c r="J238" s="68"/>
      <c r="K238" s="68"/>
      <c r="L238" s="68"/>
      <c r="M238" s="68"/>
      <c r="N238" s="348"/>
      <c r="O238" s="348"/>
      <c r="P238" s="214">
        <v>0</v>
      </c>
      <c r="Q238" s="214">
        <v>1779.36</v>
      </c>
      <c r="R238" s="68" t="s">
        <v>1479</v>
      </c>
      <c r="S238" s="349"/>
      <c r="T238" s="272"/>
    </row>
    <row r="239" spans="1:20" ht="38.25">
      <c r="A239" s="191" t="s">
        <v>550</v>
      </c>
      <c r="B239" s="68"/>
      <c r="C239" s="212" t="s">
        <v>589</v>
      </c>
      <c r="D239" s="213">
        <v>45677</v>
      </c>
      <c r="E239" s="191" t="s">
        <v>1817</v>
      </c>
      <c r="F239" s="191" t="s">
        <v>3</v>
      </c>
      <c r="G239" s="191">
        <v>2252136</v>
      </c>
      <c r="H239" s="68"/>
      <c r="I239" s="197" t="s">
        <v>2294</v>
      </c>
      <c r="J239" s="68"/>
      <c r="K239" s="68"/>
      <c r="L239" s="68"/>
      <c r="M239" s="68"/>
      <c r="N239" s="348"/>
      <c r="O239" s="348"/>
      <c r="P239" s="214">
        <v>0</v>
      </c>
      <c r="Q239" s="214">
        <v>611.66999999999996</v>
      </c>
      <c r="R239" s="68" t="s">
        <v>1479</v>
      </c>
      <c r="S239" s="349"/>
      <c r="T239" s="272"/>
    </row>
    <row r="240" spans="1:20" ht="51">
      <c r="A240" s="191">
        <v>291</v>
      </c>
      <c r="B240" s="68"/>
      <c r="C240" s="212" t="s">
        <v>119</v>
      </c>
      <c r="D240" s="213">
        <v>45677</v>
      </c>
      <c r="E240" s="191" t="s">
        <v>1818</v>
      </c>
      <c r="F240" s="191" t="s">
        <v>3</v>
      </c>
      <c r="G240" s="191">
        <v>2252143</v>
      </c>
      <c r="H240" s="68"/>
      <c r="I240" s="197" t="s">
        <v>2295</v>
      </c>
      <c r="J240" s="68"/>
      <c r="K240" s="68"/>
      <c r="L240" s="68"/>
      <c r="M240" s="68"/>
      <c r="N240" s="348"/>
      <c r="O240" s="348"/>
      <c r="P240" s="214">
        <v>0</v>
      </c>
      <c r="Q240" s="214">
        <v>70</v>
      </c>
      <c r="R240" s="68" t="s">
        <v>1479</v>
      </c>
      <c r="S240" s="349"/>
      <c r="T240" s="272"/>
    </row>
    <row r="241" spans="1:20" ht="51">
      <c r="A241" s="191" t="s">
        <v>550</v>
      </c>
      <c r="B241" s="68"/>
      <c r="C241" s="212" t="s">
        <v>589</v>
      </c>
      <c r="D241" s="213">
        <v>45677</v>
      </c>
      <c r="E241" s="191" t="s">
        <v>1819</v>
      </c>
      <c r="F241" s="191" t="s">
        <v>3</v>
      </c>
      <c r="G241" s="191">
        <v>2252151</v>
      </c>
      <c r="H241" s="68"/>
      <c r="I241" s="197" t="s">
        <v>1544</v>
      </c>
      <c r="J241" s="68"/>
      <c r="K241" s="68"/>
      <c r="L241" s="68"/>
      <c r="M241" s="68"/>
      <c r="N241" s="348"/>
      <c r="O241" s="348"/>
      <c r="P241" s="214">
        <v>0</v>
      </c>
      <c r="Q241" s="214">
        <v>350</v>
      </c>
      <c r="R241" s="68" t="s">
        <v>1479</v>
      </c>
      <c r="S241" s="349"/>
      <c r="T241" s="272"/>
    </row>
    <row r="242" spans="1:20" ht="51">
      <c r="A242" s="191">
        <v>86</v>
      </c>
      <c r="B242" s="68"/>
      <c r="C242" s="212" t="s">
        <v>50</v>
      </c>
      <c r="D242" s="213">
        <v>45677</v>
      </c>
      <c r="E242" s="191" t="s">
        <v>1820</v>
      </c>
      <c r="F242" s="191" t="s">
        <v>3</v>
      </c>
      <c r="G242" s="191">
        <v>2252156</v>
      </c>
      <c r="H242" s="68"/>
      <c r="I242" s="197" t="s">
        <v>2296</v>
      </c>
      <c r="J242" s="68"/>
      <c r="K242" s="68"/>
      <c r="L242" s="68"/>
      <c r="M242" s="68"/>
      <c r="N242" s="348"/>
      <c r="O242" s="348"/>
      <c r="P242" s="214">
        <v>0</v>
      </c>
      <c r="Q242" s="214">
        <v>30630</v>
      </c>
      <c r="R242" s="68" t="s">
        <v>1479</v>
      </c>
      <c r="S242" s="349"/>
      <c r="T242" s="272"/>
    </row>
    <row r="243" spans="1:20" ht="38.25">
      <c r="A243" s="191">
        <v>86</v>
      </c>
      <c r="B243" s="68"/>
      <c r="C243" s="212" t="s">
        <v>50</v>
      </c>
      <c r="D243" s="213">
        <v>45677</v>
      </c>
      <c r="E243" s="191" t="s">
        <v>1821</v>
      </c>
      <c r="F243" s="191" t="s">
        <v>3</v>
      </c>
      <c r="G243" s="191">
        <v>2252158</v>
      </c>
      <c r="H243" s="68"/>
      <c r="I243" s="197" t="s">
        <v>2297</v>
      </c>
      <c r="J243" s="68"/>
      <c r="K243" s="68"/>
      <c r="L243" s="68"/>
      <c r="M243" s="68"/>
      <c r="N243" s="348"/>
      <c r="O243" s="348"/>
      <c r="P243" s="214">
        <v>0</v>
      </c>
      <c r="Q243" s="214">
        <v>3063</v>
      </c>
      <c r="R243" s="68" t="s">
        <v>1479</v>
      </c>
      <c r="S243" s="349"/>
      <c r="T243" s="272"/>
    </row>
    <row r="244" spans="1:20" ht="51">
      <c r="A244" s="191" t="s">
        <v>550</v>
      </c>
      <c r="B244" s="68"/>
      <c r="C244" s="212" t="s">
        <v>589</v>
      </c>
      <c r="D244" s="213">
        <v>45677</v>
      </c>
      <c r="E244" s="191" t="s">
        <v>1822</v>
      </c>
      <c r="F244" s="191" t="s">
        <v>3</v>
      </c>
      <c r="G244" s="191">
        <v>2252159</v>
      </c>
      <c r="H244" s="68"/>
      <c r="I244" s="197" t="s">
        <v>2298</v>
      </c>
      <c r="J244" s="68"/>
      <c r="K244" s="68"/>
      <c r="L244" s="68"/>
      <c r="M244" s="68"/>
      <c r="N244" s="348"/>
      <c r="O244" s="348"/>
      <c r="P244" s="214">
        <v>0</v>
      </c>
      <c r="Q244" s="214">
        <v>950</v>
      </c>
      <c r="R244" s="68" t="s">
        <v>1479</v>
      </c>
      <c r="S244" s="349"/>
      <c r="T244" s="272"/>
    </row>
    <row r="245" spans="1:20" ht="51">
      <c r="A245" s="191">
        <v>86</v>
      </c>
      <c r="B245" s="68"/>
      <c r="C245" s="212" t="s">
        <v>50</v>
      </c>
      <c r="D245" s="213">
        <v>45677</v>
      </c>
      <c r="E245" s="191" t="s">
        <v>1823</v>
      </c>
      <c r="F245" s="191" t="s">
        <v>3</v>
      </c>
      <c r="G245" s="191">
        <v>2252163</v>
      </c>
      <c r="H245" s="68"/>
      <c r="I245" s="197" t="s">
        <v>2299</v>
      </c>
      <c r="J245" s="68"/>
      <c r="K245" s="68"/>
      <c r="L245" s="68"/>
      <c r="M245" s="68"/>
      <c r="N245" s="348"/>
      <c r="O245" s="348"/>
      <c r="P245" s="214">
        <v>0</v>
      </c>
      <c r="Q245" s="214">
        <v>39819</v>
      </c>
      <c r="R245" s="68" t="s">
        <v>1479</v>
      </c>
      <c r="S245" s="349"/>
      <c r="T245" s="272"/>
    </row>
    <row r="246" spans="1:20" ht="51">
      <c r="A246" s="191">
        <v>86</v>
      </c>
      <c r="B246" s="68"/>
      <c r="C246" s="212" t="s">
        <v>50</v>
      </c>
      <c r="D246" s="213">
        <v>45677</v>
      </c>
      <c r="E246" s="191" t="s">
        <v>1824</v>
      </c>
      <c r="F246" s="191" t="s">
        <v>3</v>
      </c>
      <c r="G246" s="191">
        <v>2252171</v>
      </c>
      <c r="H246" s="68"/>
      <c r="I246" s="197" t="s">
        <v>2300</v>
      </c>
      <c r="J246" s="68"/>
      <c r="K246" s="68"/>
      <c r="L246" s="68"/>
      <c r="M246" s="68"/>
      <c r="N246" s="348"/>
      <c r="O246" s="348"/>
      <c r="P246" s="214">
        <v>0</v>
      </c>
      <c r="Q246" s="214">
        <v>58197</v>
      </c>
      <c r="R246" s="68" t="s">
        <v>1479</v>
      </c>
      <c r="S246" s="349"/>
      <c r="T246" s="272"/>
    </row>
    <row r="247" spans="1:20" ht="51">
      <c r="A247" s="191">
        <v>86</v>
      </c>
      <c r="B247" s="68"/>
      <c r="C247" s="212" t="s">
        <v>50</v>
      </c>
      <c r="D247" s="213">
        <v>45677</v>
      </c>
      <c r="E247" s="191" t="s">
        <v>1825</v>
      </c>
      <c r="F247" s="191" t="s">
        <v>3</v>
      </c>
      <c r="G247" s="191">
        <v>2252176</v>
      </c>
      <c r="H247" s="68"/>
      <c r="I247" s="197" t="s">
        <v>2301</v>
      </c>
      <c r="J247" s="68"/>
      <c r="K247" s="68"/>
      <c r="L247" s="68"/>
      <c r="M247" s="68"/>
      <c r="N247" s="348"/>
      <c r="O247" s="348"/>
      <c r="P247" s="214">
        <v>0</v>
      </c>
      <c r="Q247" s="214">
        <v>79638</v>
      </c>
      <c r="R247" s="68" t="s">
        <v>1479</v>
      </c>
      <c r="S247" s="349"/>
      <c r="T247" s="272"/>
    </row>
    <row r="248" spans="1:20" ht="51">
      <c r="A248" s="191">
        <v>86</v>
      </c>
      <c r="B248" s="68"/>
      <c r="C248" s="212" t="s">
        <v>50</v>
      </c>
      <c r="D248" s="213">
        <v>45677</v>
      </c>
      <c r="E248" s="191" t="s">
        <v>1826</v>
      </c>
      <c r="F248" s="191" t="s">
        <v>3</v>
      </c>
      <c r="G248" s="191">
        <v>2252191</v>
      </c>
      <c r="H248" s="68"/>
      <c r="I248" s="197" t="s">
        <v>2302</v>
      </c>
      <c r="J248" s="68"/>
      <c r="K248" s="68"/>
      <c r="L248" s="68"/>
      <c r="M248" s="68"/>
      <c r="N248" s="348"/>
      <c r="O248" s="348"/>
      <c r="P248" s="214">
        <v>0</v>
      </c>
      <c r="Q248" s="214">
        <v>52071</v>
      </c>
      <c r="R248" s="68" t="s">
        <v>1479</v>
      </c>
      <c r="S248" s="349"/>
      <c r="T248" s="272"/>
    </row>
    <row r="249" spans="1:20" ht="51">
      <c r="A249" s="191">
        <v>86</v>
      </c>
      <c r="B249" s="68"/>
      <c r="C249" s="212" t="s">
        <v>50</v>
      </c>
      <c r="D249" s="213">
        <v>45677</v>
      </c>
      <c r="E249" s="191" t="s">
        <v>1827</v>
      </c>
      <c r="F249" s="191" t="s">
        <v>3</v>
      </c>
      <c r="G249" s="191">
        <v>2252200</v>
      </c>
      <c r="H249" s="68"/>
      <c r="I249" s="197" t="s">
        <v>2303</v>
      </c>
      <c r="J249" s="68"/>
      <c r="K249" s="68"/>
      <c r="L249" s="68"/>
      <c r="M249" s="68"/>
      <c r="N249" s="348"/>
      <c r="O249" s="348"/>
      <c r="P249" s="214">
        <v>0</v>
      </c>
      <c r="Q249" s="214">
        <v>32000</v>
      </c>
      <c r="R249" s="68" t="s">
        <v>1479</v>
      </c>
      <c r="S249" s="349"/>
      <c r="T249" s="272"/>
    </row>
    <row r="250" spans="1:20" ht="51">
      <c r="A250" s="191">
        <v>86</v>
      </c>
      <c r="B250" s="68"/>
      <c r="C250" s="212" t="s">
        <v>50</v>
      </c>
      <c r="D250" s="213">
        <v>45677</v>
      </c>
      <c r="E250" s="191" t="s">
        <v>1828</v>
      </c>
      <c r="F250" s="191" t="s">
        <v>3</v>
      </c>
      <c r="G250" s="191">
        <v>2252219</v>
      </c>
      <c r="H250" s="68"/>
      <c r="I250" s="197" t="s">
        <v>2304</v>
      </c>
      <c r="J250" s="68"/>
      <c r="K250" s="68"/>
      <c r="L250" s="68"/>
      <c r="M250" s="68"/>
      <c r="N250" s="348"/>
      <c r="O250" s="348"/>
      <c r="P250" s="214">
        <v>0</v>
      </c>
      <c r="Q250" s="214">
        <v>58197</v>
      </c>
      <c r="R250" s="68" t="s">
        <v>1479</v>
      </c>
      <c r="S250" s="349"/>
      <c r="T250" s="272"/>
    </row>
    <row r="251" spans="1:20" ht="51">
      <c r="A251" s="191">
        <v>383</v>
      </c>
      <c r="B251" s="68"/>
      <c r="C251" s="212" t="s">
        <v>1242</v>
      </c>
      <c r="D251" s="213">
        <v>45677</v>
      </c>
      <c r="E251" s="191" t="s">
        <v>1829</v>
      </c>
      <c r="F251" s="191" t="s">
        <v>3</v>
      </c>
      <c r="G251" s="191">
        <v>2252258</v>
      </c>
      <c r="H251" s="68"/>
      <c r="I251" s="197" t="s">
        <v>2305</v>
      </c>
      <c r="J251" s="68"/>
      <c r="K251" s="68"/>
      <c r="L251" s="68"/>
      <c r="M251" s="68"/>
      <c r="N251" s="348"/>
      <c r="O251" s="348"/>
      <c r="P251" s="214">
        <v>0</v>
      </c>
      <c r="Q251" s="214">
        <v>68720</v>
      </c>
      <c r="R251" s="68" t="s">
        <v>1479</v>
      </c>
      <c r="S251" s="349"/>
      <c r="T251" s="272"/>
    </row>
    <row r="252" spans="1:20" ht="51">
      <c r="A252" s="191">
        <v>86</v>
      </c>
      <c r="B252" s="68"/>
      <c r="C252" s="212" t="s">
        <v>50</v>
      </c>
      <c r="D252" s="213">
        <v>45677</v>
      </c>
      <c r="E252" s="191" t="s">
        <v>1830</v>
      </c>
      <c r="F252" s="191" t="s">
        <v>3</v>
      </c>
      <c r="G252" s="191">
        <v>2252088</v>
      </c>
      <c r="H252" s="68"/>
      <c r="I252" s="197" t="s">
        <v>2306</v>
      </c>
      <c r="J252" s="68"/>
      <c r="K252" s="68"/>
      <c r="L252" s="68"/>
      <c r="M252" s="68"/>
      <c r="N252" s="348"/>
      <c r="O252" s="348"/>
      <c r="P252" s="214">
        <v>0</v>
      </c>
      <c r="Q252" s="214">
        <v>950</v>
      </c>
      <c r="R252" s="68" t="s">
        <v>1479</v>
      </c>
      <c r="S252" s="349"/>
      <c r="T252" s="272"/>
    </row>
    <row r="253" spans="1:20" ht="51">
      <c r="A253" s="191">
        <v>86</v>
      </c>
      <c r="B253" s="68"/>
      <c r="C253" s="212" t="s">
        <v>50</v>
      </c>
      <c r="D253" s="213">
        <v>45677</v>
      </c>
      <c r="E253" s="191" t="s">
        <v>1831</v>
      </c>
      <c r="F253" s="191" t="s">
        <v>3</v>
      </c>
      <c r="G253" s="191">
        <v>2252093</v>
      </c>
      <c r="H253" s="68"/>
      <c r="I253" s="197" t="s">
        <v>2307</v>
      </c>
      <c r="J253" s="68"/>
      <c r="K253" s="68"/>
      <c r="L253" s="68"/>
      <c r="M253" s="68"/>
      <c r="N253" s="348"/>
      <c r="O253" s="348"/>
      <c r="P253" s="214">
        <v>0</v>
      </c>
      <c r="Q253" s="214">
        <v>700</v>
      </c>
      <c r="R253" s="68" t="s">
        <v>1479</v>
      </c>
      <c r="S253" s="349"/>
      <c r="T253" s="272"/>
    </row>
    <row r="254" spans="1:20" ht="51">
      <c r="A254" s="191">
        <v>86</v>
      </c>
      <c r="B254" s="68"/>
      <c r="C254" s="212" t="s">
        <v>50</v>
      </c>
      <c r="D254" s="213">
        <v>45677</v>
      </c>
      <c r="E254" s="191" t="s">
        <v>1832</v>
      </c>
      <c r="F254" s="191" t="s">
        <v>3</v>
      </c>
      <c r="G254" s="191">
        <v>2252099</v>
      </c>
      <c r="H254" s="68"/>
      <c r="I254" s="197" t="s">
        <v>2308</v>
      </c>
      <c r="J254" s="68"/>
      <c r="K254" s="68"/>
      <c r="L254" s="68"/>
      <c r="M254" s="68"/>
      <c r="N254" s="348"/>
      <c r="O254" s="348"/>
      <c r="P254" s="214">
        <v>0</v>
      </c>
      <c r="Q254" s="214">
        <v>270</v>
      </c>
      <c r="R254" s="68" t="s">
        <v>1479</v>
      </c>
      <c r="S254" s="349"/>
      <c r="T254" s="272"/>
    </row>
    <row r="255" spans="1:20" ht="63.75">
      <c r="A255" s="191">
        <v>117</v>
      </c>
      <c r="B255" s="68"/>
      <c r="C255" s="212" t="s">
        <v>54</v>
      </c>
      <c r="D255" s="213">
        <v>45677</v>
      </c>
      <c r="E255" s="191" t="s">
        <v>1833</v>
      </c>
      <c r="F255" s="191" t="s">
        <v>3</v>
      </c>
      <c r="G255" s="191">
        <v>2252103</v>
      </c>
      <c r="H255" s="68"/>
      <c r="I255" s="197" t="s">
        <v>2309</v>
      </c>
      <c r="J255" s="68"/>
      <c r="K255" s="68"/>
      <c r="L255" s="68"/>
      <c r="M255" s="68"/>
      <c r="N255" s="348"/>
      <c r="O255" s="348"/>
      <c r="P255" s="214">
        <v>0</v>
      </c>
      <c r="Q255" s="214">
        <v>12009.8</v>
      </c>
      <c r="R255" s="68" t="s">
        <v>1479</v>
      </c>
      <c r="S255" s="349"/>
      <c r="T255" s="272"/>
    </row>
    <row r="256" spans="1:20" ht="51">
      <c r="A256" s="191" t="s">
        <v>550</v>
      </c>
      <c r="B256" s="68"/>
      <c r="C256" s="212" t="s">
        <v>589</v>
      </c>
      <c r="D256" s="213">
        <v>45677</v>
      </c>
      <c r="E256" s="191" t="s">
        <v>1834</v>
      </c>
      <c r="F256" s="191" t="s">
        <v>3</v>
      </c>
      <c r="G256" s="191">
        <v>2252106</v>
      </c>
      <c r="H256" s="68"/>
      <c r="I256" s="197" t="s">
        <v>2310</v>
      </c>
      <c r="J256" s="68"/>
      <c r="K256" s="68"/>
      <c r="L256" s="68"/>
      <c r="M256" s="68"/>
      <c r="N256" s="348"/>
      <c r="O256" s="348"/>
      <c r="P256" s="214">
        <v>0</v>
      </c>
      <c r="Q256" s="214">
        <v>2005.17</v>
      </c>
      <c r="R256" s="68" t="s">
        <v>1479</v>
      </c>
      <c r="S256" s="349"/>
      <c r="T256" s="272"/>
    </row>
    <row r="257" spans="1:20" ht="51">
      <c r="A257" s="191" t="s">
        <v>550</v>
      </c>
      <c r="B257" s="68"/>
      <c r="C257" s="212" t="s">
        <v>589</v>
      </c>
      <c r="D257" s="213">
        <v>45677</v>
      </c>
      <c r="E257" s="191" t="s">
        <v>1835</v>
      </c>
      <c r="F257" s="191" t="s">
        <v>3</v>
      </c>
      <c r="G257" s="191">
        <v>2252109</v>
      </c>
      <c r="H257" s="68"/>
      <c r="I257" s="197" t="s">
        <v>2311</v>
      </c>
      <c r="J257" s="68"/>
      <c r="K257" s="68"/>
      <c r="L257" s="68"/>
      <c r="M257" s="68"/>
      <c r="N257" s="348"/>
      <c r="O257" s="348"/>
      <c r="P257" s="214">
        <v>0</v>
      </c>
      <c r="Q257" s="214">
        <v>905.8</v>
      </c>
      <c r="R257" s="68" t="s">
        <v>1479</v>
      </c>
      <c r="S257" s="349"/>
      <c r="T257" s="272"/>
    </row>
    <row r="258" spans="1:20" ht="51">
      <c r="A258" s="191">
        <v>903</v>
      </c>
      <c r="B258" s="68"/>
      <c r="C258" s="212" t="s">
        <v>192</v>
      </c>
      <c r="D258" s="213">
        <v>45677</v>
      </c>
      <c r="E258" s="191" t="s">
        <v>1836</v>
      </c>
      <c r="F258" s="191" t="s">
        <v>3</v>
      </c>
      <c r="G258" s="191">
        <v>2252110</v>
      </c>
      <c r="H258" s="68"/>
      <c r="I258" s="197" t="s">
        <v>2312</v>
      </c>
      <c r="J258" s="68"/>
      <c r="K258" s="68"/>
      <c r="L258" s="68"/>
      <c r="M258" s="68"/>
      <c r="N258" s="348"/>
      <c r="O258" s="348"/>
      <c r="P258" s="214">
        <v>0</v>
      </c>
      <c r="Q258" s="214">
        <v>9364.6200000000008</v>
      </c>
      <c r="R258" s="68" t="s">
        <v>1479</v>
      </c>
      <c r="S258" s="349"/>
      <c r="T258" s="272"/>
    </row>
    <row r="259" spans="1:20" ht="63.75">
      <c r="A259" s="191" t="s">
        <v>544</v>
      </c>
      <c r="B259" s="68"/>
      <c r="C259" s="212" t="s">
        <v>679</v>
      </c>
      <c r="D259" s="213">
        <v>45677</v>
      </c>
      <c r="E259" s="191" t="s">
        <v>1837</v>
      </c>
      <c r="F259" s="191" t="s">
        <v>6</v>
      </c>
      <c r="G259" s="191">
        <v>2156469</v>
      </c>
      <c r="H259" s="68"/>
      <c r="I259" s="197" t="s">
        <v>2313</v>
      </c>
      <c r="J259" s="68"/>
      <c r="K259" s="68"/>
      <c r="L259" s="68"/>
      <c r="M259" s="68"/>
      <c r="N259" s="348"/>
      <c r="O259" s="348"/>
      <c r="P259" s="214">
        <v>0</v>
      </c>
      <c r="Q259" s="214">
        <v>606648.47</v>
      </c>
      <c r="R259" s="68" t="s">
        <v>1479</v>
      </c>
      <c r="S259" s="349"/>
      <c r="T259" s="272"/>
    </row>
    <row r="260" spans="1:20" ht="63.75">
      <c r="A260" s="191" t="s">
        <v>544</v>
      </c>
      <c r="B260" s="68"/>
      <c r="C260" s="212" t="s">
        <v>679</v>
      </c>
      <c r="D260" s="213">
        <v>45677</v>
      </c>
      <c r="E260" s="191" t="s">
        <v>1838</v>
      </c>
      <c r="F260" s="191" t="s">
        <v>6</v>
      </c>
      <c r="G260" s="191">
        <v>2156470</v>
      </c>
      <c r="H260" s="68"/>
      <c r="I260" s="197" t="s">
        <v>2314</v>
      </c>
      <c r="J260" s="68"/>
      <c r="K260" s="68"/>
      <c r="L260" s="68"/>
      <c r="M260" s="68"/>
      <c r="N260" s="348"/>
      <c r="O260" s="348"/>
      <c r="P260" s="214">
        <v>0</v>
      </c>
      <c r="Q260" s="214">
        <v>287726.58</v>
      </c>
      <c r="R260" s="68" t="s">
        <v>1479</v>
      </c>
      <c r="S260" s="349"/>
      <c r="T260" s="272"/>
    </row>
    <row r="261" spans="1:20" ht="63.75">
      <c r="A261" s="191" t="s">
        <v>544</v>
      </c>
      <c r="B261" s="68"/>
      <c r="C261" s="212" t="s">
        <v>679</v>
      </c>
      <c r="D261" s="213">
        <v>45677</v>
      </c>
      <c r="E261" s="191" t="s">
        <v>1839</v>
      </c>
      <c r="F261" s="191" t="s">
        <v>6</v>
      </c>
      <c r="G261" s="191">
        <v>2156474</v>
      </c>
      <c r="H261" s="68"/>
      <c r="I261" s="197" t="s">
        <v>2315</v>
      </c>
      <c r="J261" s="68"/>
      <c r="K261" s="68"/>
      <c r="L261" s="68"/>
      <c r="M261" s="68"/>
      <c r="N261" s="348"/>
      <c r="O261" s="348"/>
      <c r="P261" s="214">
        <v>0</v>
      </c>
      <c r="Q261" s="214">
        <v>302760.40999999997</v>
      </c>
      <c r="R261" s="68" t="s">
        <v>1479</v>
      </c>
      <c r="S261" s="349"/>
      <c r="T261" s="272"/>
    </row>
    <row r="262" spans="1:20" ht="63.75">
      <c r="A262" s="191">
        <v>117</v>
      </c>
      <c r="B262" s="68"/>
      <c r="C262" s="212" t="s">
        <v>54</v>
      </c>
      <c r="D262" s="213">
        <v>45677</v>
      </c>
      <c r="E262" s="191" t="s">
        <v>1840</v>
      </c>
      <c r="F262" s="191" t="s">
        <v>10</v>
      </c>
      <c r="G262" s="191">
        <v>1117243</v>
      </c>
      <c r="H262" s="68"/>
      <c r="I262" s="197" t="s">
        <v>2316</v>
      </c>
      <c r="J262" s="68"/>
      <c r="K262" s="68"/>
      <c r="L262" s="68"/>
      <c r="M262" s="68"/>
      <c r="N262" s="348"/>
      <c r="O262" s="348"/>
      <c r="P262" s="214">
        <v>60</v>
      </c>
      <c r="Q262" s="214">
        <v>0</v>
      </c>
      <c r="R262" s="68" t="s">
        <v>1479</v>
      </c>
      <c r="S262" s="349"/>
      <c r="T262" s="272"/>
    </row>
    <row r="263" spans="1:20" ht="76.5">
      <c r="A263" s="191">
        <v>117</v>
      </c>
      <c r="B263" s="68"/>
      <c r="C263" s="212" t="s">
        <v>54</v>
      </c>
      <c r="D263" s="213">
        <v>45677</v>
      </c>
      <c r="E263" s="191" t="s">
        <v>1841</v>
      </c>
      <c r="F263" s="191" t="s">
        <v>10</v>
      </c>
      <c r="G263" s="191">
        <v>1117305</v>
      </c>
      <c r="H263" s="68"/>
      <c r="I263" s="197" t="s">
        <v>2317</v>
      </c>
      <c r="J263" s="68"/>
      <c r="K263" s="68"/>
      <c r="L263" s="68"/>
      <c r="M263" s="68"/>
      <c r="N263" s="348"/>
      <c r="O263" s="348"/>
      <c r="P263" s="214">
        <v>60</v>
      </c>
      <c r="Q263" s="214">
        <v>0</v>
      </c>
      <c r="R263" s="68" t="s">
        <v>1479</v>
      </c>
      <c r="S263" s="349"/>
      <c r="T263" s="272"/>
    </row>
    <row r="264" spans="1:20" ht="38.25">
      <c r="A264" s="191">
        <v>291</v>
      </c>
      <c r="B264" s="68"/>
      <c r="C264" s="212" t="s">
        <v>119</v>
      </c>
      <c r="D264" s="213">
        <v>45678</v>
      </c>
      <c r="E264" s="191" t="s">
        <v>1842</v>
      </c>
      <c r="F264" s="191" t="s">
        <v>3</v>
      </c>
      <c r="G264" s="191">
        <v>2252557</v>
      </c>
      <c r="H264" s="68"/>
      <c r="I264" s="197" t="s">
        <v>2318</v>
      </c>
      <c r="J264" s="68"/>
      <c r="K264" s="68"/>
      <c r="L264" s="68"/>
      <c r="M264" s="68"/>
      <c r="N264" s="348"/>
      <c r="O264" s="348"/>
      <c r="P264" s="214">
        <v>0</v>
      </c>
      <c r="Q264" s="214">
        <v>70</v>
      </c>
      <c r="R264" s="68" t="s">
        <v>1479</v>
      </c>
      <c r="S264" s="349"/>
      <c r="T264" s="272"/>
    </row>
    <row r="265" spans="1:20" ht="38.25">
      <c r="A265" s="191">
        <v>15</v>
      </c>
      <c r="B265" s="68"/>
      <c r="C265" s="212" t="s">
        <v>39</v>
      </c>
      <c r="D265" s="213">
        <v>45678</v>
      </c>
      <c r="E265" s="191" t="s">
        <v>1843</v>
      </c>
      <c r="F265" s="191" t="s">
        <v>3</v>
      </c>
      <c r="G265" s="191">
        <v>2252567</v>
      </c>
      <c r="H265" s="68"/>
      <c r="I265" s="197" t="s">
        <v>2319</v>
      </c>
      <c r="J265" s="68"/>
      <c r="K265" s="68"/>
      <c r="L265" s="68"/>
      <c r="M265" s="68"/>
      <c r="N265" s="348"/>
      <c r="O265" s="348"/>
      <c r="P265" s="214">
        <v>0</v>
      </c>
      <c r="Q265" s="214">
        <v>2000</v>
      </c>
      <c r="R265" s="68" t="s">
        <v>1479</v>
      </c>
      <c r="S265" s="349"/>
      <c r="T265" s="272"/>
    </row>
    <row r="266" spans="1:20" ht="51">
      <c r="A266" s="191">
        <v>15</v>
      </c>
      <c r="B266" s="68"/>
      <c r="C266" s="212" t="s">
        <v>39</v>
      </c>
      <c r="D266" s="213">
        <v>45678</v>
      </c>
      <c r="E266" s="191" t="s">
        <v>1844</v>
      </c>
      <c r="F266" s="191" t="s">
        <v>3</v>
      </c>
      <c r="G266" s="191">
        <v>2252652</v>
      </c>
      <c r="H266" s="68"/>
      <c r="I266" s="197" t="s">
        <v>2320</v>
      </c>
      <c r="J266" s="68"/>
      <c r="K266" s="68"/>
      <c r="L266" s="68"/>
      <c r="M266" s="68"/>
      <c r="N266" s="348"/>
      <c r="O266" s="348"/>
      <c r="P266" s="214">
        <v>0</v>
      </c>
      <c r="Q266" s="214">
        <v>201.05</v>
      </c>
      <c r="R266" s="68" t="s">
        <v>1479</v>
      </c>
      <c r="S266" s="349"/>
      <c r="T266" s="272"/>
    </row>
    <row r="267" spans="1:20" ht="51">
      <c r="A267" s="191" t="s">
        <v>544</v>
      </c>
      <c r="B267" s="68"/>
      <c r="C267" s="212" t="s">
        <v>679</v>
      </c>
      <c r="D267" s="213">
        <v>45678</v>
      </c>
      <c r="E267" s="191" t="s">
        <v>1845</v>
      </c>
      <c r="F267" s="191" t="s">
        <v>3</v>
      </c>
      <c r="G267" s="191">
        <v>2252456</v>
      </c>
      <c r="H267" s="68"/>
      <c r="I267" s="197" t="s">
        <v>2321</v>
      </c>
      <c r="J267" s="68"/>
      <c r="K267" s="68"/>
      <c r="L267" s="68"/>
      <c r="M267" s="68"/>
      <c r="N267" s="348"/>
      <c r="O267" s="348"/>
      <c r="P267" s="214">
        <v>0</v>
      </c>
      <c r="Q267" s="214">
        <v>0.49</v>
      </c>
      <c r="R267" s="68" t="s">
        <v>1479</v>
      </c>
      <c r="S267" s="349"/>
      <c r="T267" s="272"/>
    </row>
    <row r="268" spans="1:20" ht="51">
      <c r="A268" s="191" t="s">
        <v>550</v>
      </c>
      <c r="B268" s="68"/>
      <c r="C268" s="212" t="s">
        <v>589</v>
      </c>
      <c r="D268" s="213">
        <v>45678</v>
      </c>
      <c r="E268" s="191" t="s">
        <v>1846</v>
      </c>
      <c r="F268" s="191" t="s">
        <v>3</v>
      </c>
      <c r="G268" s="191">
        <v>2252526</v>
      </c>
      <c r="H268" s="68"/>
      <c r="I268" s="197" t="s">
        <v>2322</v>
      </c>
      <c r="J268" s="68"/>
      <c r="K268" s="68"/>
      <c r="L268" s="68"/>
      <c r="M268" s="68"/>
      <c r="N268" s="348"/>
      <c r="O268" s="348"/>
      <c r="P268" s="214">
        <v>0</v>
      </c>
      <c r="Q268" s="214">
        <v>4724.58</v>
      </c>
      <c r="R268" s="68" t="s">
        <v>1479</v>
      </c>
      <c r="S268" s="349"/>
      <c r="T268" s="272"/>
    </row>
    <row r="269" spans="1:20" ht="51">
      <c r="A269" s="191" t="s">
        <v>542</v>
      </c>
      <c r="B269" s="68"/>
      <c r="C269" s="212" t="s">
        <v>687</v>
      </c>
      <c r="D269" s="213">
        <v>45678</v>
      </c>
      <c r="E269" s="191" t="s">
        <v>1856</v>
      </c>
      <c r="F269" s="191" t="s">
        <v>10</v>
      </c>
      <c r="G269" s="191">
        <v>19601</v>
      </c>
      <c r="H269" s="68"/>
      <c r="I269" s="197" t="s">
        <v>2332</v>
      </c>
      <c r="J269" s="68"/>
      <c r="K269" s="68"/>
      <c r="L269" s="68"/>
      <c r="M269" s="68"/>
      <c r="N269" s="348"/>
      <c r="O269" s="348"/>
      <c r="P269" s="214">
        <v>1145.26</v>
      </c>
      <c r="Q269" s="214">
        <v>0</v>
      </c>
      <c r="R269" s="68" t="s">
        <v>1479</v>
      </c>
      <c r="S269" s="349"/>
      <c r="T269" s="272"/>
    </row>
    <row r="270" spans="1:20" ht="89.25">
      <c r="A270" s="191" t="s">
        <v>542</v>
      </c>
      <c r="B270" s="68"/>
      <c r="C270" s="212" t="s">
        <v>687</v>
      </c>
      <c r="D270" s="213">
        <v>45678</v>
      </c>
      <c r="E270" s="191" t="s">
        <v>1857</v>
      </c>
      <c r="F270" s="191" t="s">
        <v>10</v>
      </c>
      <c r="G270" s="191">
        <v>19636</v>
      </c>
      <c r="H270" s="68"/>
      <c r="I270" s="197" t="s">
        <v>2333</v>
      </c>
      <c r="J270" s="68"/>
      <c r="K270" s="68"/>
      <c r="L270" s="68"/>
      <c r="M270" s="68"/>
      <c r="N270" s="348"/>
      <c r="O270" s="348"/>
      <c r="P270" s="214">
        <v>169026</v>
      </c>
      <c r="Q270" s="214">
        <v>0</v>
      </c>
      <c r="R270" s="68" t="s">
        <v>1479</v>
      </c>
      <c r="S270" s="349"/>
      <c r="T270" s="272"/>
    </row>
    <row r="271" spans="1:20" ht="63.75">
      <c r="A271" s="191">
        <v>117</v>
      </c>
      <c r="B271" s="68"/>
      <c r="C271" s="212" t="s">
        <v>54</v>
      </c>
      <c r="D271" s="213">
        <v>45678</v>
      </c>
      <c r="E271" s="191" t="s">
        <v>1858</v>
      </c>
      <c r="F271" s="191" t="s">
        <v>10</v>
      </c>
      <c r="G271" s="191">
        <v>1117387</v>
      </c>
      <c r="H271" s="68"/>
      <c r="I271" s="197" t="s">
        <v>2334</v>
      </c>
      <c r="J271" s="68"/>
      <c r="K271" s="68"/>
      <c r="L271" s="68"/>
      <c r="M271" s="68"/>
      <c r="N271" s="348"/>
      <c r="O271" s="348"/>
      <c r="P271" s="214">
        <v>60</v>
      </c>
      <c r="Q271" s="214">
        <v>0</v>
      </c>
      <c r="R271" s="68" t="s">
        <v>1479</v>
      </c>
      <c r="S271" s="349"/>
      <c r="T271" s="272"/>
    </row>
    <row r="272" spans="1:20" ht="63.75">
      <c r="A272" s="191" t="s">
        <v>544</v>
      </c>
      <c r="B272" s="68"/>
      <c r="C272" s="212" t="s">
        <v>679</v>
      </c>
      <c r="D272" s="213">
        <v>45678</v>
      </c>
      <c r="E272" s="191" t="s">
        <v>1859</v>
      </c>
      <c r="F272" s="191" t="s">
        <v>6</v>
      </c>
      <c r="G272" s="191">
        <v>2157304</v>
      </c>
      <c r="H272" s="68"/>
      <c r="I272" s="197" t="s">
        <v>2335</v>
      </c>
      <c r="J272" s="68"/>
      <c r="K272" s="68"/>
      <c r="L272" s="68"/>
      <c r="M272" s="68"/>
      <c r="N272" s="348"/>
      <c r="O272" s="348"/>
      <c r="P272" s="214">
        <v>0</v>
      </c>
      <c r="Q272" s="214">
        <v>27055.9</v>
      </c>
      <c r="R272" s="68" t="s">
        <v>1479</v>
      </c>
      <c r="S272" s="349"/>
      <c r="T272" s="272"/>
    </row>
    <row r="273" spans="1:20" ht="63.75">
      <c r="A273" s="191" t="s">
        <v>544</v>
      </c>
      <c r="B273" s="68"/>
      <c r="C273" s="212" t="s">
        <v>679</v>
      </c>
      <c r="D273" s="213">
        <v>45678</v>
      </c>
      <c r="E273" s="191" t="s">
        <v>1860</v>
      </c>
      <c r="F273" s="191" t="s">
        <v>6</v>
      </c>
      <c r="G273" s="191">
        <v>2157319</v>
      </c>
      <c r="H273" s="68"/>
      <c r="I273" s="197" t="s">
        <v>2336</v>
      </c>
      <c r="J273" s="68"/>
      <c r="K273" s="68"/>
      <c r="L273" s="68"/>
      <c r="M273" s="68"/>
      <c r="N273" s="348"/>
      <c r="O273" s="348"/>
      <c r="P273" s="214">
        <v>0</v>
      </c>
      <c r="Q273" s="214">
        <v>7500</v>
      </c>
      <c r="R273" s="68" t="s">
        <v>1479</v>
      </c>
      <c r="S273" s="349"/>
      <c r="T273" s="272"/>
    </row>
    <row r="274" spans="1:20" ht="63.75">
      <c r="A274" s="191" t="s">
        <v>544</v>
      </c>
      <c r="B274" s="68"/>
      <c r="C274" s="212" t="s">
        <v>679</v>
      </c>
      <c r="D274" s="213">
        <v>45678</v>
      </c>
      <c r="E274" s="191" t="s">
        <v>1861</v>
      </c>
      <c r="F274" s="191" t="s">
        <v>6</v>
      </c>
      <c r="G274" s="191">
        <v>2157320</v>
      </c>
      <c r="H274" s="68"/>
      <c r="I274" s="197" t="s">
        <v>2337</v>
      </c>
      <c r="J274" s="68"/>
      <c r="K274" s="68"/>
      <c r="L274" s="68"/>
      <c r="M274" s="68"/>
      <c r="N274" s="348"/>
      <c r="O274" s="348"/>
      <c r="P274" s="214">
        <v>0</v>
      </c>
      <c r="Q274" s="214">
        <v>7500</v>
      </c>
      <c r="R274" s="68" t="s">
        <v>1479</v>
      </c>
      <c r="S274" s="349"/>
      <c r="T274" s="272"/>
    </row>
    <row r="275" spans="1:20" ht="63.75">
      <c r="A275" s="191" t="s">
        <v>544</v>
      </c>
      <c r="B275" s="68"/>
      <c r="C275" s="212" t="s">
        <v>679</v>
      </c>
      <c r="D275" s="213">
        <v>45678</v>
      </c>
      <c r="E275" s="191" t="s">
        <v>1862</v>
      </c>
      <c r="F275" s="191" t="s">
        <v>6</v>
      </c>
      <c r="G275" s="191">
        <v>2157321</v>
      </c>
      <c r="H275" s="68"/>
      <c r="I275" s="197" t="s">
        <v>2338</v>
      </c>
      <c r="J275" s="68"/>
      <c r="K275" s="68"/>
      <c r="L275" s="68"/>
      <c r="M275" s="68"/>
      <c r="N275" s="348"/>
      <c r="O275" s="348"/>
      <c r="P275" s="214">
        <v>0</v>
      </c>
      <c r="Q275" s="214">
        <v>7500</v>
      </c>
      <c r="R275" s="68" t="s">
        <v>1479</v>
      </c>
      <c r="S275" s="349"/>
      <c r="T275" s="272"/>
    </row>
    <row r="276" spans="1:20" ht="63.75">
      <c r="A276" s="191" t="s">
        <v>544</v>
      </c>
      <c r="B276" s="68"/>
      <c r="C276" s="212" t="s">
        <v>679</v>
      </c>
      <c r="D276" s="213">
        <v>45678</v>
      </c>
      <c r="E276" s="191" t="s">
        <v>1863</v>
      </c>
      <c r="F276" s="191" t="s">
        <v>6</v>
      </c>
      <c r="G276" s="191">
        <v>2157323</v>
      </c>
      <c r="H276" s="68"/>
      <c r="I276" s="197" t="s">
        <v>2339</v>
      </c>
      <c r="J276" s="68"/>
      <c r="K276" s="68"/>
      <c r="L276" s="68"/>
      <c r="M276" s="68"/>
      <c r="N276" s="348"/>
      <c r="O276" s="348"/>
      <c r="P276" s="214">
        <v>0</v>
      </c>
      <c r="Q276" s="214">
        <v>3197443.52</v>
      </c>
      <c r="R276" s="68" t="s">
        <v>1479</v>
      </c>
      <c r="S276" s="349"/>
      <c r="T276" s="272"/>
    </row>
    <row r="277" spans="1:20" ht="63.75">
      <c r="A277" s="191" t="s">
        <v>544</v>
      </c>
      <c r="B277" s="68"/>
      <c r="C277" s="212" t="s">
        <v>679</v>
      </c>
      <c r="D277" s="213">
        <v>45678</v>
      </c>
      <c r="E277" s="191" t="s">
        <v>1864</v>
      </c>
      <c r="F277" s="191" t="s">
        <v>6</v>
      </c>
      <c r="G277" s="191">
        <v>2157324</v>
      </c>
      <c r="H277" s="68"/>
      <c r="I277" s="197" t="s">
        <v>2340</v>
      </c>
      <c r="J277" s="68"/>
      <c r="K277" s="68"/>
      <c r="L277" s="68"/>
      <c r="M277" s="68"/>
      <c r="N277" s="348"/>
      <c r="O277" s="348"/>
      <c r="P277" s="214">
        <v>0</v>
      </c>
      <c r="Q277" s="214">
        <v>265.41000000000003</v>
      </c>
      <c r="R277" s="68" t="s">
        <v>1479</v>
      </c>
      <c r="S277" s="349"/>
      <c r="T277" s="272"/>
    </row>
    <row r="278" spans="1:20" ht="63.75">
      <c r="A278" s="191" t="s">
        <v>544</v>
      </c>
      <c r="B278" s="68"/>
      <c r="C278" s="212" t="s">
        <v>679</v>
      </c>
      <c r="D278" s="213">
        <v>45678</v>
      </c>
      <c r="E278" s="191" t="s">
        <v>1865</v>
      </c>
      <c r="F278" s="191" t="s">
        <v>6</v>
      </c>
      <c r="G278" s="191">
        <v>2157338</v>
      </c>
      <c r="H278" s="68"/>
      <c r="I278" s="197" t="s">
        <v>2341</v>
      </c>
      <c r="J278" s="68"/>
      <c r="K278" s="68"/>
      <c r="L278" s="68"/>
      <c r="M278" s="68"/>
      <c r="N278" s="348"/>
      <c r="O278" s="348"/>
      <c r="P278" s="214">
        <v>0</v>
      </c>
      <c r="Q278" s="214">
        <v>7500</v>
      </c>
      <c r="R278" s="68" t="s">
        <v>1479</v>
      </c>
      <c r="S278" s="349"/>
      <c r="T278" s="272"/>
    </row>
    <row r="279" spans="1:20" ht="76.5">
      <c r="A279" s="191">
        <v>117</v>
      </c>
      <c r="B279" s="68"/>
      <c r="C279" s="212" t="s">
        <v>54</v>
      </c>
      <c r="D279" s="213">
        <v>45678</v>
      </c>
      <c r="E279" s="191" t="s">
        <v>1866</v>
      </c>
      <c r="F279" s="191" t="s">
        <v>10</v>
      </c>
      <c r="G279" s="191">
        <v>1117402</v>
      </c>
      <c r="H279" s="68"/>
      <c r="I279" s="197" t="s">
        <v>2342</v>
      </c>
      <c r="J279" s="68"/>
      <c r="K279" s="68"/>
      <c r="L279" s="68"/>
      <c r="M279" s="68"/>
      <c r="N279" s="348"/>
      <c r="O279" s="348"/>
      <c r="P279" s="214">
        <v>60</v>
      </c>
      <c r="Q279" s="214">
        <v>0</v>
      </c>
      <c r="R279" s="68" t="s">
        <v>1479</v>
      </c>
      <c r="S279" s="349"/>
      <c r="T279" s="272"/>
    </row>
    <row r="280" spans="1:20" ht="76.5">
      <c r="A280" s="191">
        <v>117</v>
      </c>
      <c r="B280" s="68"/>
      <c r="C280" s="212" t="s">
        <v>54</v>
      </c>
      <c r="D280" s="213">
        <v>45678</v>
      </c>
      <c r="E280" s="191" t="s">
        <v>1867</v>
      </c>
      <c r="F280" s="191" t="s">
        <v>10</v>
      </c>
      <c r="G280" s="191">
        <v>1117404</v>
      </c>
      <c r="H280" s="68"/>
      <c r="I280" s="197" t="s">
        <v>2343</v>
      </c>
      <c r="J280" s="68"/>
      <c r="K280" s="68"/>
      <c r="L280" s="68"/>
      <c r="M280" s="68"/>
      <c r="N280" s="348"/>
      <c r="O280" s="348"/>
      <c r="P280" s="214">
        <v>60</v>
      </c>
      <c r="Q280" s="214">
        <v>0</v>
      </c>
      <c r="R280" s="68" t="s">
        <v>1479</v>
      </c>
      <c r="S280" s="349"/>
      <c r="T280" s="272"/>
    </row>
    <row r="281" spans="1:20" ht="51">
      <c r="A281" s="191">
        <v>86</v>
      </c>
      <c r="B281" s="68"/>
      <c r="C281" s="212" t="s">
        <v>50</v>
      </c>
      <c r="D281" s="213">
        <v>45680</v>
      </c>
      <c r="E281" s="191" t="s">
        <v>1868</v>
      </c>
      <c r="F281" s="191" t="s">
        <v>3</v>
      </c>
      <c r="G281" s="191">
        <v>2252850</v>
      </c>
      <c r="H281" s="68"/>
      <c r="I281" s="197" t="s">
        <v>2344</v>
      </c>
      <c r="J281" s="68"/>
      <c r="K281" s="68"/>
      <c r="L281" s="68"/>
      <c r="M281" s="68"/>
      <c r="N281" s="348"/>
      <c r="O281" s="348"/>
      <c r="P281" s="214">
        <v>0</v>
      </c>
      <c r="Q281" s="214">
        <v>24504</v>
      </c>
      <c r="R281" s="68" t="s">
        <v>1479</v>
      </c>
      <c r="S281" s="349"/>
      <c r="T281" s="272"/>
    </row>
    <row r="282" spans="1:20" ht="51">
      <c r="A282" s="191">
        <v>86</v>
      </c>
      <c r="B282" s="68"/>
      <c r="C282" s="212" t="s">
        <v>50</v>
      </c>
      <c r="D282" s="213">
        <v>45680</v>
      </c>
      <c r="E282" s="191" t="s">
        <v>1869</v>
      </c>
      <c r="F282" s="191" t="s">
        <v>3</v>
      </c>
      <c r="G282" s="191">
        <v>2252858</v>
      </c>
      <c r="H282" s="68"/>
      <c r="I282" s="197" t="s">
        <v>2345</v>
      </c>
      <c r="J282" s="68"/>
      <c r="K282" s="68"/>
      <c r="L282" s="68"/>
      <c r="M282" s="68"/>
      <c r="N282" s="348"/>
      <c r="O282" s="348"/>
      <c r="P282" s="214">
        <v>0</v>
      </c>
      <c r="Q282" s="214">
        <v>33693</v>
      </c>
      <c r="R282" s="68" t="s">
        <v>1479</v>
      </c>
      <c r="S282" s="349"/>
      <c r="T282" s="272"/>
    </row>
    <row r="283" spans="1:20" ht="51">
      <c r="A283" s="191">
        <v>86</v>
      </c>
      <c r="B283" s="68"/>
      <c r="C283" s="212" t="s">
        <v>50</v>
      </c>
      <c r="D283" s="213">
        <v>45680</v>
      </c>
      <c r="E283" s="191" t="s">
        <v>1870</v>
      </c>
      <c r="F283" s="191" t="s">
        <v>3</v>
      </c>
      <c r="G283" s="191">
        <v>2252871</v>
      </c>
      <c r="H283" s="68"/>
      <c r="I283" s="197" t="s">
        <v>2346</v>
      </c>
      <c r="J283" s="68"/>
      <c r="K283" s="68"/>
      <c r="L283" s="68"/>
      <c r="M283" s="68"/>
      <c r="N283" s="348"/>
      <c r="O283" s="348"/>
      <c r="P283" s="214">
        <v>0</v>
      </c>
      <c r="Q283" s="214">
        <v>27567</v>
      </c>
      <c r="R283" s="68" t="s">
        <v>1479</v>
      </c>
      <c r="S283" s="349"/>
      <c r="T283" s="272"/>
    </row>
    <row r="284" spans="1:20" ht="51">
      <c r="A284" s="191">
        <v>86</v>
      </c>
      <c r="B284" s="68"/>
      <c r="C284" s="212" t="s">
        <v>50</v>
      </c>
      <c r="D284" s="213">
        <v>45680</v>
      </c>
      <c r="E284" s="191" t="s">
        <v>1871</v>
      </c>
      <c r="F284" s="191" t="s">
        <v>3</v>
      </c>
      <c r="G284" s="191">
        <v>2252881</v>
      </c>
      <c r="H284" s="68"/>
      <c r="I284" s="197" t="s">
        <v>2347</v>
      </c>
      <c r="J284" s="68"/>
      <c r="K284" s="68"/>
      <c r="L284" s="68"/>
      <c r="M284" s="68"/>
      <c r="N284" s="348"/>
      <c r="O284" s="348"/>
      <c r="P284" s="214">
        <v>0</v>
      </c>
      <c r="Q284" s="214">
        <v>27567</v>
      </c>
      <c r="R284" s="68" t="s">
        <v>1479</v>
      </c>
      <c r="S284" s="349"/>
      <c r="T284" s="272"/>
    </row>
    <row r="285" spans="1:20" ht="51">
      <c r="A285" s="191">
        <v>86</v>
      </c>
      <c r="B285" s="68"/>
      <c r="C285" s="212" t="s">
        <v>50</v>
      </c>
      <c r="D285" s="213">
        <v>45680</v>
      </c>
      <c r="E285" s="191" t="s">
        <v>1872</v>
      </c>
      <c r="F285" s="191" t="s">
        <v>3</v>
      </c>
      <c r="G285" s="191">
        <v>2252888</v>
      </c>
      <c r="H285" s="68"/>
      <c r="I285" s="197" t="s">
        <v>2348</v>
      </c>
      <c r="J285" s="68"/>
      <c r="K285" s="68"/>
      <c r="L285" s="68"/>
      <c r="M285" s="68"/>
      <c r="N285" s="348"/>
      <c r="O285" s="348"/>
      <c r="P285" s="214">
        <v>0</v>
      </c>
      <c r="Q285" s="214">
        <v>18378</v>
      </c>
      <c r="R285" s="68" t="s">
        <v>1479</v>
      </c>
      <c r="S285" s="349"/>
      <c r="T285" s="272"/>
    </row>
    <row r="286" spans="1:20" ht="38.25">
      <c r="A286" s="191" t="s">
        <v>550</v>
      </c>
      <c r="B286" s="68"/>
      <c r="C286" s="212" t="s">
        <v>589</v>
      </c>
      <c r="D286" s="213">
        <v>45680</v>
      </c>
      <c r="E286" s="191" t="s">
        <v>1873</v>
      </c>
      <c r="F286" s="191" t="s">
        <v>3</v>
      </c>
      <c r="G286" s="191">
        <v>2252907</v>
      </c>
      <c r="H286" s="68"/>
      <c r="I286" s="197" t="s">
        <v>2349</v>
      </c>
      <c r="J286" s="68"/>
      <c r="K286" s="68"/>
      <c r="L286" s="68"/>
      <c r="M286" s="68"/>
      <c r="N286" s="348"/>
      <c r="O286" s="348"/>
      <c r="P286" s="214">
        <v>0</v>
      </c>
      <c r="Q286" s="214">
        <v>6627.66</v>
      </c>
      <c r="R286" s="68" t="s">
        <v>1479</v>
      </c>
      <c r="S286" s="349"/>
      <c r="T286" s="272"/>
    </row>
    <row r="287" spans="1:20" ht="51">
      <c r="A287" s="191">
        <v>10</v>
      </c>
      <c r="B287" s="68"/>
      <c r="C287" s="212" t="s">
        <v>38</v>
      </c>
      <c r="D287" s="213">
        <v>45680</v>
      </c>
      <c r="E287" s="191" t="s">
        <v>1874</v>
      </c>
      <c r="F287" s="191" t="s">
        <v>3</v>
      </c>
      <c r="G287" s="191">
        <v>2252909</v>
      </c>
      <c r="H287" s="68"/>
      <c r="I287" s="197" t="s">
        <v>2350</v>
      </c>
      <c r="J287" s="68"/>
      <c r="K287" s="68"/>
      <c r="L287" s="68"/>
      <c r="M287" s="68"/>
      <c r="N287" s="348"/>
      <c r="O287" s="348"/>
      <c r="P287" s="214">
        <v>0</v>
      </c>
      <c r="Q287" s="214">
        <v>29.02</v>
      </c>
      <c r="R287" s="68" t="s">
        <v>1479</v>
      </c>
      <c r="S287" s="349"/>
      <c r="T287" s="272"/>
    </row>
    <row r="288" spans="1:20" ht="51">
      <c r="A288" s="191">
        <v>15</v>
      </c>
      <c r="B288" s="68"/>
      <c r="C288" s="212" t="s">
        <v>39</v>
      </c>
      <c r="D288" s="213">
        <v>45680</v>
      </c>
      <c r="E288" s="191" t="s">
        <v>1875</v>
      </c>
      <c r="F288" s="191" t="s">
        <v>3</v>
      </c>
      <c r="G288" s="191">
        <v>2252966</v>
      </c>
      <c r="H288" s="68"/>
      <c r="I288" s="197" t="s">
        <v>2351</v>
      </c>
      <c r="J288" s="68"/>
      <c r="K288" s="68"/>
      <c r="L288" s="68"/>
      <c r="M288" s="68"/>
      <c r="N288" s="348"/>
      <c r="O288" s="348"/>
      <c r="P288" s="214">
        <v>0</v>
      </c>
      <c r="Q288" s="214">
        <v>173.08</v>
      </c>
      <c r="R288" s="68" t="s">
        <v>1479</v>
      </c>
      <c r="S288" s="349"/>
      <c r="T288" s="272"/>
    </row>
    <row r="289" spans="1:20" ht="38.25">
      <c r="A289" s="191">
        <v>292</v>
      </c>
      <c r="B289" s="68"/>
      <c r="C289" s="212" t="s">
        <v>120</v>
      </c>
      <c r="D289" s="213">
        <v>45680</v>
      </c>
      <c r="E289" s="191" t="s">
        <v>1876</v>
      </c>
      <c r="F289" s="191" t="s">
        <v>3</v>
      </c>
      <c r="G289" s="191">
        <v>2252974</v>
      </c>
      <c r="H289" s="68"/>
      <c r="I289" s="197" t="s">
        <v>2352</v>
      </c>
      <c r="J289" s="68"/>
      <c r="K289" s="68"/>
      <c r="L289" s="68"/>
      <c r="M289" s="68"/>
      <c r="N289" s="348"/>
      <c r="O289" s="348"/>
      <c r="P289" s="214">
        <v>0</v>
      </c>
      <c r="Q289" s="214">
        <v>51.5</v>
      </c>
      <c r="R289" s="68" t="s">
        <v>1479</v>
      </c>
      <c r="S289" s="349"/>
      <c r="T289" s="272"/>
    </row>
    <row r="290" spans="1:20" ht="51">
      <c r="A290" s="191">
        <v>86</v>
      </c>
      <c r="B290" s="68"/>
      <c r="C290" s="212" t="s">
        <v>50</v>
      </c>
      <c r="D290" s="213">
        <v>45680</v>
      </c>
      <c r="E290" s="191" t="s">
        <v>1877</v>
      </c>
      <c r="F290" s="191" t="s">
        <v>3</v>
      </c>
      <c r="G290" s="191">
        <v>2253003</v>
      </c>
      <c r="H290" s="68"/>
      <c r="I290" s="197" t="s">
        <v>2353</v>
      </c>
      <c r="J290" s="68"/>
      <c r="K290" s="68"/>
      <c r="L290" s="68"/>
      <c r="M290" s="68"/>
      <c r="N290" s="348"/>
      <c r="O290" s="348"/>
      <c r="P290" s="214">
        <v>0</v>
      </c>
      <c r="Q290" s="214">
        <v>50</v>
      </c>
      <c r="R290" s="68" t="s">
        <v>1479</v>
      </c>
      <c r="S290" s="349"/>
      <c r="T290" s="272"/>
    </row>
    <row r="291" spans="1:20" ht="38.25">
      <c r="A291" s="191" t="s">
        <v>550</v>
      </c>
      <c r="B291" s="68"/>
      <c r="C291" s="212" t="s">
        <v>589</v>
      </c>
      <c r="D291" s="213">
        <v>45680</v>
      </c>
      <c r="E291" s="191" t="s">
        <v>1878</v>
      </c>
      <c r="F291" s="191" t="s">
        <v>3</v>
      </c>
      <c r="G291" s="191">
        <v>2253046</v>
      </c>
      <c r="H291" s="68"/>
      <c r="I291" s="197" t="s">
        <v>1540</v>
      </c>
      <c r="J291" s="68"/>
      <c r="K291" s="68"/>
      <c r="L291" s="68"/>
      <c r="M291" s="68"/>
      <c r="N291" s="348"/>
      <c r="O291" s="348"/>
      <c r="P291" s="214">
        <v>0</v>
      </c>
      <c r="Q291" s="214">
        <v>1350</v>
      </c>
      <c r="R291" s="68" t="s">
        <v>1479</v>
      </c>
      <c r="S291" s="349"/>
      <c r="T291" s="272"/>
    </row>
    <row r="292" spans="1:20" ht="63.75">
      <c r="A292" s="191">
        <v>117</v>
      </c>
      <c r="B292" s="68"/>
      <c r="C292" s="212" t="s">
        <v>54</v>
      </c>
      <c r="D292" s="213">
        <v>45680</v>
      </c>
      <c r="E292" s="191" t="s">
        <v>1879</v>
      </c>
      <c r="F292" s="191" t="s">
        <v>3</v>
      </c>
      <c r="G292" s="191">
        <v>2252866</v>
      </c>
      <c r="H292" s="68"/>
      <c r="I292" s="197" t="s">
        <v>2354</v>
      </c>
      <c r="J292" s="68"/>
      <c r="K292" s="68"/>
      <c r="L292" s="68"/>
      <c r="M292" s="68"/>
      <c r="N292" s="348"/>
      <c r="O292" s="348"/>
      <c r="P292" s="214">
        <v>0</v>
      </c>
      <c r="Q292" s="214">
        <v>7302.17</v>
      </c>
      <c r="R292" s="68" t="s">
        <v>3704</v>
      </c>
      <c r="S292" s="349"/>
      <c r="T292" s="272"/>
    </row>
    <row r="293" spans="1:20" ht="63.75">
      <c r="A293" s="191">
        <v>903</v>
      </c>
      <c r="B293" s="68"/>
      <c r="C293" s="212" t="s">
        <v>192</v>
      </c>
      <c r="D293" s="213">
        <v>45680</v>
      </c>
      <c r="E293" s="191" t="s">
        <v>1879</v>
      </c>
      <c r="F293" s="191" t="s">
        <v>3</v>
      </c>
      <c r="G293" s="191">
        <v>2252866</v>
      </c>
      <c r="H293" s="68"/>
      <c r="I293" s="197" t="s">
        <v>2354</v>
      </c>
      <c r="J293" s="68"/>
      <c r="K293" s="68"/>
      <c r="L293" s="68"/>
      <c r="M293" s="68"/>
      <c r="N293" s="348"/>
      <c r="O293" s="348"/>
      <c r="P293" s="214">
        <v>0</v>
      </c>
      <c r="Q293" s="214">
        <v>7716.26</v>
      </c>
      <c r="R293" s="68" t="s">
        <v>3704</v>
      </c>
      <c r="S293" s="349"/>
      <c r="T293" s="272"/>
    </row>
    <row r="294" spans="1:20" ht="63.75">
      <c r="A294" s="191">
        <v>212</v>
      </c>
      <c r="B294" s="68"/>
      <c r="C294" s="212" t="s">
        <v>90</v>
      </c>
      <c r="D294" s="213">
        <v>45680</v>
      </c>
      <c r="E294" s="191" t="s">
        <v>1880</v>
      </c>
      <c r="F294" s="191" t="s">
        <v>3</v>
      </c>
      <c r="G294" s="191">
        <v>2252900</v>
      </c>
      <c r="H294" s="68"/>
      <c r="I294" s="197" t="s">
        <v>2355</v>
      </c>
      <c r="J294" s="68"/>
      <c r="K294" s="68"/>
      <c r="L294" s="68"/>
      <c r="M294" s="68"/>
      <c r="N294" s="348"/>
      <c r="O294" s="348"/>
      <c r="P294" s="214">
        <v>0</v>
      </c>
      <c r="Q294" s="214">
        <v>6660.6</v>
      </c>
      <c r="R294" s="68" t="s">
        <v>3704</v>
      </c>
      <c r="S294" s="349"/>
      <c r="T294" s="272"/>
    </row>
    <row r="295" spans="1:20" ht="63.75">
      <c r="A295" s="191">
        <v>901</v>
      </c>
      <c r="B295" s="68"/>
      <c r="C295" s="212" t="s">
        <v>190</v>
      </c>
      <c r="D295" s="213">
        <v>45680</v>
      </c>
      <c r="E295" s="191" t="s">
        <v>1880</v>
      </c>
      <c r="F295" s="191" t="s">
        <v>3</v>
      </c>
      <c r="G295" s="191">
        <v>2252900</v>
      </c>
      <c r="H295" s="68"/>
      <c r="I295" s="197" t="s">
        <v>2355</v>
      </c>
      <c r="J295" s="68"/>
      <c r="K295" s="68"/>
      <c r="L295" s="68"/>
      <c r="M295" s="68"/>
      <c r="N295" s="348"/>
      <c r="O295" s="348"/>
      <c r="P295" s="214">
        <v>0</v>
      </c>
      <c r="Q295" s="214">
        <v>92617</v>
      </c>
      <c r="R295" s="68" t="s">
        <v>3704</v>
      </c>
      <c r="S295" s="349"/>
      <c r="T295" s="272"/>
    </row>
    <row r="296" spans="1:20" ht="63.75">
      <c r="A296" s="191">
        <v>15</v>
      </c>
      <c r="B296" s="68"/>
      <c r="C296" s="212" t="s">
        <v>39</v>
      </c>
      <c r="D296" s="213">
        <v>45680</v>
      </c>
      <c r="E296" s="191" t="s">
        <v>1880</v>
      </c>
      <c r="F296" s="191" t="s">
        <v>3</v>
      </c>
      <c r="G296" s="191">
        <v>2252900</v>
      </c>
      <c r="H296" s="68"/>
      <c r="I296" s="197" t="s">
        <v>2355</v>
      </c>
      <c r="J296" s="68"/>
      <c r="K296" s="68"/>
      <c r="L296" s="68"/>
      <c r="M296" s="68"/>
      <c r="N296" s="348"/>
      <c r="O296" s="348"/>
      <c r="P296" s="214">
        <v>0</v>
      </c>
      <c r="Q296" s="214">
        <v>1371.02</v>
      </c>
      <c r="R296" s="68" t="s">
        <v>3704</v>
      </c>
      <c r="S296" s="349"/>
      <c r="T296" s="272"/>
    </row>
    <row r="297" spans="1:20" ht="63.75">
      <c r="A297" s="191">
        <v>86</v>
      </c>
      <c r="B297" s="68"/>
      <c r="C297" s="212" t="s">
        <v>50</v>
      </c>
      <c r="D297" s="213">
        <v>45680</v>
      </c>
      <c r="E297" s="191" t="s">
        <v>1880</v>
      </c>
      <c r="F297" s="191" t="s">
        <v>3</v>
      </c>
      <c r="G297" s="191">
        <v>2252900</v>
      </c>
      <c r="H297" s="68"/>
      <c r="I297" s="197" t="s">
        <v>2355</v>
      </c>
      <c r="J297" s="68"/>
      <c r="K297" s="68"/>
      <c r="L297" s="68"/>
      <c r="M297" s="68"/>
      <c r="N297" s="348"/>
      <c r="O297" s="348"/>
      <c r="P297" s="214">
        <v>0</v>
      </c>
      <c r="Q297" s="214">
        <v>2561.25</v>
      </c>
      <c r="R297" s="68" t="s">
        <v>3704</v>
      </c>
      <c r="S297" s="349"/>
      <c r="T297" s="272"/>
    </row>
    <row r="298" spans="1:20" ht="63.75">
      <c r="A298" s="191">
        <v>212</v>
      </c>
      <c r="B298" s="68"/>
      <c r="C298" s="212" t="s">
        <v>90</v>
      </c>
      <c r="D298" s="213">
        <v>45680</v>
      </c>
      <c r="E298" s="191" t="s">
        <v>1880</v>
      </c>
      <c r="F298" s="191" t="s">
        <v>3</v>
      </c>
      <c r="G298" s="191">
        <v>2252900</v>
      </c>
      <c r="H298" s="68"/>
      <c r="I298" s="197" t="s">
        <v>2355</v>
      </c>
      <c r="J298" s="68"/>
      <c r="K298" s="68"/>
      <c r="L298" s="68"/>
      <c r="M298" s="68"/>
      <c r="N298" s="348"/>
      <c r="O298" s="348"/>
      <c r="P298" s="214">
        <v>0</v>
      </c>
      <c r="Q298" s="214">
        <v>1574.88</v>
      </c>
      <c r="R298" s="68" t="s">
        <v>3704</v>
      </c>
      <c r="S298" s="349"/>
      <c r="T298" s="272"/>
    </row>
    <row r="299" spans="1:20" ht="63.75">
      <c r="A299" s="191">
        <v>901</v>
      </c>
      <c r="B299" s="68"/>
      <c r="C299" s="212" t="s">
        <v>190</v>
      </c>
      <c r="D299" s="213">
        <v>45680</v>
      </c>
      <c r="E299" s="191" t="s">
        <v>1880</v>
      </c>
      <c r="F299" s="191" t="s">
        <v>3</v>
      </c>
      <c r="G299" s="191">
        <v>2252900</v>
      </c>
      <c r="H299" s="68"/>
      <c r="I299" s="197" t="s">
        <v>2355</v>
      </c>
      <c r="J299" s="68"/>
      <c r="K299" s="68"/>
      <c r="L299" s="68"/>
      <c r="M299" s="68"/>
      <c r="N299" s="348"/>
      <c r="O299" s="348"/>
      <c r="P299" s="214">
        <v>0</v>
      </c>
      <c r="Q299" s="214">
        <v>222.34</v>
      </c>
      <c r="R299" s="68" t="s">
        <v>3704</v>
      </c>
      <c r="S299" s="349"/>
      <c r="T299" s="272"/>
    </row>
    <row r="300" spans="1:20" ht="63.75">
      <c r="A300" s="191">
        <v>901</v>
      </c>
      <c r="B300" s="68"/>
      <c r="C300" s="212" t="s">
        <v>190</v>
      </c>
      <c r="D300" s="213">
        <v>45680</v>
      </c>
      <c r="E300" s="191" t="s">
        <v>1880</v>
      </c>
      <c r="F300" s="191" t="s">
        <v>3</v>
      </c>
      <c r="G300" s="191">
        <v>2252900</v>
      </c>
      <c r="H300" s="68"/>
      <c r="I300" s="197" t="s">
        <v>2355</v>
      </c>
      <c r="J300" s="68"/>
      <c r="K300" s="68"/>
      <c r="L300" s="68"/>
      <c r="M300" s="68"/>
      <c r="N300" s="348"/>
      <c r="O300" s="348"/>
      <c r="P300" s="214">
        <v>0</v>
      </c>
      <c r="Q300" s="214">
        <v>119555.21</v>
      </c>
      <c r="R300" s="68" t="s">
        <v>3704</v>
      </c>
      <c r="S300" s="349"/>
      <c r="T300" s="272"/>
    </row>
    <row r="301" spans="1:20" ht="63.75">
      <c r="A301" s="191">
        <v>15</v>
      </c>
      <c r="B301" s="68"/>
      <c r="C301" s="212" t="s">
        <v>39</v>
      </c>
      <c r="D301" s="213">
        <v>45680</v>
      </c>
      <c r="E301" s="191" t="s">
        <v>1880</v>
      </c>
      <c r="F301" s="191" t="s">
        <v>3</v>
      </c>
      <c r="G301" s="191">
        <v>2252900</v>
      </c>
      <c r="H301" s="68"/>
      <c r="I301" s="197" t="s">
        <v>2355</v>
      </c>
      <c r="J301" s="68"/>
      <c r="K301" s="68"/>
      <c r="L301" s="68"/>
      <c r="M301" s="68"/>
      <c r="N301" s="348"/>
      <c r="O301" s="348"/>
      <c r="P301" s="214">
        <v>0</v>
      </c>
      <c r="Q301" s="214">
        <v>1148.5</v>
      </c>
      <c r="R301" s="68" t="s">
        <v>3704</v>
      </c>
      <c r="S301" s="349"/>
      <c r="T301" s="272"/>
    </row>
    <row r="302" spans="1:20" ht="63.75">
      <c r="A302" s="191">
        <v>343</v>
      </c>
      <c r="B302" s="68"/>
      <c r="C302" s="212" t="s">
        <v>138</v>
      </c>
      <c r="D302" s="213">
        <v>45680</v>
      </c>
      <c r="E302" s="191" t="s">
        <v>1880</v>
      </c>
      <c r="F302" s="191" t="s">
        <v>3</v>
      </c>
      <c r="G302" s="191">
        <v>2252900</v>
      </c>
      <c r="H302" s="68"/>
      <c r="I302" s="197" t="s">
        <v>2355</v>
      </c>
      <c r="J302" s="68"/>
      <c r="K302" s="68"/>
      <c r="L302" s="68"/>
      <c r="M302" s="68"/>
      <c r="N302" s="348"/>
      <c r="O302" s="348"/>
      <c r="P302" s="214">
        <v>0</v>
      </c>
      <c r="Q302" s="214">
        <v>764.2</v>
      </c>
      <c r="R302" s="68" t="s">
        <v>3704</v>
      </c>
      <c r="S302" s="349"/>
      <c r="T302" s="272"/>
    </row>
    <row r="303" spans="1:20" ht="63.75">
      <c r="A303" s="191">
        <v>901</v>
      </c>
      <c r="B303" s="68"/>
      <c r="C303" s="212" t="s">
        <v>190</v>
      </c>
      <c r="D303" s="213">
        <v>45680</v>
      </c>
      <c r="E303" s="191" t="s">
        <v>1880</v>
      </c>
      <c r="F303" s="191" t="s">
        <v>3</v>
      </c>
      <c r="G303" s="191">
        <v>2252900</v>
      </c>
      <c r="H303" s="68"/>
      <c r="I303" s="197" t="s">
        <v>2355</v>
      </c>
      <c r="J303" s="68"/>
      <c r="K303" s="68"/>
      <c r="L303" s="68"/>
      <c r="M303" s="68"/>
      <c r="N303" s="348"/>
      <c r="O303" s="348"/>
      <c r="P303" s="214">
        <v>0</v>
      </c>
      <c r="Q303" s="214">
        <v>8419.3700000000008</v>
      </c>
      <c r="R303" s="68" t="s">
        <v>3704</v>
      </c>
      <c r="S303" s="349"/>
      <c r="T303" s="272"/>
    </row>
    <row r="304" spans="1:20" ht="63.75">
      <c r="A304" s="191">
        <v>901</v>
      </c>
      <c r="B304" s="68"/>
      <c r="C304" s="212" t="s">
        <v>190</v>
      </c>
      <c r="D304" s="213">
        <v>45680</v>
      </c>
      <c r="E304" s="191" t="s">
        <v>1880</v>
      </c>
      <c r="F304" s="191" t="s">
        <v>3</v>
      </c>
      <c r="G304" s="191">
        <v>2252900</v>
      </c>
      <c r="H304" s="68"/>
      <c r="I304" s="197" t="s">
        <v>2355</v>
      </c>
      <c r="J304" s="68"/>
      <c r="K304" s="68"/>
      <c r="L304" s="68"/>
      <c r="M304" s="68"/>
      <c r="N304" s="348"/>
      <c r="O304" s="348"/>
      <c r="P304" s="214">
        <v>0</v>
      </c>
      <c r="Q304" s="214">
        <v>85647.41</v>
      </c>
      <c r="R304" s="68" t="s">
        <v>3704</v>
      </c>
      <c r="S304" s="349"/>
      <c r="T304" s="272"/>
    </row>
    <row r="305" spans="1:20" ht="63.75">
      <c r="A305" s="191">
        <v>901</v>
      </c>
      <c r="B305" s="68"/>
      <c r="C305" s="212" t="s">
        <v>190</v>
      </c>
      <c r="D305" s="213">
        <v>45680</v>
      </c>
      <c r="E305" s="191" t="s">
        <v>1880</v>
      </c>
      <c r="F305" s="191" t="s">
        <v>3</v>
      </c>
      <c r="G305" s="191">
        <v>2252900</v>
      </c>
      <c r="H305" s="68"/>
      <c r="I305" s="197" t="s">
        <v>2355</v>
      </c>
      <c r="J305" s="68"/>
      <c r="K305" s="68"/>
      <c r="L305" s="68"/>
      <c r="M305" s="68"/>
      <c r="N305" s="348"/>
      <c r="O305" s="348"/>
      <c r="P305" s="214">
        <v>0</v>
      </c>
      <c r="Q305" s="214">
        <v>3220.16</v>
      </c>
      <c r="R305" s="68" t="s">
        <v>3704</v>
      </c>
      <c r="S305" s="349"/>
      <c r="T305" s="272"/>
    </row>
    <row r="306" spans="1:20" ht="63.75">
      <c r="A306" s="191" t="s">
        <v>542</v>
      </c>
      <c r="B306" s="68"/>
      <c r="C306" s="212" t="s">
        <v>687</v>
      </c>
      <c r="D306" s="213">
        <v>45680</v>
      </c>
      <c r="E306" s="191" t="s">
        <v>1881</v>
      </c>
      <c r="F306" s="191" t="s">
        <v>10</v>
      </c>
      <c r="G306" s="191">
        <v>19594</v>
      </c>
      <c r="H306" s="68"/>
      <c r="I306" s="197" t="s">
        <v>2356</v>
      </c>
      <c r="J306" s="68"/>
      <c r="K306" s="68"/>
      <c r="L306" s="68"/>
      <c r="M306" s="68"/>
      <c r="N306" s="348"/>
      <c r="O306" s="348"/>
      <c r="P306" s="214">
        <v>21963.439999999999</v>
      </c>
      <c r="Q306" s="214">
        <v>0</v>
      </c>
      <c r="R306" s="68" t="s">
        <v>1479</v>
      </c>
      <c r="S306" s="349"/>
      <c r="T306" s="272"/>
    </row>
    <row r="307" spans="1:20" ht="89.25">
      <c r="A307" s="191" t="s">
        <v>541</v>
      </c>
      <c r="B307" s="68"/>
      <c r="C307" s="212" t="s">
        <v>590</v>
      </c>
      <c r="D307" s="213">
        <v>45680</v>
      </c>
      <c r="E307" s="191" t="s">
        <v>1882</v>
      </c>
      <c r="F307" s="191" t="s">
        <v>635</v>
      </c>
      <c r="G307" s="191">
        <v>10787896</v>
      </c>
      <c r="H307" s="68"/>
      <c r="I307" s="197" t="s">
        <v>2357</v>
      </c>
      <c r="J307" s="68"/>
      <c r="K307" s="68"/>
      <c r="L307" s="68"/>
      <c r="M307" s="68"/>
      <c r="N307" s="348"/>
      <c r="O307" s="348"/>
      <c r="P307" s="214">
        <v>0</v>
      </c>
      <c r="Q307" s="214">
        <v>926781</v>
      </c>
      <c r="R307" s="68" t="s">
        <v>1479</v>
      </c>
      <c r="S307" s="349"/>
      <c r="T307" s="272"/>
    </row>
    <row r="308" spans="1:20" ht="89.25">
      <c r="A308" s="191" t="s">
        <v>541</v>
      </c>
      <c r="B308" s="68"/>
      <c r="C308" s="212" t="s">
        <v>590</v>
      </c>
      <c r="D308" s="213">
        <v>45680</v>
      </c>
      <c r="E308" s="191" t="s">
        <v>1883</v>
      </c>
      <c r="F308" s="191" t="s">
        <v>635</v>
      </c>
      <c r="G308" s="191">
        <v>10787897</v>
      </c>
      <c r="H308" s="68"/>
      <c r="I308" s="197" t="s">
        <v>2358</v>
      </c>
      <c r="J308" s="68"/>
      <c r="K308" s="68"/>
      <c r="L308" s="68"/>
      <c r="M308" s="68"/>
      <c r="N308" s="348"/>
      <c r="O308" s="348"/>
      <c r="P308" s="214">
        <v>0</v>
      </c>
      <c r="Q308" s="214">
        <v>1390487</v>
      </c>
      <c r="R308" s="68" t="s">
        <v>1479</v>
      </c>
      <c r="S308" s="349"/>
      <c r="T308" s="272"/>
    </row>
    <row r="309" spans="1:20" ht="89.25">
      <c r="A309" s="191" t="s">
        <v>541</v>
      </c>
      <c r="B309" s="68"/>
      <c r="C309" s="212" t="s">
        <v>590</v>
      </c>
      <c r="D309" s="213">
        <v>45680</v>
      </c>
      <c r="E309" s="191" t="s">
        <v>1884</v>
      </c>
      <c r="F309" s="191" t="s">
        <v>635</v>
      </c>
      <c r="G309" s="191">
        <v>10787898</v>
      </c>
      <c r="H309" s="68"/>
      <c r="I309" s="197" t="s">
        <v>2359</v>
      </c>
      <c r="J309" s="68"/>
      <c r="K309" s="68"/>
      <c r="L309" s="68"/>
      <c r="M309" s="68"/>
      <c r="N309" s="348"/>
      <c r="O309" s="348"/>
      <c r="P309" s="214">
        <v>0</v>
      </c>
      <c r="Q309" s="214">
        <v>50836</v>
      </c>
      <c r="R309" s="68" t="s">
        <v>1479</v>
      </c>
      <c r="S309" s="349"/>
      <c r="T309" s="272"/>
    </row>
    <row r="310" spans="1:20" ht="89.25">
      <c r="A310" s="191">
        <v>862</v>
      </c>
      <c r="B310" s="68"/>
      <c r="C310" s="212" t="s">
        <v>187</v>
      </c>
      <c r="D310" s="213">
        <v>45680</v>
      </c>
      <c r="E310" s="191" t="s">
        <v>1885</v>
      </c>
      <c r="F310" s="191" t="s">
        <v>635</v>
      </c>
      <c r="G310" s="191">
        <v>10769779</v>
      </c>
      <c r="H310" s="68"/>
      <c r="I310" s="197" t="s">
        <v>2360</v>
      </c>
      <c r="J310" s="68"/>
      <c r="K310" s="68"/>
      <c r="L310" s="68"/>
      <c r="M310" s="68"/>
      <c r="N310" s="348"/>
      <c r="O310" s="348"/>
      <c r="P310" s="214">
        <v>0</v>
      </c>
      <c r="Q310" s="214">
        <v>2373.3200000000002</v>
      </c>
      <c r="R310" s="68" t="s">
        <v>1479</v>
      </c>
      <c r="S310" s="349"/>
      <c r="T310" s="272"/>
    </row>
    <row r="311" spans="1:20" ht="38.25">
      <c r="A311" s="191">
        <v>862</v>
      </c>
      <c r="B311" s="68"/>
      <c r="C311" s="212" t="s">
        <v>187</v>
      </c>
      <c r="D311" s="213">
        <v>45680</v>
      </c>
      <c r="E311" s="191" t="s">
        <v>1886</v>
      </c>
      <c r="F311" s="191" t="s">
        <v>6</v>
      </c>
      <c r="G311" s="191">
        <v>2157974</v>
      </c>
      <c r="H311" s="68"/>
      <c r="I311" s="197" t="s">
        <v>2361</v>
      </c>
      <c r="J311" s="68"/>
      <c r="K311" s="68"/>
      <c r="L311" s="68"/>
      <c r="M311" s="68"/>
      <c r="N311" s="348"/>
      <c r="O311" s="348"/>
      <c r="P311" s="214">
        <v>0</v>
      </c>
      <c r="Q311" s="214">
        <v>3080.29</v>
      </c>
      <c r="R311" s="68" t="s">
        <v>1479</v>
      </c>
      <c r="S311" s="349"/>
      <c r="T311" s="272"/>
    </row>
    <row r="312" spans="1:20" ht="63.75">
      <c r="A312" s="191">
        <v>117</v>
      </c>
      <c r="B312" s="68"/>
      <c r="C312" s="212" t="s">
        <v>54</v>
      </c>
      <c r="D312" s="213">
        <v>45680</v>
      </c>
      <c r="E312" s="191" t="s">
        <v>1887</v>
      </c>
      <c r="F312" s="191" t="s">
        <v>10</v>
      </c>
      <c r="G312" s="191">
        <v>1117478</v>
      </c>
      <c r="H312" s="68"/>
      <c r="I312" s="197" t="s">
        <v>2362</v>
      </c>
      <c r="J312" s="68"/>
      <c r="K312" s="68"/>
      <c r="L312" s="68"/>
      <c r="M312" s="68"/>
      <c r="N312" s="348"/>
      <c r="O312" s="348"/>
      <c r="P312" s="214">
        <v>60</v>
      </c>
      <c r="Q312" s="214">
        <v>0</v>
      </c>
      <c r="R312" s="68" t="s">
        <v>1479</v>
      </c>
      <c r="S312" s="349"/>
      <c r="T312" s="272"/>
    </row>
    <row r="313" spans="1:20" ht="63.75">
      <c r="A313" s="191">
        <v>117</v>
      </c>
      <c r="B313" s="68"/>
      <c r="C313" s="212" t="s">
        <v>54</v>
      </c>
      <c r="D313" s="213">
        <v>45680</v>
      </c>
      <c r="E313" s="191" t="s">
        <v>1888</v>
      </c>
      <c r="F313" s="191" t="s">
        <v>10</v>
      </c>
      <c r="G313" s="191">
        <v>1117467</v>
      </c>
      <c r="H313" s="68"/>
      <c r="I313" s="197" t="s">
        <v>2363</v>
      </c>
      <c r="J313" s="68"/>
      <c r="K313" s="68"/>
      <c r="L313" s="68"/>
      <c r="M313" s="68"/>
      <c r="N313" s="348"/>
      <c r="O313" s="348"/>
      <c r="P313" s="214">
        <v>60</v>
      </c>
      <c r="Q313" s="214">
        <v>0</v>
      </c>
      <c r="R313" s="68" t="s">
        <v>1479</v>
      </c>
      <c r="S313" s="349"/>
      <c r="T313" s="272"/>
    </row>
    <row r="314" spans="1:20" ht="76.5">
      <c r="A314" s="191">
        <v>117</v>
      </c>
      <c r="B314" s="68"/>
      <c r="C314" s="212" t="s">
        <v>54</v>
      </c>
      <c r="D314" s="213">
        <v>45680</v>
      </c>
      <c r="E314" s="191" t="s">
        <v>1889</v>
      </c>
      <c r="F314" s="191" t="s">
        <v>10</v>
      </c>
      <c r="G314" s="191">
        <v>1117511</v>
      </c>
      <c r="H314" s="68"/>
      <c r="I314" s="197" t="s">
        <v>2364</v>
      </c>
      <c r="J314" s="68"/>
      <c r="K314" s="68"/>
      <c r="L314" s="68"/>
      <c r="M314" s="68"/>
      <c r="N314" s="348"/>
      <c r="O314" s="348"/>
      <c r="P314" s="214">
        <v>60</v>
      </c>
      <c r="Q314" s="214">
        <v>0</v>
      </c>
      <c r="R314" s="68" t="s">
        <v>1479</v>
      </c>
      <c r="S314" s="349"/>
      <c r="T314" s="272"/>
    </row>
    <row r="315" spans="1:20" ht="63.75">
      <c r="A315" s="191">
        <v>117</v>
      </c>
      <c r="B315" s="68"/>
      <c r="C315" s="212" t="s">
        <v>54</v>
      </c>
      <c r="D315" s="213">
        <v>45680</v>
      </c>
      <c r="E315" s="191" t="s">
        <v>1890</v>
      </c>
      <c r="F315" s="191" t="s">
        <v>10</v>
      </c>
      <c r="G315" s="191">
        <v>1117495</v>
      </c>
      <c r="H315" s="68"/>
      <c r="I315" s="197" t="s">
        <v>2365</v>
      </c>
      <c r="J315" s="68"/>
      <c r="K315" s="68"/>
      <c r="L315" s="68"/>
      <c r="M315" s="68"/>
      <c r="N315" s="348"/>
      <c r="O315" s="348"/>
      <c r="P315" s="214">
        <v>60</v>
      </c>
      <c r="Q315" s="214">
        <v>0</v>
      </c>
      <c r="R315" s="68" t="s">
        <v>1479</v>
      </c>
      <c r="S315" s="349"/>
      <c r="T315" s="272"/>
    </row>
    <row r="316" spans="1:20" ht="76.5">
      <c r="A316" s="191">
        <v>117</v>
      </c>
      <c r="B316" s="68"/>
      <c r="C316" s="212" t="s">
        <v>54</v>
      </c>
      <c r="D316" s="213">
        <v>45680</v>
      </c>
      <c r="E316" s="191" t="s">
        <v>1891</v>
      </c>
      <c r="F316" s="191" t="s">
        <v>10</v>
      </c>
      <c r="G316" s="191">
        <v>1117493</v>
      </c>
      <c r="H316" s="68"/>
      <c r="I316" s="197" t="s">
        <v>2366</v>
      </c>
      <c r="J316" s="68"/>
      <c r="K316" s="68"/>
      <c r="L316" s="68"/>
      <c r="M316" s="68"/>
      <c r="N316" s="348"/>
      <c r="O316" s="348"/>
      <c r="P316" s="214">
        <v>60</v>
      </c>
      <c r="Q316" s="214">
        <v>0</v>
      </c>
      <c r="R316" s="68" t="s">
        <v>1479</v>
      </c>
      <c r="S316" s="349"/>
      <c r="T316" s="272"/>
    </row>
    <row r="317" spans="1:20" ht="76.5">
      <c r="A317" s="191">
        <v>117</v>
      </c>
      <c r="B317" s="68"/>
      <c r="C317" s="212" t="s">
        <v>54</v>
      </c>
      <c r="D317" s="213">
        <v>45680</v>
      </c>
      <c r="E317" s="191" t="s">
        <v>1892</v>
      </c>
      <c r="F317" s="191" t="s">
        <v>10</v>
      </c>
      <c r="G317" s="191">
        <v>1117476</v>
      </c>
      <c r="H317" s="68"/>
      <c r="I317" s="197" t="s">
        <v>2367</v>
      </c>
      <c r="J317" s="68"/>
      <c r="K317" s="68"/>
      <c r="L317" s="68"/>
      <c r="M317" s="68"/>
      <c r="N317" s="348"/>
      <c r="O317" s="348"/>
      <c r="P317" s="214">
        <v>60</v>
      </c>
      <c r="Q317" s="214">
        <v>0</v>
      </c>
      <c r="R317" s="68" t="s">
        <v>1479</v>
      </c>
      <c r="S317" s="349"/>
      <c r="T317" s="272"/>
    </row>
    <row r="318" spans="1:20" ht="51">
      <c r="A318" s="191" t="s">
        <v>550</v>
      </c>
      <c r="B318" s="68"/>
      <c r="C318" s="212" t="s">
        <v>589</v>
      </c>
      <c r="D318" s="213">
        <v>45681</v>
      </c>
      <c r="E318" s="191" t="s">
        <v>1893</v>
      </c>
      <c r="F318" s="191" t="s">
        <v>3</v>
      </c>
      <c r="G318" s="191">
        <v>2253259</v>
      </c>
      <c r="H318" s="68"/>
      <c r="I318" s="197" t="s">
        <v>2369</v>
      </c>
      <c r="J318" s="68"/>
      <c r="K318" s="68"/>
      <c r="L318" s="68"/>
      <c r="M318" s="68"/>
      <c r="N318" s="348"/>
      <c r="O318" s="348"/>
      <c r="P318" s="214">
        <v>0</v>
      </c>
      <c r="Q318" s="214">
        <v>1805.4</v>
      </c>
      <c r="R318" s="68" t="s">
        <v>1479</v>
      </c>
      <c r="S318" s="349"/>
      <c r="T318" s="272"/>
    </row>
    <row r="319" spans="1:20" ht="51">
      <c r="A319" s="191">
        <v>902</v>
      </c>
      <c r="B319" s="68"/>
      <c r="C319" s="212" t="s">
        <v>191</v>
      </c>
      <c r="D319" s="213">
        <v>45681</v>
      </c>
      <c r="E319" s="191" t="s">
        <v>1894</v>
      </c>
      <c r="F319" s="191" t="s">
        <v>3</v>
      </c>
      <c r="G319" s="191">
        <v>2253288</v>
      </c>
      <c r="H319" s="68"/>
      <c r="I319" s="197" t="s">
        <v>2370</v>
      </c>
      <c r="J319" s="68"/>
      <c r="K319" s="68"/>
      <c r="L319" s="68"/>
      <c r="M319" s="68"/>
      <c r="N319" s="348"/>
      <c r="O319" s="348"/>
      <c r="P319" s="214">
        <v>0</v>
      </c>
      <c r="Q319" s="214">
        <v>854.39</v>
      </c>
      <c r="R319" s="68" t="s">
        <v>1479</v>
      </c>
      <c r="S319" s="349"/>
      <c r="T319" s="272"/>
    </row>
    <row r="320" spans="1:20" ht="51">
      <c r="A320" s="191">
        <v>683</v>
      </c>
      <c r="B320" s="68"/>
      <c r="C320" s="212" t="s">
        <v>1247</v>
      </c>
      <c r="D320" s="213">
        <v>45681</v>
      </c>
      <c r="E320" s="191" t="s">
        <v>1895</v>
      </c>
      <c r="F320" s="191" t="s">
        <v>3</v>
      </c>
      <c r="G320" s="191">
        <v>2253350</v>
      </c>
      <c r="H320" s="68"/>
      <c r="I320" s="197" t="s">
        <v>2371</v>
      </c>
      <c r="J320" s="68"/>
      <c r="K320" s="68"/>
      <c r="L320" s="68"/>
      <c r="M320" s="68"/>
      <c r="N320" s="348"/>
      <c r="O320" s="348"/>
      <c r="P320" s="214">
        <v>0</v>
      </c>
      <c r="Q320" s="214">
        <v>63.67</v>
      </c>
      <c r="R320" s="68" t="s">
        <v>1479</v>
      </c>
      <c r="S320" s="349"/>
      <c r="T320" s="272"/>
    </row>
    <row r="321" spans="1:20" ht="51">
      <c r="A321" s="191">
        <v>683</v>
      </c>
      <c r="B321" s="68"/>
      <c r="C321" s="212" t="s">
        <v>1247</v>
      </c>
      <c r="D321" s="213">
        <v>45681</v>
      </c>
      <c r="E321" s="191" t="s">
        <v>1896</v>
      </c>
      <c r="F321" s="191" t="s">
        <v>3</v>
      </c>
      <c r="G321" s="191">
        <v>2253352</v>
      </c>
      <c r="H321" s="68"/>
      <c r="I321" s="197" t="s">
        <v>2372</v>
      </c>
      <c r="J321" s="68"/>
      <c r="K321" s="68"/>
      <c r="L321" s="68"/>
      <c r="M321" s="68"/>
      <c r="N321" s="348"/>
      <c r="O321" s="348"/>
      <c r="P321" s="214">
        <v>0</v>
      </c>
      <c r="Q321" s="214">
        <v>4.79</v>
      </c>
      <c r="R321" s="68" t="s">
        <v>1479</v>
      </c>
      <c r="S321" s="349"/>
      <c r="T321" s="272"/>
    </row>
    <row r="322" spans="1:20" ht="51">
      <c r="A322" s="191">
        <v>383</v>
      </c>
      <c r="B322" s="68"/>
      <c r="C322" s="212" t="s">
        <v>1242</v>
      </c>
      <c r="D322" s="213">
        <v>45681</v>
      </c>
      <c r="E322" s="191" t="s">
        <v>1897</v>
      </c>
      <c r="F322" s="191" t="s">
        <v>3</v>
      </c>
      <c r="G322" s="191">
        <v>2253355</v>
      </c>
      <c r="H322" s="68"/>
      <c r="I322" s="197" t="s">
        <v>2373</v>
      </c>
      <c r="J322" s="68"/>
      <c r="K322" s="68"/>
      <c r="L322" s="68"/>
      <c r="M322" s="68"/>
      <c r="N322" s="348"/>
      <c r="O322" s="348"/>
      <c r="P322" s="214">
        <v>0</v>
      </c>
      <c r="Q322" s="214">
        <v>12491</v>
      </c>
      <c r="R322" s="68" t="s">
        <v>1479</v>
      </c>
      <c r="S322" s="349"/>
      <c r="T322" s="272"/>
    </row>
    <row r="323" spans="1:20" ht="51">
      <c r="A323" s="191">
        <v>383</v>
      </c>
      <c r="B323" s="68"/>
      <c r="C323" s="212" t="s">
        <v>1242</v>
      </c>
      <c r="D323" s="213">
        <v>45681</v>
      </c>
      <c r="E323" s="191" t="s">
        <v>1898</v>
      </c>
      <c r="F323" s="191" t="s">
        <v>3</v>
      </c>
      <c r="G323" s="191">
        <v>2253356</v>
      </c>
      <c r="H323" s="68"/>
      <c r="I323" s="197" t="s">
        <v>2374</v>
      </c>
      <c r="J323" s="68"/>
      <c r="K323" s="68"/>
      <c r="L323" s="68"/>
      <c r="M323" s="68"/>
      <c r="N323" s="348"/>
      <c r="O323" s="348"/>
      <c r="P323" s="214">
        <v>0</v>
      </c>
      <c r="Q323" s="214">
        <v>1619</v>
      </c>
      <c r="R323" s="68" t="s">
        <v>1479</v>
      </c>
      <c r="S323" s="349"/>
      <c r="T323" s="272"/>
    </row>
    <row r="324" spans="1:20" ht="51">
      <c r="A324" s="191">
        <v>383</v>
      </c>
      <c r="B324" s="68"/>
      <c r="C324" s="212" t="s">
        <v>1242</v>
      </c>
      <c r="D324" s="213">
        <v>45681</v>
      </c>
      <c r="E324" s="191" t="s">
        <v>1899</v>
      </c>
      <c r="F324" s="191" t="s">
        <v>3</v>
      </c>
      <c r="G324" s="191">
        <v>2253359</v>
      </c>
      <c r="H324" s="68"/>
      <c r="I324" s="197" t="s">
        <v>2375</v>
      </c>
      <c r="J324" s="68"/>
      <c r="K324" s="68"/>
      <c r="L324" s="68"/>
      <c r="M324" s="68"/>
      <c r="N324" s="348"/>
      <c r="O324" s="348"/>
      <c r="P324" s="214">
        <v>0</v>
      </c>
      <c r="Q324" s="214">
        <v>4708</v>
      </c>
      <c r="R324" s="68" t="s">
        <v>1479</v>
      </c>
      <c r="S324" s="349"/>
      <c r="T324" s="272"/>
    </row>
    <row r="325" spans="1:20" ht="51">
      <c r="A325" s="191">
        <v>383</v>
      </c>
      <c r="B325" s="68"/>
      <c r="C325" s="212" t="s">
        <v>1242</v>
      </c>
      <c r="D325" s="213">
        <v>45681</v>
      </c>
      <c r="E325" s="191" t="s">
        <v>1900</v>
      </c>
      <c r="F325" s="191" t="s">
        <v>3</v>
      </c>
      <c r="G325" s="191">
        <v>2253361</v>
      </c>
      <c r="H325" s="68"/>
      <c r="I325" s="197" t="s">
        <v>2376</v>
      </c>
      <c r="J325" s="68"/>
      <c r="K325" s="68"/>
      <c r="L325" s="68"/>
      <c r="M325" s="68"/>
      <c r="N325" s="348"/>
      <c r="O325" s="348"/>
      <c r="P325" s="214">
        <v>0</v>
      </c>
      <c r="Q325" s="214">
        <v>211</v>
      </c>
      <c r="R325" s="68" t="s">
        <v>1479</v>
      </c>
      <c r="S325" s="349"/>
      <c r="T325" s="272"/>
    </row>
    <row r="326" spans="1:20" ht="51">
      <c r="A326" s="191">
        <v>383</v>
      </c>
      <c r="B326" s="68"/>
      <c r="C326" s="212" t="s">
        <v>1242</v>
      </c>
      <c r="D326" s="213">
        <v>45681</v>
      </c>
      <c r="E326" s="191" t="s">
        <v>1901</v>
      </c>
      <c r="F326" s="191" t="s">
        <v>3</v>
      </c>
      <c r="G326" s="191">
        <v>2253364</v>
      </c>
      <c r="H326" s="68"/>
      <c r="I326" s="197" t="s">
        <v>2377</v>
      </c>
      <c r="J326" s="68"/>
      <c r="K326" s="68"/>
      <c r="L326" s="68"/>
      <c r="M326" s="68"/>
      <c r="N326" s="348"/>
      <c r="O326" s="348"/>
      <c r="P326" s="214">
        <v>0</v>
      </c>
      <c r="Q326" s="214">
        <v>65</v>
      </c>
      <c r="R326" s="68" t="s">
        <v>1479</v>
      </c>
      <c r="S326" s="349"/>
      <c r="T326" s="272"/>
    </row>
    <row r="327" spans="1:20" ht="51">
      <c r="A327" s="191">
        <v>383</v>
      </c>
      <c r="B327" s="68"/>
      <c r="C327" s="212" t="s">
        <v>1242</v>
      </c>
      <c r="D327" s="213">
        <v>45681</v>
      </c>
      <c r="E327" s="191" t="s">
        <v>1902</v>
      </c>
      <c r="F327" s="191" t="s">
        <v>3</v>
      </c>
      <c r="G327" s="191">
        <v>2253366</v>
      </c>
      <c r="H327" s="68"/>
      <c r="I327" s="197" t="s">
        <v>2378</v>
      </c>
      <c r="J327" s="68"/>
      <c r="K327" s="68"/>
      <c r="L327" s="68"/>
      <c r="M327" s="68"/>
      <c r="N327" s="348"/>
      <c r="O327" s="348"/>
      <c r="P327" s="214">
        <v>0</v>
      </c>
      <c r="Q327" s="214">
        <v>7189</v>
      </c>
      <c r="R327" s="68" t="s">
        <v>1479</v>
      </c>
      <c r="S327" s="349"/>
      <c r="T327" s="272"/>
    </row>
    <row r="328" spans="1:20" ht="51">
      <c r="A328" s="191">
        <v>292</v>
      </c>
      <c r="B328" s="68"/>
      <c r="C328" s="212" t="s">
        <v>120</v>
      </c>
      <c r="D328" s="213">
        <v>45681</v>
      </c>
      <c r="E328" s="191" t="s">
        <v>1903</v>
      </c>
      <c r="F328" s="191" t="s">
        <v>3</v>
      </c>
      <c r="G328" s="191">
        <v>2253455</v>
      </c>
      <c r="H328" s="68"/>
      <c r="I328" s="197" t="s">
        <v>2379</v>
      </c>
      <c r="J328" s="68"/>
      <c r="K328" s="68"/>
      <c r="L328" s="68"/>
      <c r="M328" s="68"/>
      <c r="N328" s="348"/>
      <c r="O328" s="348"/>
      <c r="P328" s="214">
        <v>0</v>
      </c>
      <c r="Q328" s="214">
        <v>103</v>
      </c>
      <c r="R328" s="68" t="s">
        <v>1479</v>
      </c>
      <c r="S328" s="349"/>
      <c r="T328" s="272"/>
    </row>
    <row r="329" spans="1:20" ht="63.75">
      <c r="A329" s="191" t="s">
        <v>544</v>
      </c>
      <c r="B329" s="68"/>
      <c r="C329" s="212" t="s">
        <v>679</v>
      </c>
      <c r="D329" s="213">
        <v>45681</v>
      </c>
      <c r="E329" s="191" t="s">
        <v>1915</v>
      </c>
      <c r="F329" s="191" t="s">
        <v>6</v>
      </c>
      <c r="G329" s="191">
        <v>2158826</v>
      </c>
      <c r="H329" s="68"/>
      <c r="I329" s="197" t="s">
        <v>2391</v>
      </c>
      <c r="J329" s="68"/>
      <c r="K329" s="68"/>
      <c r="L329" s="68"/>
      <c r="M329" s="68"/>
      <c r="N329" s="348"/>
      <c r="O329" s="348"/>
      <c r="P329" s="214">
        <v>0</v>
      </c>
      <c r="Q329" s="214">
        <v>710423.46</v>
      </c>
      <c r="R329" s="68" t="s">
        <v>1479</v>
      </c>
      <c r="S329" s="349"/>
      <c r="T329" s="272"/>
    </row>
    <row r="330" spans="1:20" ht="63.75">
      <c r="A330" s="191" t="s">
        <v>544</v>
      </c>
      <c r="B330" s="68"/>
      <c r="C330" s="212" t="s">
        <v>679</v>
      </c>
      <c r="D330" s="213">
        <v>45681</v>
      </c>
      <c r="E330" s="191" t="s">
        <v>1916</v>
      </c>
      <c r="F330" s="191" t="s">
        <v>6</v>
      </c>
      <c r="G330" s="191">
        <v>2158827</v>
      </c>
      <c r="H330" s="68"/>
      <c r="I330" s="197" t="s">
        <v>2392</v>
      </c>
      <c r="J330" s="68"/>
      <c r="K330" s="68"/>
      <c r="L330" s="68"/>
      <c r="M330" s="68"/>
      <c r="N330" s="348"/>
      <c r="O330" s="348"/>
      <c r="P330" s="214">
        <v>0</v>
      </c>
      <c r="Q330" s="214">
        <v>26050.17</v>
      </c>
      <c r="R330" s="68" t="s">
        <v>1479</v>
      </c>
      <c r="S330" s="349"/>
      <c r="T330" s="272"/>
    </row>
    <row r="331" spans="1:20" ht="102">
      <c r="A331" s="191">
        <v>132</v>
      </c>
      <c r="B331" s="68"/>
      <c r="C331" s="212" t="s">
        <v>59</v>
      </c>
      <c r="D331" s="213">
        <v>45681</v>
      </c>
      <c r="E331" s="191" t="s">
        <v>1926</v>
      </c>
      <c r="F331" s="191" t="s">
        <v>10</v>
      </c>
      <c r="G331" s="191">
        <v>1117560</v>
      </c>
      <c r="H331" s="68"/>
      <c r="I331" s="197" t="s">
        <v>2402</v>
      </c>
      <c r="J331" s="68"/>
      <c r="K331" s="68"/>
      <c r="L331" s="68"/>
      <c r="M331" s="68"/>
      <c r="N331" s="348"/>
      <c r="O331" s="348"/>
      <c r="P331" s="214">
        <v>3340.53</v>
      </c>
      <c r="Q331" s="214">
        <v>0</v>
      </c>
      <c r="R331" s="68" t="s">
        <v>1479</v>
      </c>
      <c r="S331" s="349"/>
      <c r="T331" s="272"/>
    </row>
    <row r="332" spans="1:20" ht="76.5">
      <c r="A332" s="191">
        <v>117</v>
      </c>
      <c r="B332" s="68"/>
      <c r="C332" s="212" t="s">
        <v>54</v>
      </c>
      <c r="D332" s="213">
        <v>45681</v>
      </c>
      <c r="E332" s="191" t="s">
        <v>1927</v>
      </c>
      <c r="F332" s="191" t="s">
        <v>10</v>
      </c>
      <c r="G332" s="191">
        <v>1117602</v>
      </c>
      <c r="H332" s="68"/>
      <c r="I332" s="197" t="s">
        <v>2403</v>
      </c>
      <c r="J332" s="68"/>
      <c r="K332" s="68"/>
      <c r="L332" s="68"/>
      <c r="M332" s="68"/>
      <c r="N332" s="348"/>
      <c r="O332" s="348"/>
      <c r="P332" s="214">
        <v>60</v>
      </c>
      <c r="Q332" s="214">
        <v>0</v>
      </c>
      <c r="R332" s="68" t="s">
        <v>1479</v>
      </c>
      <c r="S332" s="349"/>
      <c r="T332" s="272"/>
    </row>
    <row r="333" spans="1:20" ht="76.5">
      <c r="A333" s="191">
        <v>117</v>
      </c>
      <c r="B333" s="68"/>
      <c r="C333" s="212" t="s">
        <v>54</v>
      </c>
      <c r="D333" s="213">
        <v>45681</v>
      </c>
      <c r="E333" s="191" t="s">
        <v>1928</v>
      </c>
      <c r="F333" s="191" t="s">
        <v>10</v>
      </c>
      <c r="G333" s="191">
        <v>1117579</v>
      </c>
      <c r="H333" s="68"/>
      <c r="I333" s="197" t="s">
        <v>2404</v>
      </c>
      <c r="J333" s="68"/>
      <c r="K333" s="68"/>
      <c r="L333" s="68"/>
      <c r="M333" s="68"/>
      <c r="N333" s="348"/>
      <c r="O333" s="348"/>
      <c r="P333" s="214">
        <v>60</v>
      </c>
      <c r="Q333" s="214">
        <v>0</v>
      </c>
      <c r="R333" s="68" t="s">
        <v>1479</v>
      </c>
      <c r="S333" s="349"/>
      <c r="T333" s="272"/>
    </row>
    <row r="334" spans="1:20" ht="38.25">
      <c r="A334" s="191">
        <v>292</v>
      </c>
      <c r="B334" s="68"/>
      <c r="C334" s="212" t="s">
        <v>120</v>
      </c>
      <c r="D334" s="213">
        <v>45684</v>
      </c>
      <c r="E334" s="191" t="s">
        <v>1929</v>
      </c>
      <c r="F334" s="191" t="s">
        <v>3</v>
      </c>
      <c r="G334" s="191">
        <v>2253670</v>
      </c>
      <c r="H334" s="68"/>
      <c r="I334" s="197" t="s">
        <v>2405</v>
      </c>
      <c r="J334" s="68"/>
      <c r="K334" s="68"/>
      <c r="L334" s="68"/>
      <c r="M334" s="68"/>
      <c r="N334" s="348"/>
      <c r="O334" s="348"/>
      <c r="P334" s="214">
        <v>0</v>
      </c>
      <c r="Q334" s="214">
        <v>51.5</v>
      </c>
      <c r="R334" s="68" t="s">
        <v>1479</v>
      </c>
      <c r="S334" s="349"/>
      <c r="T334" s="272"/>
    </row>
    <row r="335" spans="1:20" ht="38.25">
      <c r="A335" s="191">
        <v>292</v>
      </c>
      <c r="B335" s="68"/>
      <c r="C335" s="212" t="s">
        <v>120</v>
      </c>
      <c r="D335" s="213">
        <v>45684</v>
      </c>
      <c r="E335" s="191" t="s">
        <v>1930</v>
      </c>
      <c r="F335" s="191" t="s">
        <v>3</v>
      </c>
      <c r="G335" s="191">
        <v>2253672</v>
      </c>
      <c r="H335" s="68"/>
      <c r="I335" s="197" t="s">
        <v>2406</v>
      </c>
      <c r="J335" s="68"/>
      <c r="K335" s="68"/>
      <c r="L335" s="68"/>
      <c r="M335" s="68"/>
      <c r="N335" s="348"/>
      <c r="O335" s="348"/>
      <c r="P335" s="214">
        <v>0</v>
      </c>
      <c r="Q335" s="214">
        <v>103</v>
      </c>
      <c r="R335" s="68" t="s">
        <v>1479</v>
      </c>
      <c r="S335" s="349"/>
      <c r="T335" s="272"/>
    </row>
    <row r="336" spans="1:20" ht="51">
      <c r="A336" s="191">
        <v>15</v>
      </c>
      <c r="B336" s="68"/>
      <c r="C336" s="212" t="s">
        <v>39</v>
      </c>
      <c r="D336" s="213">
        <v>45684</v>
      </c>
      <c r="E336" s="191" t="s">
        <v>1931</v>
      </c>
      <c r="F336" s="191" t="s">
        <v>3</v>
      </c>
      <c r="G336" s="191">
        <v>2253832</v>
      </c>
      <c r="H336" s="68"/>
      <c r="I336" s="197" t="s">
        <v>2408</v>
      </c>
      <c r="J336" s="68"/>
      <c r="K336" s="68"/>
      <c r="L336" s="68"/>
      <c r="M336" s="68"/>
      <c r="N336" s="348"/>
      <c r="O336" s="348"/>
      <c r="P336" s="214">
        <v>0</v>
      </c>
      <c r="Q336" s="214">
        <v>8260.73</v>
      </c>
      <c r="R336" s="68" t="s">
        <v>1479</v>
      </c>
      <c r="S336" s="349"/>
      <c r="T336" s="272"/>
    </row>
    <row r="337" spans="1:20" ht="51">
      <c r="A337" s="191">
        <v>15</v>
      </c>
      <c r="B337" s="68"/>
      <c r="C337" s="212" t="s">
        <v>39</v>
      </c>
      <c r="D337" s="213">
        <v>45684</v>
      </c>
      <c r="E337" s="191" t="s">
        <v>1932</v>
      </c>
      <c r="F337" s="191" t="s">
        <v>3</v>
      </c>
      <c r="G337" s="191">
        <v>2253834</v>
      </c>
      <c r="H337" s="68"/>
      <c r="I337" s="197" t="s">
        <v>2409</v>
      </c>
      <c r="J337" s="68"/>
      <c r="K337" s="68"/>
      <c r="L337" s="68"/>
      <c r="M337" s="68"/>
      <c r="N337" s="348"/>
      <c r="O337" s="348"/>
      <c r="P337" s="214">
        <v>0</v>
      </c>
      <c r="Q337" s="214">
        <v>589.83000000000004</v>
      </c>
      <c r="R337" s="68" t="s">
        <v>1479</v>
      </c>
      <c r="S337" s="349"/>
      <c r="T337" s="272"/>
    </row>
    <row r="338" spans="1:20" ht="51">
      <c r="A338" s="191">
        <v>81</v>
      </c>
      <c r="B338" s="68"/>
      <c r="C338" s="212" t="s">
        <v>49</v>
      </c>
      <c r="D338" s="213">
        <v>45684</v>
      </c>
      <c r="E338" s="191" t="s">
        <v>1933</v>
      </c>
      <c r="F338" s="191" t="s">
        <v>3</v>
      </c>
      <c r="G338" s="191">
        <v>2253841</v>
      </c>
      <c r="H338" s="68"/>
      <c r="I338" s="197" t="s">
        <v>2410</v>
      </c>
      <c r="J338" s="68"/>
      <c r="K338" s="68"/>
      <c r="L338" s="68"/>
      <c r="M338" s="68"/>
      <c r="N338" s="348"/>
      <c r="O338" s="348"/>
      <c r="P338" s="214">
        <v>0</v>
      </c>
      <c r="Q338" s="214">
        <v>25</v>
      </c>
      <c r="R338" s="68" t="s">
        <v>1479</v>
      </c>
      <c r="S338" s="349"/>
      <c r="T338" s="272"/>
    </row>
    <row r="339" spans="1:20" ht="51">
      <c r="A339" s="191">
        <v>906</v>
      </c>
      <c r="B339" s="68"/>
      <c r="C339" s="212" t="s">
        <v>195</v>
      </c>
      <c r="D339" s="213">
        <v>45684</v>
      </c>
      <c r="E339" s="191" t="s">
        <v>1934</v>
      </c>
      <c r="F339" s="191" t="s">
        <v>3</v>
      </c>
      <c r="G339" s="191">
        <v>2253748</v>
      </c>
      <c r="H339" s="68"/>
      <c r="I339" s="197" t="s">
        <v>2411</v>
      </c>
      <c r="J339" s="68"/>
      <c r="K339" s="68"/>
      <c r="L339" s="68"/>
      <c r="M339" s="68"/>
      <c r="N339" s="348"/>
      <c r="O339" s="348"/>
      <c r="P339" s="214">
        <v>0</v>
      </c>
      <c r="Q339" s="214">
        <v>23034.9</v>
      </c>
      <c r="R339" s="68" t="s">
        <v>1479</v>
      </c>
      <c r="S339" s="349"/>
      <c r="T339" s="272"/>
    </row>
    <row r="340" spans="1:20" ht="51">
      <c r="A340" s="191">
        <v>265</v>
      </c>
      <c r="B340" s="68"/>
      <c r="C340" s="212" t="s">
        <v>106</v>
      </c>
      <c r="D340" s="213">
        <v>45684</v>
      </c>
      <c r="E340" s="191" t="s">
        <v>1935</v>
      </c>
      <c r="F340" s="191" t="s">
        <v>3</v>
      </c>
      <c r="G340" s="191">
        <v>2253887</v>
      </c>
      <c r="H340" s="68"/>
      <c r="I340" s="197" t="s">
        <v>2412</v>
      </c>
      <c r="J340" s="68"/>
      <c r="K340" s="68"/>
      <c r="L340" s="68"/>
      <c r="M340" s="68"/>
      <c r="N340" s="348"/>
      <c r="O340" s="348"/>
      <c r="P340" s="214">
        <v>0</v>
      </c>
      <c r="Q340" s="214">
        <v>3097.91</v>
      </c>
      <c r="R340" s="68" t="s">
        <v>1479</v>
      </c>
      <c r="S340" s="349"/>
      <c r="T340" s="272"/>
    </row>
    <row r="341" spans="1:20" ht="89.25">
      <c r="A341" s="191" t="s">
        <v>541</v>
      </c>
      <c r="B341" s="68"/>
      <c r="C341" s="212" t="s">
        <v>590</v>
      </c>
      <c r="D341" s="213">
        <v>45684</v>
      </c>
      <c r="E341" s="191" t="s">
        <v>1938</v>
      </c>
      <c r="F341" s="191" t="s">
        <v>635</v>
      </c>
      <c r="G341" s="191">
        <v>10804499</v>
      </c>
      <c r="H341" s="68"/>
      <c r="I341" s="197" t="s">
        <v>2415</v>
      </c>
      <c r="J341" s="68"/>
      <c r="K341" s="68"/>
      <c r="L341" s="68"/>
      <c r="M341" s="68"/>
      <c r="N341" s="348"/>
      <c r="O341" s="348"/>
      <c r="P341" s="214">
        <v>0</v>
      </c>
      <c r="Q341" s="214">
        <v>5371</v>
      </c>
      <c r="R341" s="68" t="s">
        <v>1479</v>
      </c>
      <c r="S341" s="349"/>
      <c r="T341" s="272"/>
    </row>
    <row r="342" spans="1:20" ht="89.25">
      <c r="A342" s="191" t="s">
        <v>541</v>
      </c>
      <c r="B342" s="68"/>
      <c r="C342" s="212" t="s">
        <v>590</v>
      </c>
      <c r="D342" s="213">
        <v>45684</v>
      </c>
      <c r="E342" s="191" t="s">
        <v>1939</v>
      </c>
      <c r="F342" s="191" t="s">
        <v>635</v>
      </c>
      <c r="G342" s="191">
        <v>10805719</v>
      </c>
      <c r="H342" s="68"/>
      <c r="I342" s="197" t="s">
        <v>2415</v>
      </c>
      <c r="J342" s="68"/>
      <c r="K342" s="68"/>
      <c r="L342" s="68"/>
      <c r="M342" s="68"/>
      <c r="N342" s="348"/>
      <c r="O342" s="348"/>
      <c r="P342" s="214">
        <v>0</v>
      </c>
      <c r="Q342" s="214">
        <v>41384</v>
      </c>
      <c r="R342" s="68" t="s">
        <v>1479</v>
      </c>
      <c r="S342" s="349"/>
      <c r="T342" s="272"/>
    </row>
    <row r="343" spans="1:20" ht="89.25">
      <c r="A343" s="191" t="s">
        <v>541</v>
      </c>
      <c r="B343" s="68"/>
      <c r="C343" s="212" t="s">
        <v>590</v>
      </c>
      <c r="D343" s="213">
        <v>45684</v>
      </c>
      <c r="E343" s="191" t="s">
        <v>1940</v>
      </c>
      <c r="F343" s="191" t="s">
        <v>635</v>
      </c>
      <c r="G343" s="191">
        <v>10807516</v>
      </c>
      <c r="H343" s="68"/>
      <c r="I343" s="197" t="s">
        <v>2415</v>
      </c>
      <c r="J343" s="68"/>
      <c r="K343" s="68"/>
      <c r="L343" s="68"/>
      <c r="M343" s="68"/>
      <c r="N343" s="348"/>
      <c r="O343" s="348"/>
      <c r="P343" s="214">
        <v>0</v>
      </c>
      <c r="Q343" s="214">
        <v>5030.22</v>
      </c>
      <c r="R343" s="68" t="s">
        <v>1479</v>
      </c>
      <c r="S343" s="349"/>
      <c r="T343" s="272"/>
    </row>
    <row r="344" spans="1:20" ht="89.25">
      <c r="A344" s="191" t="s">
        <v>541</v>
      </c>
      <c r="B344" s="68"/>
      <c r="C344" s="212" t="s">
        <v>590</v>
      </c>
      <c r="D344" s="213">
        <v>45684</v>
      </c>
      <c r="E344" s="191" t="s">
        <v>1941</v>
      </c>
      <c r="F344" s="191" t="s">
        <v>635</v>
      </c>
      <c r="G344" s="191">
        <v>10809295</v>
      </c>
      <c r="H344" s="68"/>
      <c r="I344" s="197" t="s">
        <v>2415</v>
      </c>
      <c r="J344" s="68"/>
      <c r="K344" s="68"/>
      <c r="L344" s="68"/>
      <c r="M344" s="68"/>
      <c r="N344" s="348"/>
      <c r="O344" s="348"/>
      <c r="P344" s="214">
        <v>0</v>
      </c>
      <c r="Q344" s="214">
        <v>157883</v>
      </c>
      <c r="R344" s="68" t="s">
        <v>1479</v>
      </c>
      <c r="S344" s="349"/>
      <c r="T344" s="272"/>
    </row>
    <row r="345" spans="1:20" ht="89.25">
      <c r="A345" s="191">
        <v>513</v>
      </c>
      <c r="B345" s="68"/>
      <c r="C345" s="212" t="s">
        <v>160</v>
      </c>
      <c r="D345" s="213">
        <v>45684</v>
      </c>
      <c r="E345" s="191" t="s">
        <v>1942</v>
      </c>
      <c r="F345" s="191" t="s">
        <v>10</v>
      </c>
      <c r="G345" s="191">
        <v>1117675</v>
      </c>
      <c r="H345" s="68"/>
      <c r="I345" s="197" t="s">
        <v>2416</v>
      </c>
      <c r="J345" s="68"/>
      <c r="K345" s="68"/>
      <c r="L345" s="68"/>
      <c r="M345" s="68"/>
      <c r="N345" s="348"/>
      <c r="O345" s="348"/>
      <c r="P345" s="214">
        <v>140939.44</v>
      </c>
      <c r="Q345" s="214">
        <v>0</v>
      </c>
      <c r="R345" s="68" t="s">
        <v>1479</v>
      </c>
      <c r="S345" s="349"/>
      <c r="T345" s="272"/>
    </row>
    <row r="346" spans="1:20" ht="76.5">
      <c r="A346" s="191">
        <v>117</v>
      </c>
      <c r="B346" s="68"/>
      <c r="C346" s="212" t="s">
        <v>54</v>
      </c>
      <c r="D346" s="213">
        <v>45684</v>
      </c>
      <c r="E346" s="191" t="s">
        <v>1943</v>
      </c>
      <c r="F346" s="191" t="s">
        <v>10</v>
      </c>
      <c r="G346" s="191">
        <v>1117694</v>
      </c>
      <c r="H346" s="68"/>
      <c r="I346" s="197" t="s">
        <v>2417</v>
      </c>
      <c r="J346" s="68"/>
      <c r="K346" s="68"/>
      <c r="L346" s="68"/>
      <c r="M346" s="68"/>
      <c r="N346" s="348"/>
      <c r="O346" s="348"/>
      <c r="P346" s="214">
        <v>60</v>
      </c>
      <c r="Q346" s="214">
        <v>0</v>
      </c>
      <c r="R346" s="68" t="s">
        <v>1479</v>
      </c>
      <c r="S346" s="349"/>
      <c r="T346" s="272"/>
    </row>
    <row r="347" spans="1:20" ht="76.5">
      <c r="A347" s="191">
        <v>117</v>
      </c>
      <c r="B347" s="68"/>
      <c r="C347" s="212" t="s">
        <v>54</v>
      </c>
      <c r="D347" s="213">
        <v>45684</v>
      </c>
      <c r="E347" s="191" t="s">
        <v>1944</v>
      </c>
      <c r="F347" s="191" t="s">
        <v>10</v>
      </c>
      <c r="G347" s="191">
        <v>1117710</v>
      </c>
      <c r="H347" s="68"/>
      <c r="I347" s="197" t="s">
        <v>2418</v>
      </c>
      <c r="J347" s="68"/>
      <c r="K347" s="68"/>
      <c r="L347" s="68"/>
      <c r="M347" s="68"/>
      <c r="N347" s="348"/>
      <c r="O347" s="348"/>
      <c r="P347" s="214">
        <v>60</v>
      </c>
      <c r="Q347" s="214">
        <v>0</v>
      </c>
      <c r="R347" s="68" t="s">
        <v>1479</v>
      </c>
      <c r="S347" s="349"/>
      <c r="T347" s="272"/>
    </row>
    <row r="348" spans="1:20" ht="76.5">
      <c r="A348" s="191">
        <v>117</v>
      </c>
      <c r="B348" s="68"/>
      <c r="C348" s="212" t="s">
        <v>54</v>
      </c>
      <c r="D348" s="213">
        <v>45684</v>
      </c>
      <c r="E348" s="191" t="s">
        <v>1945</v>
      </c>
      <c r="F348" s="191" t="s">
        <v>10</v>
      </c>
      <c r="G348" s="191">
        <v>1117685</v>
      </c>
      <c r="H348" s="68"/>
      <c r="I348" s="197" t="s">
        <v>2419</v>
      </c>
      <c r="J348" s="68"/>
      <c r="K348" s="68"/>
      <c r="L348" s="68"/>
      <c r="M348" s="68"/>
      <c r="N348" s="348"/>
      <c r="O348" s="348"/>
      <c r="P348" s="214">
        <v>60</v>
      </c>
      <c r="Q348" s="214">
        <v>0</v>
      </c>
      <c r="R348" s="68" t="s">
        <v>1479</v>
      </c>
      <c r="S348" s="349"/>
      <c r="T348" s="272"/>
    </row>
    <row r="349" spans="1:20" ht="76.5">
      <c r="A349" s="191" t="s">
        <v>542</v>
      </c>
      <c r="B349" s="68"/>
      <c r="C349" s="212" t="s">
        <v>687</v>
      </c>
      <c r="D349" s="213">
        <v>45684</v>
      </c>
      <c r="E349" s="191" t="s">
        <v>1946</v>
      </c>
      <c r="F349" s="191" t="s">
        <v>10</v>
      </c>
      <c r="G349" s="191">
        <v>1117732</v>
      </c>
      <c r="H349" s="68"/>
      <c r="I349" s="197" t="s">
        <v>2420</v>
      </c>
      <c r="J349" s="68"/>
      <c r="K349" s="68"/>
      <c r="L349" s="68"/>
      <c r="M349" s="68"/>
      <c r="N349" s="348"/>
      <c r="O349" s="348"/>
      <c r="P349" s="214">
        <v>60</v>
      </c>
      <c r="Q349" s="214">
        <v>0</v>
      </c>
      <c r="R349" s="68" t="s">
        <v>1479</v>
      </c>
      <c r="S349" s="349"/>
      <c r="T349" s="272"/>
    </row>
    <row r="350" spans="1:20" ht="51">
      <c r="A350" s="191" t="s">
        <v>550</v>
      </c>
      <c r="B350" s="68"/>
      <c r="C350" s="212" t="s">
        <v>589</v>
      </c>
      <c r="D350" s="213">
        <v>45685</v>
      </c>
      <c r="E350" s="191" t="s">
        <v>1947</v>
      </c>
      <c r="F350" s="191" t="s">
        <v>3</v>
      </c>
      <c r="G350" s="191">
        <v>2254080</v>
      </c>
      <c r="H350" s="68"/>
      <c r="I350" s="197" t="s">
        <v>2421</v>
      </c>
      <c r="J350" s="68"/>
      <c r="K350" s="68"/>
      <c r="L350" s="68"/>
      <c r="M350" s="68"/>
      <c r="N350" s="348"/>
      <c r="O350" s="348"/>
      <c r="P350" s="214">
        <v>0</v>
      </c>
      <c r="Q350" s="214">
        <v>165.32</v>
      </c>
      <c r="R350" s="68" t="s">
        <v>1479</v>
      </c>
      <c r="S350" s="349"/>
      <c r="T350" s="272"/>
    </row>
    <row r="351" spans="1:20" ht="51">
      <c r="A351" s="191">
        <v>86</v>
      </c>
      <c r="B351" s="68"/>
      <c r="C351" s="212" t="s">
        <v>50</v>
      </c>
      <c r="D351" s="213">
        <v>45685</v>
      </c>
      <c r="E351" s="191" t="s">
        <v>1948</v>
      </c>
      <c r="F351" s="191" t="s">
        <v>3</v>
      </c>
      <c r="G351" s="191">
        <v>2254089</v>
      </c>
      <c r="H351" s="68"/>
      <c r="I351" s="197" t="s">
        <v>2422</v>
      </c>
      <c r="J351" s="68"/>
      <c r="K351" s="68"/>
      <c r="L351" s="68"/>
      <c r="M351" s="68"/>
      <c r="N351" s="348"/>
      <c r="O351" s="348"/>
      <c r="P351" s="214">
        <v>0</v>
      </c>
      <c r="Q351" s="214">
        <v>45945</v>
      </c>
      <c r="R351" s="68" t="s">
        <v>1479</v>
      </c>
      <c r="S351" s="349"/>
      <c r="T351" s="272"/>
    </row>
    <row r="352" spans="1:20" ht="51">
      <c r="A352" s="191">
        <v>383</v>
      </c>
      <c r="B352" s="68"/>
      <c r="C352" s="212" t="s">
        <v>1242</v>
      </c>
      <c r="D352" s="213">
        <v>45685</v>
      </c>
      <c r="E352" s="191" t="s">
        <v>1949</v>
      </c>
      <c r="F352" s="191" t="s">
        <v>3</v>
      </c>
      <c r="G352" s="191">
        <v>2254098</v>
      </c>
      <c r="H352" s="68"/>
      <c r="I352" s="197" t="s">
        <v>2423</v>
      </c>
      <c r="J352" s="68"/>
      <c r="K352" s="68"/>
      <c r="L352" s="68"/>
      <c r="M352" s="68"/>
      <c r="N352" s="348"/>
      <c r="O352" s="348"/>
      <c r="P352" s="214">
        <v>0</v>
      </c>
      <c r="Q352" s="214">
        <v>1398</v>
      </c>
      <c r="R352" s="68" t="s">
        <v>1479</v>
      </c>
      <c r="S352" s="349"/>
      <c r="T352" s="272"/>
    </row>
    <row r="353" spans="1:20" ht="63.75">
      <c r="A353" s="191" t="s">
        <v>550</v>
      </c>
      <c r="B353" s="68"/>
      <c r="C353" s="212" t="s">
        <v>589</v>
      </c>
      <c r="D353" s="213">
        <v>45685</v>
      </c>
      <c r="E353" s="191" t="s">
        <v>1950</v>
      </c>
      <c r="F353" s="191" t="s">
        <v>3</v>
      </c>
      <c r="G353" s="191">
        <v>2254123</v>
      </c>
      <c r="H353" s="68"/>
      <c r="I353" s="197" t="s">
        <v>2424</v>
      </c>
      <c r="J353" s="68"/>
      <c r="K353" s="68"/>
      <c r="L353" s="68"/>
      <c r="M353" s="68"/>
      <c r="N353" s="348"/>
      <c r="O353" s="348"/>
      <c r="P353" s="214">
        <v>0</v>
      </c>
      <c r="Q353" s="214">
        <v>13437.98</v>
      </c>
      <c r="R353" s="68" t="s">
        <v>1479</v>
      </c>
      <c r="S353" s="349"/>
      <c r="T353" s="272"/>
    </row>
    <row r="354" spans="1:20" ht="51">
      <c r="A354" s="191" t="s">
        <v>550</v>
      </c>
      <c r="B354" s="68"/>
      <c r="C354" s="212" t="s">
        <v>589</v>
      </c>
      <c r="D354" s="213">
        <v>45685</v>
      </c>
      <c r="E354" s="191" t="s">
        <v>1951</v>
      </c>
      <c r="F354" s="191" t="s">
        <v>3</v>
      </c>
      <c r="G354" s="191">
        <v>2254137</v>
      </c>
      <c r="H354" s="68"/>
      <c r="I354" s="197" t="s">
        <v>2425</v>
      </c>
      <c r="J354" s="68"/>
      <c r="K354" s="68"/>
      <c r="L354" s="68"/>
      <c r="M354" s="68"/>
      <c r="N354" s="348"/>
      <c r="O354" s="348"/>
      <c r="P354" s="214">
        <v>0</v>
      </c>
      <c r="Q354" s="214">
        <v>18</v>
      </c>
      <c r="R354" s="68" t="s">
        <v>1479</v>
      </c>
      <c r="S354" s="349"/>
      <c r="T354" s="272"/>
    </row>
    <row r="355" spans="1:20" ht="51">
      <c r="A355" s="191">
        <v>15</v>
      </c>
      <c r="B355" s="68"/>
      <c r="C355" s="212" t="s">
        <v>39</v>
      </c>
      <c r="D355" s="213">
        <v>45685</v>
      </c>
      <c r="E355" s="191" t="s">
        <v>1952</v>
      </c>
      <c r="F355" s="191" t="s">
        <v>3</v>
      </c>
      <c r="G355" s="191">
        <v>2254169</v>
      </c>
      <c r="H355" s="68"/>
      <c r="I355" s="197" t="s">
        <v>2426</v>
      </c>
      <c r="J355" s="68"/>
      <c r="K355" s="68"/>
      <c r="L355" s="68"/>
      <c r="M355" s="68"/>
      <c r="N355" s="348"/>
      <c r="O355" s="348"/>
      <c r="P355" s="214">
        <v>0</v>
      </c>
      <c r="Q355" s="214">
        <v>2268.2199999999998</v>
      </c>
      <c r="R355" s="68" t="s">
        <v>1479</v>
      </c>
      <c r="S355" s="349"/>
      <c r="T355" s="272"/>
    </row>
    <row r="356" spans="1:20" ht="38.25">
      <c r="A356" s="191">
        <v>86</v>
      </c>
      <c r="B356" s="68"/>
      <c r="C356" s="212" t="s">
        <v>50</v>
      </c>
      <c r="D356" s="213">
        <v>45685</v>
      </c>
      <c r="E356" s="191" t="s">
        <v>1953</v>
      </c>
      <c r="F356" s="191" t="s">
        <v>3</v>
      </c>
      <c r="G356" s="191">
        <v>2254207</v>
      </c>
      <c r="H356" s="68"/>
      <c r="I356" s="197" t="s">
        <v>2427</v>
      </c>
      <c r="J356" s="68"/>
      <c r="K356" s="68"/>
      <c r="L356" s="68"/>
      <c r="M356" s="68"/>
      <c r="N356" s="348"/>
      <c r="O356" s="348"/>
      <c r="P356" s="214">
        <v>0</v>
      </c>
      <c r="Q356" s="214">
        <v>52071</v>
      </c>
      <c r="R356" s="68" t="s">
        <v>1479</v>
      </c>
      <c r="S356" s="349"/>
      <c r="T356" s="272"/>
    </row>
    <row r="357" spans="1:20" ht="51">
      <c r="A357" s="191">
        <v>86</v>
      </c>
      <c r="B357" s="68"/>
      <c r="C357" s="212" t="s">
        <v>50</v>
      </c>
      <c r="D357" s="213">
        <v>45685</v>
      </c>
      <c r="E357" s="191" t="s">
        <v>1954</v>
      </c>
      <c r="F357" s="191" t="s">
        <v>3</v>
      </c>
      <c r="G357" s="191">
        <v>2254208</v>
      </c>
      <c r="H357" s="68"/>
      <c r="I357" s="197" t="s">
        <v>2428</v>
      </c>
      <c r="J357" s="68"/>
      <c r="K357" s="68"/>
      <c r="L357" s="68"/>
      <c r="M357" s="68"/>
      <c r="N357" s="348"/>
      <c r="O357" s="348"/>
      <c r="P357" s="214">
        <v>0</v>
      </c>
      <c r="Q357" s="214">
        <v>45945</v>
      </c>
      <c r="R357" s="68" t="s">
        <v>1479</v>
      </c>
      <c r="S357" s="349"/>
      <c r="T357" s="272"/>
    </row>
    <row r="358" spans="1:20" ht="38.25">
      <c r="A358" s="191">
        <v>291</v>
      </c>
      <c r="B358" s="68"/>
      <c r="C358" s="212" t="s">
        <v>119</v>
      </c>
      <c r="D358" s="213">
        <v>45685</v>
      </c>
      <c r="E358" s="191" t="s">
        <v>1955</v>
      </c>
      <c r="F358" s="191" t="s">
        <v>3</v>
      </c>
      <c r="G358" s="191">
        <v>2254225</v>
      </c>
      <c r="H358" s="68"/>
      <c r="I358" s="197" t="s">
        <v>2429</v>
      </c>
      <c r="J358" s="68"/>
      <c r="K358" s="68"/>
      <c r="L358" s="68"/>
      <c r="M358" s="68"/>
      <c r="N358" s="348"/>
      <c r="O358" s="348"/>
      <c r="P358" s="214">
        <v>0</v>
      </c>
      <c r="Q358" s="214">
        <v>571</v>
      </c>
      <c r="R358" s="68" t="s">
        <v>1479</v>
      </c>
      <c r="S358" s="349"/>
      <c r="T358" s="272"/>
    </row>
    <row r="359" spans="1:20" ht="51">
      <c r="A359" s="191">
        <v>86</v>
      </c>
      <c r="B359" s="68"/>
      <c r="C359" s="212" t="s">
        <v>50</v>
      </c>
      <c r="D359" s="213">
        <v>45685</v>
      </c>
      <c r="E359" s="191" t="s">
        <v>1956</v>
      </c>
      <c r="F359" s="191" t="s">
        <v>3</v>
      </c>
      <c r="G359" s="191">
        <v>2254229</v>
      </c>
      <c r="H359" s="68"/>
      <c r="I359" s="197" t="s">
        <v>2430</v>
      </c>
      <c r="J359" s="68"/>
      <c r="K359" s="68"/>
      <c r="L359" s="68"/>
      <c r="M359" s="68"/>
      <c r="N359" s="348"/>
      <c r="O359" s="348"/>
      <c r="P359" s="214">
        <v>0</v>
      </c>
      <c r="Q359" s="214">
        <v>27567</v>
      </c>
      <c r="R359" s="68" t="s">
        <v>1479</v>
      </c>
      <c r="S359" s="349"/>
      <c r="T359" s="272"/>
    </row>
    <row r="360" spans="1:20" ht="51">
      <c r="A360" s="191">
        <v>86</v>
      </c>
      <c r="B360" s="68"/>
      <c r="C360" s="212" t="s">
        <v>50</v>
      </c>
      <c r="D360" s="213">
        <v>45685</v>
      </c>
      <c r="E360" s="191" t="s">
        <v>1957</v>
      </c>
      <c r="F360" s="191" t="s">
        <v>3</v>
      </c>
      <c r="G360" s="191">
        <v>2254230</v>
      </c>
      <c r="H360" s="68"/>
      <c r="I360" s="197" t="s">
        <v>2431</v>
      </c>
      <c r="J360" s="68"/>
      <c r="K360" s="68"/>
      <c r="L360" s="68"/>
      <c r="M360" s="68"/>
      <c r="N360" s="348"/>
      <c r="O360" s="348"/>
      <c r="P360" s="214">
        <v>0</v>
      </c>
      <c r="Q360" s="214">
        <v>24504</v>
      </c>
      <c r="R360" s="68" t="s">
        <v>1479</v>
      </c>
      <c r="S360" s="349"/>
      <c r="T360" s="272"/>
    </row>
    <row r="361" spans="1:20" ht="51">
      <c r="A361" s="191">
        <v>383</v>
      </c>
      <c r="B361" s="68"/>
      <c r="C361" s="212" t="s">
        <v>1242</v>
      </c>
      <c r="D361" s="213">
        <v>45685</v>
      </c>
      <c r="E361" s="191" t="s">
        <v>1958</v>
      </c>
      <c r="F361" s="191" t="s">
        <v>3</v>
      </c>
      <c r="G361" s="191">
        <v>2254283</v>
      </c>
      <c r="H361" s="68"/>
      <c r="I361" s="197" t="s">
        <v>2432</v>
      </c>
      <c r="J361" s="68"/>
      <c r="K361" s="68"/>
      <c r="L361" s="68"/>
      <c r="M361" s="68"/>
      <c r="N361" s="348"/>
      <c r="O361" s="348"/>
      <c r="P361" s="214">
        <v>0</v>
      </c>
      <c r="Q361" s="214">
        <v>39918</v>
      </c>
      <c r="R361" s="68" t="s">
        <v>1479</v>
      </c>
      <c r="S361" s="349"/>
      <c r="T361" s="272"/>
    </row>
    <row r="362" spans="1:20" ht="63.75">
      <c r="A362" s="191">
        <v>903</v>
      </c>
      <c r="B362" s="68"/>
      <c r="C362" s="212" t="s">
        <v>192</v>
      </c>
      <c r="D362" s="213">
        <v>45685</v>
      </c>
      <c r="E362" s="191" t="s">
        <v>1959</v>
      </c>
      <c r="F362" s="191" t="s">
        <v>3</v>
      </c>
      <c r="G362" s="191">
        <v>2254058</v>
      </c>
      <c r="H362" s="68"/>
      <c r="I362" s="197" t="s">
        <v>2433</v>
      </c>
      <c r="J362" s="68"/>
      <c r="K362" s="68"/>
      <c r="L362" s="68"/>
      <c r="M362" s="68"/>
      <c r="N362" s="348"/>
      <c r="O362" s="348"/>
      <c r="P362" s="214">
        <v>0</v>
      </c>
      <c r="Q362" s="214">
        <v>1797.72</v>
      </c>
      <c r="R362" s="68" t="s">
        <v>3704</v>
      </c>
      <c r="S362" s="349"/>
      <c r="T362" s="272"/>
    </row>
    <row r="363" spans="1:20" ht="63.75">
      <c r="A363" s="191">
        <v>283</v>
      </c>
      <c r="B363" s="68"/>
      <c r="C363" s="212" t="s">
        <v>115</v>
      </c>
      <c r="D363" s="213">
        <v>45685</v>
      </c>
      <c r="E363" s="191" t="s">
        <v>1959</v>
      </c>
      <c r="F363" s="191" t="s">
        <v>3</v>
      </c>
      <c r="G363" s="191">
        <v>2254058</v>
      </c>
      <c r="H363" s="68"/>
      <c r="I363" s="197" t="s">
        <v>2433</v>
      </c>
      <c r="J363" s="68"/>
      <c r="K363" s="68"/>
      <c r="L363" s="68"/>
      <c r="M363" s="68"/>
      <c r="N363" s="348"/>
      <c r="O363" s="348"/>
      <c r="P363" s="214">
        <v>0</v>
      </c>
      <c r="Q363" s="214">
        <v>1610.7</v>
      </c>
      <c r="R363" s="68" t="s">
        <v>3704</v>
      </c>
      <c r="S363" s="349"/>
      <c r="T363" s="272"/>
    </row>
    <row r="364" spans="1:20" ht="63.75">
      <c r="A364" s="191">
        <v>86</v>
      </c>
      <c r="B364" s="68"/>
      <c r="C364" s="212" t="s">
        <v>50</v>
      </c>
      <c r="D364" s="213">
        <v>45685</v>
      </c>
      <c r="E364" s="191" t="s">
        <v>1959</v>
      </c>
      <c r="F364" s="191" t="s">
        <v>3</v>
      </c>
      <c r="G364" s="191">
        <v>2254058</v>
      </c>
      <c r="H364" s="68"/>
      <c r="I364" s="197" t="s">
        <v>2433</v>
      </c>
      <c r="J364" s="68"/>
      <c r="K364" s="68"/>
      <c r="L364" s="68"/>
      <c r="M364" s="68"/>
      <c r="N364" s="348"/>
      <c r="O364" s="348"/>
      <c r="P364" s="214">
        <v>0</v>
      </c>
      <c r="Q364" s="214">
        <v>7839</v>
      </c>
      <c r="R364" s="68" t="s">
        <v>3704</v>
      </c>
      <c r="S364" s="349"/>
      <c r="T364" s="272"/>
    </row>
    <row r="365" spans="1:20" ht="63.75">
      <c r="A365" s="191">
        <v>903</v>
      </c>
      <c r="B365" s="68"/>
      <c r="C365" s="212" t="s">
        <v>192</v>
      </c>
      <c r="D365" s="213">
        <v>45685</v>
      </c>
      <c r="E365" s="191" t="s">
        <v>1959</v>
      </c>
      <c r="F365" s="191" t="s">
        <v>3</v>
      </c>
      <c r="G365" s="191">
        <v>2254058</v>
      </c>
      <c r="H365" s="68"/>
      <c r="I365" s="197" t="s">
        <v>2433</v>
      </c>
      <c r="J365" s="68"/>
      <c r="K365" s="68"/>
      <c r="L365" s="68"/>
      <c r="M365" s="68"/>
      <c r="N365" s="348"/>
      <c r="O365" s="348"/>
      <c r="P365" s="214">
        <v>0</v>
      </c>
      <c r="Q365" s="214">
        <v>346078.76</v>
      </c>
      <c r="R365" s="68" t="s">
        <v>3704</v>
      </c>
      <c r="S365" s="349"/>
      <c r="T365" s="272"/>
    </row>
    <row r="366" spans="1:20" ht="63.75">
      <c r="A366" s="191">
        <v>47</v>
      </c>
      <c r="B366" s="68"/>
      <c r="C366" s="212" t="s">
        <v>45</v>
      </c>
      <c r="D366" s="213">
        <v>45685</v>
      </c>
      <c r="E366" s="191" t="s">
        <v>1959</v>
      </c>
      <c r="F366" s="191" t="s">
        <v>3</v>
      </c>
      <c r="G366" s="191">
        <v>2254058</v>
      </c>
      <c r="H366" s="68"/>
      <c r="I366" s="197" t="s">
        <v>2433</v>
      </c>
      <c r="J366" s="68"/>
      <c r="K366" s="68"/>
      <c r="L366" s="68"/>
      <c r="M366" s="68"/>
      <c r="N366" s="348"/>
      <c r="O366" s="348"/>
      <c r="P366" s="214">
        <v>0</v>
      </c>
      <c r="Q366" s="214">
        <v>16121.7</v>
      </c>
      <c r="R366" s="68" t="s">
        <v>3704</v>
      </c>
      <c r="S366" s="349"/>
      <c r="T366" s="272"/>
    </row>
    <row r="367" spans="1:20" ht="63.75">
      <c r="A367" s="191">
        <v>15</v>
      </c>
      <c r="B367" s="68"/>
      <c r="C367" s="212" t="s">
        <v>39</v>
      </c>
      <c r="D367" s="213">
        <v>45685</v>
      </c>
      <c r="E367" s="191" t="s">
        <v>1959</v>
      </c>
      <c r="F367" s="191" t="s">
        <v>3</v>
      </c>
      <c r="G367" s="191">
        <v>2254058</v>
      </c>
      <c r="H367" s="68"/>
      <c r="I367" s="197" t="s">
        <v>2433</v>
      </c>
      <c r="J367" s="68"/>
      <c r="K367" s="68"/>
      <c r="L367" s="68"/>
      <c r="M367" s="68"/>
      <c r="N367" s="348"/>
      <c r="O367" s="348"/>
      <c r="P367" s="214">
        <v>0</v>
      </c>
      <c r="Q367" s="214">
        <v>313.65999999999997</v>
      </c>
      <c r="R367" s="68" t="s">
        <v>3704</v>
      </c>
      <c r="S367" s="349"/>
      <c r="T367" s="272"/>
    </row>
    <row r="368" spans="1:20" ht="51">
      <c r="A368" s="191" t="s">
        <v>550</v>
      </c>
      <c r="B368" s="68"/>
      <c r="C368" s="212" t="s">
        <v>589</v>
      </c>
      <c r="D368" s="213">
        <v>45685</v>
      </c>
      <c r="E368" s="191" t="s">
        <v>1960</v>
      </c>
      <c r="F368" s="191" t="s">
        <v>3</v>
      </c>
      <c r="G368" s="191">
        <v>2254147</v>
      </c>
      <c r="H368" s="68"/>
      <c r="I368" s="197" t="s">
        <v>2434</v>
      </c>
      <c r="J368" s="68"/>
      <c r="K368" s="68"/>
      <c r="L368" s="68"/>
      <c r="M368" s="68"/>
      <c r="N368" s="348"/>
      <c r="O368" s="348"/>
      <c r="P368" s="214">
        <v>0</v>
      </c>
      <c r="Q368" s="214">
        <v>4166.87</v>
      </c>
      <c r="R368" s="68" t="s">
        <v>1479</v>
      </c>
      <c r="S368" s="349"/>
      <c r="T368" s="272"/>
    </row>
    <row r="369" spans="1:20" ht="63.75">
      <c r="A369" s="191" t="s">
        <v>542</v>
      </c>
      <c r="B369" s="68"/>
      <c r="C369" s="212" t="s">
        <v>687</v>
      </c>
      <c r="D369" s="213">
        <v>45685</v>
      </c>
      <c r="E369" s="191" t="s">
        <v>1961</v>
      </c>
      <c r="F369" s="191" t="s">
        <v>10</v>
      </c>
      <c r="G369" s="191">
        <v>19598</v>
      </c>
      <c r="H369" s="68"/>
      <c r="I369" s="197" t="s">
        <v>2435</v>
      </c>
      <c r="J369" s="68"/>
      <c r="K369" s="68"/>
      <c r="L369" s="68"/>
      <c r="M369" s="68"/>
      <c r="N369" s="348"/>
      <c r="O369" s="348"/>
      <c r="P369" s="214">
        <v>10264.61</v>
      </c>
      <c r="Q369" s="214">
        <v>0</v>
      </c>
      <c r="R369" s="68" t="s">
        <v>1479</v>
      </c>
      <c r="S369" s="349"/>
      <c r="T369" s="272"/>
    </row>
    <row r="370" spans="1:20" ht="51">
      <c r="A370" s="191">
        <v>383</v>
      </c>
      <c r="B370" s="68"/>
      <c r="C370" s="212" t="s">
        <v>1242</v>
      </c>
      <c r="D370" s="213">
        <v>45685</v>
      </c>
      <c r="E370" s="191" t="s">
        <v>1962</v>
      </c>
      <c r="F370" s="191" t="s">
        <v>6</v>
      </c>
      <c r="G370" s="191">
        <v>2160459</v>
      </c>
      <c r="H370" s="68"/>
      <c r="I370" s="197" t="s">
        <v>2436</v>
      </c>
      <c r="J370" s="68"/>
      <c r="K370" s="68"/>
      <c r="L370" s="68"/>
      <c r="M370" s="68"/>
      <c r="N370" s="348"/>
      <c r="O370" s="348"/>
      <c r="P370" s="214">
        <v>0</v>
      </c>
      <c r="Q370" s="214">
        <v>133</v>
      </c>
      <c r="R370" s="68" t="s">
        <v>1479</v>
      </c>
      <c r="S370" s="349"/>
      <c r="T370" s="272"/>
    </row>
    <row r="371" spans="1:20" ht="63.75">
      <c r="A371" s="191" t="s">
        <v>542</v>
      </c>
      <c r="B371" s="68"/>
      <c r="C371" s="212" t="s">
        <v>687</v>
      </c>
      <c r="D371" s="213">
        <v>45685</v>
      </c>
      <c r="E371" s="191" t="s">
        <v>1963</v>
      </c>
      <c r="F371" s="191" t="s">
        <v>10</v>
      </c>
      <c r="G371" s="191">
        <v>19542</v>
      </c>
      <c r="H371" s="68"/>
      <c r="I371" s="197" t="s">
        <v>2437</v>
      </c>
      <c r="J371" s="68"/>
      <c r="K371" s="68"/>
      <c r="L371" s="68"/>
      <c r="M371" s="68"/>
      <c r="N371" s="348"/>
      <c r="O371" s="348"/>
      <c r="P371" s="214">
        <v>3454</v>
      </c>
      <c r="Q371" s="214">
        <v>0</v>
      </c>
      <c r="R371" s="68" t="s">
        <v>1479</v>
      </c>
      <c r="S371" s="349"/>
      <c r="T371" s="272"/>
    </row>
    <row r="372" spans="1:20" ht="63.75">
      <c r="A372" s="191">
        <v>117</v>
      </c>
      <c r="B372" s="68"/>
      <c r="C372" s="212" t="s">
        <v>54</v>
      </c>
      <c r="D372" s="213">
        <v>45685</v>
      </c>
      <c r="E372" s="191" t="s">
        <v>1964</v>
      </c>
      <c r="F372" s="191" t="s">
        <v>10</v>
      </c>
      <c r="G372" s="191">
        <v>1117825</v>
      </c>
      <c r="H372" s="68"/>
      <c r="I372" s="197" t="s">
        <v>2438</v>
      </c>
      <c r="J372" s="68"/>
      <c r="K372" s="68"/>
      <c r="L372" s="68"/>
      <c r="M372" s="68"/>
      <c r="N372" s="348"/>
      <c r="O372" s="348"/>
      <c r="P372" s="214">
        <v>60</v>
      </c>
      <c r="Q372" s="214">
        <v>0</v>
      </c>
      <c r="R372" s="68" t="s">
        <v>1479</v>
      </c>
      <c r="S372" s="349"/>
      <c r="T372" s="272"/>
    </row>
    <row r="373" spans="1:20" ht="89.25">
      <c r="A373" s="191" t="s">
        <v>542</v>
      </c>
      <c r="B373" s="68"/>
      <c r="C373" s="212" t="s">
        <v>687</v>
      </c>
      <c r="D373" s="213">
        <v>45685</v>
      </c>
      <c r="E373" s="191" t="s">
        <v>1965</v>
      </c>
      <c r="F373" s="191" t="s">
        <v>20</v>
      </c>
      <c r="G373" s="191">
        <v>1117835</v>
      </c>
      <c r="H373" s="68"/>
      <c r="I373" s="197" t="s">
        <v>2439</v>
      </c>
      <c r="J373" s="68"/>
      <c r="K373" s="68"/>
      <c r="L373" s="68"/>
      <c r="M373" s="68"/>
      <c r="N373" s="348"/>
      <c r="O373" s="348"/>
      <c r="P373" s="214">
        <v>30138360.23</v>
      </c>
      <c r="Q373" s="214">
        <v>0</v>
      </c>
      <c r="R373" s="68" t="s">
        <v>1479</v>
      </c>
      <c r="S373" s="349"/>
      <c r="T373" s="272"/>
    </row>
    <row r="374" spans="1:20" ht="76.5">
      <c r="A374" s="191">
        <v>117</v>
      </c>
      <c r="B374" s="68"/>
      <c r="C374" s="212" t="s">
        <v>54</v>
      </c>
      <c r="D374" s="213">
        <v>45685</v>
      </c>
      <c r="E374" s="191" t="s">
        <v>1966</v>
      </c>
      <c r="F374" s="191" t="s">
        <v>10</v>
      </c>
      <c r="G374" s="191">
        <v>1117840</v>
      </c>
      <c r="H374" s="68"/>
      <c r="I374" s="197" t="s">
        <v>2440</v>
      </c>
      <c r="J374" s="68"/>
      <c r="K374" s="68"/>
      <c r="L374" s="68"/>
      <c r="M374" s="68"/>
      <c r="N374" s="348"/>
      <c r="O374" s="348"/>
      <c r="P374" s="214">
        <v>60</v>
      </c>
      <c r="Q374" s="214">
        <v>0</v>
      </c>
      <c r="R374" s="68" t="s">
        <v>1479</v>
      </c>
      <c r="S374" s="349"/>
      <c r="T374" s="272"/>
    </row>
    <row r="375" spans="1:20" ht="76.5">
      <c r="A375" s="191">
        <v>155</v>
      </c>
      <c r="B375" s="68"/>
      <c r="C375" s="212" t="s">
        <v>75</v>
      </c>
      <c r="D375" s="213">
        <v>45685</v>
      </c>
      <c r="E375" s="191" t="s">
        <v>1968</v>
      </c>
      <c r="F375" s="191" t="s">
        <v>6</v>
      </c>
      <c r="G375" s="191">
        <v>10000021636698</v>
      </c>
      <c r="H375" s="68"/>
      <c r="I375" s="197" t="s">
        <v>2441</v>
      </c>
      <c r="J375" s="68"/>
      <c r="K375" s="68"/>
      <c r="L375" s="68"/>
      <c r="M375" s="68"/>
      <c r="N375" s="348"/>
      <c r="O375" s="348"/>
      <c r="P375" s="214">
        <v>0</v>
      </c>
      <c r="Q375" s="214">
        <v>501</v>
      </c>
      <c r="R375" s="68" t="s">
        <v>1479</v>
      </c>
      <c r="S375" s="349"/>
      <c r="T375" s="272"/>
    </row>
    <row r="376" spans="1:20" ht="76.5">
      <c r="A376" s="191">
        <v>132</v>
      </c>
      <c r="B376" s="68"/>
      <c r="C376" s="212" t="s">
        <v>59</v>
      </c>
      <c r="D376" s="213">
        <v>45685</v>
      </c>
      <c r="E376" s="191" t="s">
        <v>1969</v>
      </c>
      <c r="F376" s="191" t="s">
        <v>6</v>
      </c>
      <c r="G376" s="191">
        <v>10000026017645</v>
      </c>
      <c r="H376" s="68"/>
      <c r="I376" s="197" t="s">
        <v>2442</v>
      </c>
      <c r="J376" s="68"/>
      <c r="K376" s="68"/>
      <c r="L376" s="68"/>
      <c r="M376" s="68"/>
      <c r="N376" s="348"/>
      <c r="O376" s="348"/>
      <c r="P376" s="214">
        <v>0</v>
      </c>
      <c r="Q376" s="214">
        <v>44000</v>
      </c>
      <c r="R376" s="68" t="s">
        <v>1479</v>
      </c>
      <c r="S376" s="349"/>
      <c r="T376" s="272"/>
    </row>
    <row r="377" spans="1:20" ht="76.5">
      <c r="A377" s="191">
        <v>385</v>
      </c>
      <c r="B377" s="68"/>
      <c r="C377" s="212" t="s">
        <v>688</v>
      </c>
      <c r="D377" s="213">
        <v>45685</v>
      </c>
      <c r="E377" s="191" t="s">
        <v>1970</v>
      </c>
      <c r="F377" s="191" t="s">
        <v>6</v>
      </c>
      <c r="G377" s="191">
        <v>10000028449820</v>
      </c>
      <c r="H377" s="68"/>
      <c r="I377" s="197" t="s">
        <v>2443</v>
      </c>
      <c r="J377" s="68"/>
      <c r="K377" s="68"/>
      <c r="L377" s="68"/>
      <c r="M377" s="68"/>
      <c r="N377" s="348"/>
      <c r="O377" s="348"/>
      <c r="P377" s="214">
        <v>0</v>
      </c>
      <c r="Q377" s="214">
        <v>3998.12</v>
      </c>
      <c r="R377" s="68" t="s">
        <v>1479</v>
      </c>
      <c r="S377" s="349"/>
      <c r="T377" s="272"/>
    </row>
    <row r="378" spans="1:20" ht="76.5">
      <c r="A378" s="191">
        <v>16</v>
      </c>
      <c r="B378" s="68"/>
      <c r="C378" s="212" t="s">
        <v>40</v>
      </c>
      <c r="D378" s="213">
        <v>45685</v>
      </c>
      <c r="E378" s="191" t="s">
        <v>1971</v>
      </c>
      <c r="F378" s="191" t="s">
        <v>6</v>
      </c>
      <c r="G378" s="191">
        <v>10000028754013</v>
      </c>
      <c r="H378" s="68"/>
      <c r="I378" s="197" t="s">
        <v>2444</v>
      </c>
      <c r="J378" s="68"/>
      <c r="K378" s="68"/>
      <c r="L378" s="68"/>
      <c r="M378" s="68"/>
      <c r="N378" s="348"/>
      <c r="O378" s="348"/>
      <c r="P378" s="214">
        <v>0</v>
      </c>
      <c r="Q378" s="214">
        <v>2160</v>
      </c>
      <c r="R378" s="68" t="s">
        <v>1479</v>
      </c>
      <c r="S378" s="349"/>
      <c r="T378" s="272"/>
    </row>
    <row r="379" spans="1:20" ht="76.5">
      <c r="A379" s="191">
        <v>46</v>
      </c>
      <c r="B379" s="68"/>
      <c r="C379" s="212" t="s">
        <v>1367</v>
      </c>
      <c r="D379" s="213">
        <v>45685</v>
      </c>
      <c r="E379" s="191" t="s">
        <v>1972</v>
      </c>
      <c r="F379" s="191" t="s">
        <v>6</v>
      </c>
      <c r="G379" s="191">
        <v>10000041244041</v>
      </c>
      <c r="H379" s="68"/>
      <c r="I379" s="197" t="s">
        <v>2445</v>
      </c>
      <c r="J379" s="68"/>
      <c r="K379" s="68"/>
      <c r="L379" s="68"/>
      <c r="M379" s="68"/>
      <c r="N379" s="348"/>
      <c r="O379" s="348"/>
      <c r="P379" s="214">
        <v>0</v>
      </c>
      <c r="Q379" s="214">
        <v>39981.21</v>
      </c>
      <c r="R379" s="68" t="s">
        <v>1479</v>
      </c>
      <c r="S379" s="349"/>
      <c r="T379" s="272"/>
    </row>
    <row r="380" spans="1:20" ht="38.25">
      <c r="A380" s="191" t="s">
        <v>550</v>
      </c>
      <c r="B380" s="68"/>
      <c r="C380" s="212" t="s">
        <v>589</v>
      </c>
      <c r="D380" s="213">
        <v>45686</v>
      </c>
      <c r="E380" s="191" t="s">
        <v>1973</v>
      </c>
      <c r="F380" s="191" t="s">
        <v>3</v>
      </c>
      <c r="G380" s="191">
        <v>2254484</v>
      </c>
      <c r="H380" s="68"/>
      <c r="I380" s="197" t="s">
        <v>2446</v>
      </c>
      <c r="J380" s="68"/>
      <c r="K380" s="68"/>
      <c r="L380" s="68"/>
      <c r="M380" s="68"/>
      <c r="N380" s="348"/>
      <c r="O380" s="348"/>
      <c r="P380" s="214">
        <v>0</v>
      </c>
      <c r="Q380" s="214">
        <v>5400</v>
      </c>
      <c r="R380" s="68" t="s">
        <v>1479</v>
      </c>
      <c r="S380" s="349"/>
      <c r="T380" s="272"/>
    </row>
    <row r="381" spans="1:20" ht="38.25">
      <c r="A381" s="191" t="s">
        <v>550</v>
      </c>
      <c r="B381" s="68"/>
      <c r="C381" s="212" t="s">
        <v>589</v>
      </c>
      <c r="D381" s="213">
        <v>45686</v>
      </c>
      <c r="E381" s="191" t="s">
        <v>1974</v>
      </c>
      <c r="F381" s="191" t="s">
        <v>3</v>
      </c>
      <c r="G381" s="191">
        <v>2254485</v>
      </c>
      <c r="H381" s="68"/>
      <c r="I381" s="197" t="s">
        <v>2447</v>
      </c>
      <c r="J381" s="68"/>
      <c r="K381" s="68"/>
      <c r="L381" s="68"/>
      <c r="M381" s="68"/>
      <c r="N381" s="348"/>
      <c r="O381" s="348"/>
      <c r="P381" s="214">
        <v>0</v>
      </c>
      <c r="Q381" s="214">
        <v>8280</v>
      </c>
      <c r="R381" s="68" t="s">
        <v>1479</v>
      </c>
      <c r="S381" s="349"/>
      <c r="T381" s="272"/>
    </row>
    <row r="382" spans="1:20" ht="51">
      <c r="A382" s="191">
        <v>383</v>
      </c>
      <c r="B382" s="68"/>
      <c r="C382" s="212" t="s">
        <v>1242</v>
      </c>
      <c r="D382" s="213">
        <v>45686</v>
      </c>
      <c r="E382" s="191" t="s">
        <v>1975</v>
      </c>
      <c r="F382" s="191" t="s">
        <v>3</v>
      </c>
      <c r="G382" s="191">
        <v>2254506</v>
      </c>
      <c r="H382" s="68"/>
      <c r="I382" s="197" t="s">
        <v>2448</v>
      </c>
      <c r="J382" s="68"/>
      <c r="K382" s="68"/>
      <c r="L382" s="68"/>
      <c r="M382" s="68"/>
      <c r="N382" s="348"/>
      <c r="O382" s="348"/>
      <c r="P382" s="214">
        <v>0</v>
      </c>
      <c r="Q382" s="214">
        <v>420</v>
      </c>
      <c r="R382" s="68" t="s">
        <v>1479</v>
      </c>
      <c r="S382" s="349"/>
      <c r="T382" s="272"/>
    </row>
    <row r="383" spans="1:20" ht="51">
      <c r="A383" s="191" t="s">
        <v>550</v>
      </c>
      <c r="B383" s="68"/>
      <c r="C383" s="212" t="s">
        <v>589</v>
      </c>
      <c r="D383" s="213">
        <v>45686</v>
      </c>
      <c r="E383" s="191" t="s">
        <v>1976</v>
      </c>
      <c r="F383" s="191" t="s">
        <v>3</v>
      </c>
      <c r="G383" s="191">
        <v>2254550</v>
      </c>
      <c r="H383" s="68"/>
      <c r="I383" s="197" t="s">
        <v>2449</v>
      </c>
      <c r="J383" s="68"/>
      <c r="K383" s="68"/>
      <c r="L383" s="68"/>
      <c r="M383" s="68"/>
      <c r="N383" s="348"/>
      <c r="O383" s="348"/>
      <c r="P383" s="214">
        <v>0</v>
      </c>
      <c r="Q383" s="214">
        <v>6290.03</v>
      </c>
      <c r="R383" s="68" t="s">
        <v>1479</v>
      </c>
      <c r="S383" s="349"/>
      <c r="T383" s="272"/>
    </row>
    <row r="384" spans="1:20" ht="63.75">
      <c r="A384" s="191">
        <v>513</v>
      </c>
      <c r="B384" s="68"/>
      <c r="C384" s="212" t="s">
        <v>160</v>
      </c>
      <c r="D384" s="213">
        <v>45686</v>
      </c>
      <c r="E384" s="191" t="s">
        <v>1977</v>
      </c>
      <c r="F384" s="191" t="s">
        <v>3</v>
      </c>
      <c r="G384" s="191">
        <v>2254574</v>
      </c>
      <c r="H384" s="68"/>
      <c r="I384" s="197" t="s">
        <v>2450</v>
      </c>
      <c r="J384" s="68"/>
      <c r="K384" s="68"/>
      <c r="L384" s="68"/>
      <c r="M384" s="68"/>
      <c r="N384" s="348"/>
      <c r="O384" s="348"/>
      <c r="P384" s="214">
        <v>0</v>
      </c>
      <c r="Q384" s="214">
        <v>1624.2</v>
      </c>
      <c r="R384" s="68" t="s">
        <v>1479</v>
      </c>
      <c r="S384" s="349"/>
      <c r="T384" s="272"/>
    </row>
    <row r="385" spans="1:20" ht="51">
      <c r="A385" s="191" t="s">
        <v>550</v>
      </c>
      <c r="B385" s="68"/>
      <c r="C385" s="212" t="s">
        <v>589</v>
      </c>
      <c r="D385" s="213">
        <v>45686</v>
      </c>
      <c r="E385" s="191" t="s">
        <v>1978</v>
      </c>
      <c r="F385" s="191" t="s">
        <v>3</v>
      </c>
      <c r="G385" s="191">
        <v>2254593</v>
      </c>
      <c r="H385" s="68"/>
      <c r="I385" s="197" t="s">
        <v>2451</v>
      </c>
      <c r="J385" s="68"/>
      <c r="K385" s="68"/>
      <c r="L385" s="68"/>
      <c r="M385" s="68"/>
      <c r="N385" s="348"/>
      <c r="O385" s="348"/>
      <c r="P385" s="214">
        <v>0</v>
      </c>
      <c r="Q385" s="214">
        <v>679.03</v>
      </c>
      <c r="R385" s="68" t="s">
        <v>1479</v>
      </c>
      <c r="S385" s="349"/>
      <c r="T385" s="272"/>
    </row>
    <row r="386" spans="1:20" ht="63.75">
      <c r="A386" s="191">
        <v>140</v>
      </c>
      <c r="B386" s="68"/>
      <c r="C386" s="212" t="s">
        <v>1273</v>
      </c>
      <c r="D386" s="213">
        <v>45686</v>
      </c>
      <c r="E386" s="191" t="s">
        <v>1979</v>
      </c>
      <c r="F386" s="191" t="s">
        <v>3</v>
      </c>
      <c r="G386" s="191">
        <v>2254615</v>
      </c>
      <c r="H386" s="68"/>
      <c r="I386" s="197" t="s">
        <v>2452</v>
      </c>
      <c r="J386" s="68"/>
      <c r="K386" s="68"/>
      <c r="L386" s="68"/>
      <c r="M386" s="68"/>
      <c r="N386" s="348"/>
      <c r="O386" s="348"/>
      <c r="P386" s="214">
        <v>0</v>
      </c>
      <c r="Q386" s="214">
        <v>295914.15000000002</v>
      </c>
      <c r="R386" s="68" t="s">
        <v>1479</v>
      </c>
      <c r="S386" s="349"/>
      <c r="T386" s="272"/>
    </row>
    <row r="387" spans="1:20" ht="51">
      <c r="A387" s="191">
        <v>86</v>
      </c>
      <c r="B387" s="68"/>
      <c r="C387" s="212" t="s">
        <v>50</v>
      </c>
      <c r="D387" s="213">
        <v>45686</v>
      </c>
      <c r="E387" s="191" t="s">
        <v>1980</v>
      </c>
      <c r="F387" s="191" t="s">
        <v>3</v>
      </c>
      <c r="G387" s="191">
        <v>2254618</v>
      </c>
      <c r="H387" s="68"/>
      <c r="I387" s="197" t="s">
        <v>2453</v>
      </c>
      <c r="J387" s="68"/>
      <c r="K387" s="68"/>
      <c r="L387" s="68"/>
      <c r="M387" s="68"/>
      <c r="N387" s="348"/>
      <c r="O387" s="348"/>
      <c r="P387" s="214">
        <v>0</v>
      </c>
      <c r="Q387" s="214">
        <v>3063</v>
      </c>
      <c r="R387" s="68" t="s">
        <v>1479</v>
      </c>
      <c r="S387" s="349"/>
      <c r="T387" s="272"/>
    </row>
    <row r="388" spans="1:20" ht="51">
      <c r="A388" s="191">
        <v>86</v>
      </c>
      <c r="B388" s="68"/>
      <c r="C388" s="212" t="s">
        <v>50</v>
      </c>
      <c r="D388" s="213">
        <v>45686</v>
      </c>
      <c r="E388" s="191" t="s">
        <v>1981</v>
      </c>
      <c r="F388" s="191" t="s">
        <v>3</v>
      </c>
      <c r="G388" s="191">
        <v>2254620</v>
      </c>
      <c r="H388" s="68"/>
      <c r="I388" s="197" t="s">
        <v>2454</v>
      </c>
      <c r="J388" s="68"/>
      <c r="K388" s="68"/>
      <c r="L388" s="68"/>
      <c r="M388" s="68"/>
      <c r="N388" s="348"/>
      <c r="O388" s="348"/>
      <c r="P388" s="214">
        <v>0</v>
      </c>
      <c r="Q388" s="214">
        <v>4689</v>
      </c>
      <c r="R388" s="68" t="s">
        <v>1479</v>
      </c>
      <c r="S388" s="349"/>
      <c r="T388" s="272"/>
    </row>
    <row r="389" spans="1:20" ht="51">
      <c r="A389" s="191">
        <v>383</v>
      </c>
      <c r="B389" s="68"/>
      <c r="C389" s="212" t="s">
        <v>1242</v>
      </c>
      <c r="D389" s="213">
        <v>45686</v>
      </c>
      <c r="E389" s="191" t="s">
        <v>1982</v>
      </c>
      <c r="F389" s="191" t="s">
        <v>3</v>
      </c>
      <c r="G389" s="191">
        <v>2254647</v>
      </c>
      <c r="H389" s="68"/>
      <c r="I389" s="197" t="s">
        <v>2455</v>
      </c>
      <c r="J389" s="68"/>
      <c r="K389" s="68"/>
      <c r="L389" s="68"/>
      <c r="M389" s="68"/>
      <c r="N389" s="348"/>
      <c r="O389" s="348"/>
      <c r="P389" s="214">
        <v>0</v>
      </c>
      <c r="Q389" s="214">
        <v>5177.5</v>
      </c>
      <c r="R389" s="68" t="s">
        <v>1479</v>
      </c>
      <c r="S389" s="349"/>
      <c r="T389" s="272"/>
    </row>
    <row r="390" spans="1:20" ht="38.25">
      <c r="A390" s="191">
        <v>86</v>
      </c>
      <c r="B390" s="68"/>
      <c r="C390" s="212" t="s">
        <v>50</v>
      </c>
      <c r="D390" s="213">
        <v>45686</v>
      </c>
      <c r="E390" s="191" t="s">
        <v>1983</v>
      </c>
      <c r="F390" s="191" t="s">
        <v>3</v>
      </c>
      <c r="G390" s="191">
        <v>2254664</v>
      </c>
      <c r="H390" s="68"/>
      <c r="I390" s="197" t="s">
        <v>2456</v>
      </c>
      <c r="J390" s="68"/>
      <c r="K390" s="68"/>
      <c r="L390" s="68"/>
      <c r="M390" s="68"/>
      <c r="N390" s="348"/>
      <c r="O390" s="348"/>
      <c r="P390" s="214">
        <v>0</v>
      </c>
      <c r="Q390" s="214">
        <v>595</v>
      </c>
      <c r="R390" s="68" t="s">
        <v>1479</v>
      </c>
      <c r="S390" s="349"/>
      <c r="T390" s="272"/>
    </row>
    <row r="391" spans="1:20" ht="51">
      <c r="A391" s="191">
        <v>383</v>
      </c>
      <c r="B391" s="68"/>
      <c r="C391" s="212" t="s">
        <v>1242</v>
      </c>
      <c r="D391" s="213">
        <v>45686</v>
      </c>
      <c r="E391" s="191" t="s">
        <v>1984</v>
      </c>
      <c r="F391" s="191" t="s">
        <v>3</v>
      </c>
      <c r="G391" s="191">
        <v>2254497</v>
      </c>
      <c r="H391" s="68"/>
      <c r="I391" s="197" t="s">
        <v>2457</v>
      </c>
      <c r="J391" s="68"/>
      <c r="K391" s="68"/>
      <c r="L391" s="68"/>
      <c r="M391" s="68"/>
      <c r="N391" s="348"/>
      <c r="O391" s="348"/>
      <c r="P391" s="214">
        <v>0</v>
      </c>
      <c r="Q391" s="214">
        <v>1801</v>
      </c>
      <c r="R391" s="68" t="s">
        <v>1479</v>
      </c>
      <c r="S391" s="349"/>
      <c r="T391" s="272"/>
    </row>
    <row r="392" spans="1:20" ht="51">
      <c r="A392" s="191">
        <v>86</v>
      </c>
      <c r="B392" s="68"/>
      <c r="C392" s="212" t="s">
        <v>50</v>
      </c>
      <c r="D392" s="213">
        <v>45686</v>
      </c>
      <c r="E392" s="191" t="s">
        <v>1985</v>
      </c>
      <c r="F392" s="191" t="s">
        <v>3</v>
      </c>
      <c r="G392" s="191">
        <v>2254500</v>
      </c>
      <c r="H392" s="68"/>
      <c r="I392" s="197" t="s">
        <v>2458</v>
      </c>
      <c r="J392" s="68"/>
      <c r="K392" s="68"/>
      <c r="L392" s="68"/>
      <c r="M392" s="68"/>
      <c r="N392" s="348"/>
      <c r="O392" s="348"/>
      <c r="P392" s="214">
        <v>0</v>
      </c>
      <c r="Q392" s="214">
        <v>2028.26</v>
      </c>
      <c r="R392" s="68" t="s">
        <v>1479</v>
      </c>
      <c r="S392" s="349"/>
      <c r="T392" s="272"/>
    </row>
    <row r="393" spans="1:20" ht="51">
      <c r="A393" s="191">
        <v>423</v>
      </c>
      <c r="B393" s="68"/>
      <c r="C393" s="212" t="s">
        <v>150</v>
      </c>
      <c r="D393" s="213">
        <v>45686</v>
      </c>
      <c r="E393" s="191" t="s">
        <v>1986</v>
      </c>
      <c r="F393" s="191" t="s">
        <v>3</v>
      </c>
      <c r="G393" s="191">
        <v>2254509</v>
      </c>
      <c r="H393" s="68"/>
      <c r="I393" s="197" t="s">
        <v>2459</v>
      </c>
      <c r="J393" s="68"/>
      <c r="K393" s="68"/>
      <c r="L393" s="68"/>
      <c r="M393" s="68"/>
      <c r="N393" s="348"/>
      <c r="O393" s="348"/>
      <c r="P393" s="214">
        <v>0</v>
      </c>
      <c r="Q393" s="214">
        <v>4454.3999999999996</v>
      </c>
      <c r="R393" s="68" t="s">
        <v>1479</v>
      </c>
      <c r="S393" s="349"/>
      <c r="T393" s="272"/>
    </row>
    <row r="394" spans="1:20" ht="51">
      <c r="A394" s="191">
        <v>86</v>
      </c>
      <c r="B394" s="68"/>
      <c r="C394" s="212" t="s">
        <v>50</v>
      </c>
      <c r="D394" s="213">
        <v>45686</v>
      </c>
      <c r="E394" s="191" t="s">
        <v>1987</v>
      </c>
      <c r="F394" s="191" t="s">
        <v>3</v>
      </c>
      <c r="G394" s="191">
        <v>2254543</v>
      </c>
      <c r="H394" s="68"/>
      <c r="I394" s="197" t="s">
        <v>2460</v>
      </c>
      <c r="J394" s="68"/>
      <c r="K394" s="68"/>
      <c r="L394" s="68"/>
      <c r="M394" s="68"/>
      <c r="N394" s="348"/>
      <c r="O394" s="348"/>
      <c r="P394" s="214">
        <v>0</v>
      </c>
      <c r="Q394" s="214">
        <v>1775</v>
      </c>
      <c r="R394" s="68" t="s">
        <v>1479</v>
      </c>
      <c r="S394" s="349"/>
      <c r="T394" s="272"/>
    </row>
    <row r="395" spans="1:20" ht="51">
      <c r="A395" s="191">
        <v>423</v>
      </c>
      <c r="B395" s="68"/>
      <c r="C395" s="212" t="s">
        <v>150</v>
      </c>
      <c r="D395" s="213">
        <v>45686</v>
      </c>
      <c r="E395" s="191" t="s">
        <v>1988</v>
      </c>
      <c r="F395" s="191" t="s">
        <v>3</v>
      </c>
      <c r="G395" s="191">
        <v>2254511</v>
      </c>
      <c r="H395" s="68"/>
      <c r="I395" s="197" t="s">
        <v>2461</v>
      </c>
      <c r="J395" s="68"/>
      <c r="K395" s="68"/>
      <c r="L395" s="68"/>
      <c r="M395" s="68"/>
      <c r="N395" s="348"/>
      <c r="O395" s="348"/>
      <c r="P395" s="214">
        <v>0</v>
      </c>
      <c r="Q395" s="214">
        <v>4176</v>
      </c>
      <c r="R395" s="68" t="s">
        <v>1479</v>
      </c>
      <c r="S395" s="349"/>
      <c r="T395" s="272"/>
    </row>
    <row r="396" spans="1:20" ht="51">
      <c r="A396" s="191">
        <v>86</v>
      </c>
      <c r="B396" s="68"/>
      <c r="C396" s="212" t="s">
        <v>50</v>
      </c>
      <c r="D396" s="213">
        <v>45686</v>
      </c>
      <c r="E396" s="191" t="s">
        <v>1989</v>
      </c>
      <c r="F396" s="191" t="s">
        <v>3</v>
      </c>
      <c r="G396" s="191">
        <v>2254541</v>
      </c>
      <c r="H396" s="68"/>
      <c r="I396" s="197" t="s">
        <v>2462</v>
      </c>
      <c r="J396" s="68"/>
      <c r="K396" s="68"/>
      <c r="L396" s="68"/>
      <c r="M396" s="68"/>
      <c r="N396" s="348"/>
      <c r="O396" s="348"/>
      <c r="P396" s="214">
        <v>0</v>
      </c>
      <c r="Q396" s="214">
        <v>1620</v>
      </c>
      <c r="R396" s="68" t="s">
        <v>1479</v>
      </c>
      <c r="S396" s="349"/>
      <c r="T396" s="272"/>
    </row>
    <row r="397" spans="1:20" ht="51">
      <c r="A397" s="191">
        <v>291</v>
      </c>
      <c r="B397" s="68"/>
      <c r="C397" s="212" t="s">
        <v>119</v>
      </c>
      <c r="D397" s="213">
        <v>45686</v>
      </c>
      <c r="E397" s="191" t="s">
        <v>1990</v>
      </c>
      <c r="F397" s="191" t="s">
        <v>3</v>
      </c>
      <c r="G397" s="191">
        <v>2254572</v>
      </c>
      <c r="H397" s="68"/>
      <c r="I397" s="197" t="s">
        <v>2463</v>
      </c>
      <c r="J397" s="68"/>
      <c r="K397" s="68"/>
      <c r="L397" s="68"/>
      <c r="M397" s="68"/>
      <c r="N397" s="348"/>
      <c r="O397" s="348"/>
      <c r="P397" s="214">
        <v>0</v>
      </c>
      <c r="Q397" s="214">
        <v>16486.060000000001</v>
      </c>
      <c r="R397" s="68" t="s">
        <v>1479</v>
      </c>
      <c r="S397" s="349"/>
      <c r="T397" s="272"/>
    </row>
    <row r="398" spans="1:20" ht="63.75">
      <c r="A398" s="191" t="s">
        <v>544</v>
      </c>
      <c r="B398" s="68"/>
      <c r="C398" s="212" t="s">
        <v>679</v>
      </c>
      <c r="D398" s="213">
        <v>45686</v>
      </c>
      <c r="E398" s="191" t="s">
        <v>1991</v>
      </c>
      <c r="F398" s="191" t="s">
        <v>6</v>
      </c>
      <c r="G398" s="191">
        <v>2161217</v>
      </c>
      <c r="H398" s="68"/>
      <c r="I398" s="197" t="s">
        <v>2464</v>
      </c>
      <c r="J398" s="68"/>
      <c r="K398" s="68"/>
      <c r="L398" s="68"/>
      <c r="M398" s="68"/>
      <c r="N398" s="348"/>
      <c r="O398" s="348"/>
      <c r="P398" s="214">
        <v>0</v>
      </c>
      <c r="Q398" s="214">
        <v>14547.14</v>
      </c>
      <c r="R398" s="68" t="s">
        <v>1479</v>
      </c>
      <c r="S398" s="349"/>
      <c r="T398" s="272"/>
    </row>
    <row r="399" spans="1:20" ht="63.75">
      <c r="A399" s="191" t="s">
        <v>544</v>
      </c>
      <c r="B399" s="68"/>
      <c r="C399" s="212" t="s">
        <v>679</v>
      </c>
      <c r="D399" s="213">
        <v>45686</v>
      </c>
      <c r="E399" s="191" t="s">
        <v>1992</v>
      </c>
      <c r="F399" s="191" t="s">
        <v>6</v>
      </c>
      <c r="G399" s="191">
        <v>2161219</v>
      </c>
      <c r="H399" s="68"/>
      <c r="I399" s="197" t="s">
        <v>2465</v>
      </c>
      <c r="J399" s="68"/>
      <c r="K399" s="68"/>
      <c r="L399" s="68"/>
      <c r="M399" s="68"/>
      <c r="N399" s="348"/>
      <c r="O399" s="348"/>
      <c r="P399" s="214">
        <v>0</v>
      </c>
      <c r="Q399" s="214">
        <v>12080</v>
      </c>
      <c r="R399" s="68" t="s">
        <v>1479</v>
      </c>
      <c r="S399" s="349"/>
      <c r="T399" s="272"/>
    </row>
    <row r="400" spans="1:20" ht="63.75">
      <c r="A400" s="191">
        <v>117</v>
      </c>
      <c r="B400" s="68"/>
      <c r="C400" s="212" t="s">
        <v>54</v>
      </c>
      <c r="D400" s="213">
        <v>45686</v>
      </c>
      <c r="E400" s="191" t="s">
        <v>1993</v>
      </c>
      <c r="F400" s="191" t="s">
        <v>10</v>
      </c>
      <c r="G400" s="191">
        <v>1117940</v>
      </c>
      <c r="H400" s="68"/>
      <c r="I400" s="197" t="s">
        <v>2466</v>
      </c>
      <c r="J400" s="68"/>
      <c r="K400" s="68"/>
      <c r="L400" s="68"/>
      <c r="M400" s="68"/>
      <c r="N400" s="348"/>
      <c r="O400" s="348"/>
      <c r="P400" s="214">
        <v>60</v>
      </c>
      <c r="Q400" s="214">
        <v>0</v>
      </c>
      <c r="R400" s="68" t="s">
        <v>1479</v>
      </c>
      <c r="S400" s="349"/>
      <c r="T400" s="272"/>
    </row>
    <row r="401" spans="1:20" ht="102">
      <c r="A401" s="191">
        <v>548</v>
      </c>
      <c r="B401" s="68"/>
      <c r="C401" s="212" t="s">
        <v>1279</v>
      </c>
      <c r="D401" s="213">
        <v>45686</v>
      </c>
      <c r="E401" s="191" t="s">
        <v>1994</v>
      </c>
      <c r="F401" s="191" t="s">
        <v>10</v>
      </c>
      <c r="G401" s="191">
        <v>1117960</v>
      </c>
      <c r="H401" s="68"/>
      <c r="I401" s="197" t="s">
        <v>2467</v>
      </c>
      <c r="J401" s="68"/>
      <c r="K401" s="68"/>
      <c r="L401" s="68"/>
      <c r="M401" s="68"/>
      <c r="N401" s="348"/>
      <c r="O401" s="348"/>
      <c r="P401" s="214">
        <v>443.07</v>
      </c>
      <c r="Q401" s="214">
        <v>0</v>
      </c>
      <c r="R401" s="68" t="s">
        <v>1479</v>
      </c>
      <c r="S401" s="349"/>
      <c r="T401" s="272"/>
    </row>
    <row r="402" spans="1:20" ht="63.75">
      <c r="A402" s="191">
        <v>117</v>
      </c>
      <c r="B402" s="68"/>
      <c r="C402" s="212" t="s">
        <v>54</v>
      </c>
      <c r="D402" s="213">
        <v>45686</v>
      </c>
      <c r="E402" s="191" t="s">
        <v>1995</v>
      </c>
      <c r="F402" s="191" t="s">
        <v>10</v>
      </c>
      <c r="G402" s="191">
        <v>1117966</v>
      </c>
      <c r="H402" s="68"/>
      <c r="I402" s="197" t="s">
        <v>2468</v>
      </c>
      <c r="J402" s="68"/>
      <c r="K402" s="68"/>
      <c r="L402" s="68"/>
      <c r="M402" s="68"/>
      <c r="N402" s="348"/>
      <c r="O402" s="348"/>
      <c r="P402" s="214">
        <v>60</v>
      </c>
      <c r="Q402" s="214">
        <v>0</v>
      </c>
      <c r="R402" s="68" t="s">
        <v>1479</v>
      </c>
      <c r="S402" s="349"/>
      <c r="T402" s="272"/>
    </row>
    <row r="403" spans="1:20" ht="76.5">
      <c r="A403" s="191">
        <v>117</v>
      </c>
      <c r="B403" s="68"/>
      <c r="C403" s="212" t="s">
        <v>54</v>
      </c>
      <c r="D403" s="213">
        <v>45686</v>
      </c>
      <c r="E403" s="191" t="s">
        <v>1996</v>
      </c>
      <c r="F403" s="191" t="s">
        <v>10</v>
      </c>
      <c r="G403" s="191">
        <v>1118011</v>
      </c>
      <c r="H403" s="68"/>
      <c r="I403" s="197" t="s">
        <v>2469</v>
      </c>
      <c r="J403" s="68"/>
      <c r="K403" s="68"/>
      <c r="L403" s="68"/>
      <c r="M403" s="68"/>
      <c r="N403" s="348"/>
      <c r="O403" s="348"/>
      <c r="P403" s="214">
        <v>60</v>
      </c>
      <c r="Q403" s="214">
        <v>0</v>
      </c>
      <c r="R403" s="68" t="s">
        <v>1479</v>
      </c>
      <c r="S403" s="349"/>
      <c r="T403" s="272"/>
    </row>
    <row r="404" spans="1:20" ht="76.5">
      <c r="A404" s="191">
        <v>117</v>
      </c>
      <c r="B404" s="68"/>
      <c r="C404" s="212" t="s">
        <v>54</v>
      </c>
      <c r="D404" s="213">
        <v>45686</v>
      </c>
      <c r="E404" s="191" t="s">
        <v>1997</v>
      </c>
      <c r="F404" s="191" t="s">
        <v>10</v>
      </c>
      <c r="G404" s="191">
        <v>1118012</v>
      </c>
      <c r="H404" s="68"/>
      <c r="I404" s="197" t="s">
        <v>2470</v>
      </c>
      <c r="J404" s="68"/>
      <c r="K404" s="68"/>
      <c r="L404" s="68"/>
      <c r="M404" s="68"/>
      <c r="N404" s="348"/>
      <c r="O404" s="348"/>
      <c r="P404" s="214">
        <v>60</v>
      </c>
      <c r="Q404" s="214">
        <v>0</v>
      </c>
      <c r="R404" s="68" t="s">
        <v>1479</v>
      </c>
      <c r="S404" s="349"/>
      <c r="T404" s="272"/>
    </row>
    <row r="405" spans="1:20" ht="63.75">
      <c r="A405" s="191">
        <v>117</v>
      </c>
      <c r="B405" s="68"/>
      <c r="C405" s="212" t="s">
        <v>54</v>
      </c>
      <c r="D405" s="213">
        <v>45686</v>
      </c>
      <c r="E405" s="191" t="s">
        <v>1998</v>
      </c>
      <c r="F405" s="191" t="s">
        <v>10</v>
      </c>
      <c r="G405" s="191">
        <v>1118028</v>
      </c>
      <c r="H405" s="68"/>
      <c r="I405" s="197" t="s">
        <v>2471</v>
      </c>
      <c r="J405" s="68"/>
      <c r="K405" s="68"/>
      <c r="L405" s="68"/>
      <c r="M405" s="68"/>
      <c r="N405" s="348"/>
      <c r="O405" s="348"/>
      <c r="P405" s="214">
        <v>60</v>
      </c>
      <c r="Q405" s="214">
        <v>0</v>
      </c>
      <c r="R405" s="68" t="s">
        <v>1479</v>
      </c>
      <c r="S405" s="349"/>
      <c r="T405" s="272"/>
    </row>
    <row r="406" spans="1:20" ht="63.75">
      <c r="A406" s="191">
        <v>117</v>
      </c>
      <c r="B406" s="68"/>
      <c r="C406" s="212" t="s">
        <v>54</v>
      </c>
      <c r="D406" s="213">
        <v>45686</v>
      </c>
      <c r="E406" s="191" t="s">
        <v>1999</v>
      </c>
      <c r="F406" s="191" t="s">
        <v>10</v>
      </c>
      <c r="G406" s="191">
        <v>1118031</v>
      </c>
      <c r="H406" s="68"/>
      <c r="I406" s="197" t="s">
        <v>2472</v>
      </c>
      <c r="J406" s="68"/>
      <c r="K406" s="68"/>
      <c r="L406" s="68"/>
      <c r="M406" s="68"/>
      <c r="N406" s="348"/>
      <c r="O406" s="348"/>
      <c r="P406" s="214">
        <v>60</v>
      </c>
      <c r="Q406" s="214">
        <v>0</v>
      </c>
      <c r="R406" s="68" t="s">
        <v>1479</v>
      </c>
      <c r="S406" s="349"/>
      <c r="T406" s="272"/>
    </row>
    <row r="407" spans="1:20" ht="89.25">
      <c r="A407" s="191">
        <v>513</v>
      </c>
      <c r="B407" s="68"/>
      <c r="C407" s="212" t="s">
        <v>160</v>
      </c>
      <c r="D407" s="213">
        <v>45686</v>
      </c>
      <c r="E407" s="191" t="s">
        <v>2000</v>
      </c>
      <c r="F407" s="191" t="s">
        <v>10</v>
      </c>
      <c r="G407" s="191">
        <v>1117957</v>
      </c>
      <c r="H407" s="68"/>
      <c r="I407" s="197" t="s">
        <v>2473</v>
      </c>
      <c r="J407" s="68"/>
      <c r="K407" s="68"/>
      <c r="L407" s="68"/>
      <c r="M407" s="68"/>
      <c r="N407" s="348"/>
      <c r="O407" s="348"/>
      <c r="P407" s="214">
        <v>28205.56</v>
      </c>
      <c r="Q407" s="214">
        <v>0</v>
      </c>
      <c r="R407" s="68" t="s">
        <v>1479</v>
      </c>
      <c r="S407" s="349"/>
      <c r="T407" s="272"/>
    </row>
    <row r="408" spans="1:20" ht="51">
      <c r="A408" s="191">
        <v>383</v>
      </c>
      <c r="B408" s="68"/>
      <c r="C408" s="212" t="s">
        <v>1242</v>
      </c>
      <c r="D408" s="213">
        <v>45687</v>
      </c>
      <c r="E408" s="191" t="s">
        <v>2001</v>
      </c>
      <c r="F408" s="191" t="s">
        <v>3</v>
      </c>
      <c r="G408" s="191">
        <v>2254889</v>
      </c>
      <c r="H408" s="68"/>
      <c r="I408" s="197" t="s">
        <v>2475</v>
      </c>
      <c r="J408" s="68"/>
      <c r="K408" s="68"/>
      <c r="L408" s="68"/>
      <c r="M408" s="68"/>
      <c r="N408" s="348"/>
      <c r="O408" s="348"/>
      <c r="P408" s="214">
        <v>0</v>
      </c>
      <c r="Q408" s="214">
        <v>139</v>
      </c>
      <c r="R408" s="68" t="s">
        <v>1479</v>
      </c>
      <c r="S408" s="349"/>
      <c r="T408" s="272"/>
    </row>
    <row r="409" spans="1:20" ht="38.25">
      <c r="A409" s="191" t="s">
        <v>550</v>
      </c>
      <c r="B409" s="68"/>
      <c r="C409" s="212" t="s">
        <v>589</v>
      </c>
      <c r="D409" s="213">
        <v>45687</v>
      </c>
      <c r="E409" s="191" t="s">
        <v>2002</v>
      </c>
      <c r="F409" s="191" t="s">
        <v>3</v>
      </c>
      <c r="G409" s="191">
        <v>2254932</v>
      </c>
      <c r="H409" s="68"/>
      <c r="I409" s="197" t="s">
        <v>2476</v>
      </c>
      <c r="J409" s="68"/>
      <c r="K409" s="68"/>
      <c r="L409" s="68"/>
      <c r="M409" s="68"/>
      <c r="N409" s="348"/>
      <c r="O409" s="348"/>
      <c r="P409" s="214">
        <v>0</v>
      </c>
      <c r="Q409" s="214">
        <v>2958.52</v>
      </c>
      <c r="R409" s="68" t="s">
        <v>1479</v>
      </c>
      <c r="S409" s="349"/>
      <c r="T409" s="272"/>
    </row>
    <row r="410" spans="1:20" ht="51">
      <c r="A410" s="191">
        <v>902</v>
      </c>
      <c r="B410" s="68"/>
      <c r="C410" s="212" t="s">
        <v>191</v>
      </c>
      <c r="D410" s="213">
        <v>45687</v>
      </c>
      <c r="E410" s="191" t="s">
        <v>2003</v>
      </c>
      <c r="F410" s="191" t="s">
        <v>3</v>
      </c>
      <c r="G410" s="191">
        <v>2255000</v>
      </c>
      <c r="H410" s="68"/>
      <c r="I410" s="197" t="s">
        <v>2477</v>
      </c>
      <c r="J410" s="68"/>
      <c r="K410" s="68"/>
      <c r="L410" s="68"/>
      <c r="M410" s="68"/>
      <c r="N410" s="348"/>
      <c r="O410" s="348"/>
      <c r="P410" s="214">
        <v>0</v>
      </c>
      <c r="Q410" s="214">
        <v>3201.48</v>
      </c>
      <c r="R410" s="68" t="s">
        <v>1479</v>
      </c>
      <c r="S410" s="349"/>
      <c r="T410" s="272"/>
    </row>
    <row r="411" spans="1:20" ht="38.25">
      <c r="A411" s="191" t="s">
        <v>550</v>
      </c>
      <c r="B411" s="68"/>
      <c r="C411" s="212" t="s">
        <v>589</v>
      </c>
      <c r="D411" s="213">
        <v>45687</v>
      </c>
      <c r="E411" s="191" t="s">
        <v>2004</v>
      </c>
      <c r="F411" s="191" t="s">
        <v>3</v>
      </c>
      <c r="G411" s="191">
        <v>2255019</v>
      </c>
      <c r="H411" s="68"/>
      <c r="I411" s="197" t="s">
        <v>2478</v>
      </c>
      <c r="J411" s="68"/>
      <c r="K411" s="68"/>
      <c r="L411" s="68"/>
      <c r="M411" s="68"/>
      <c r="N411" s="348"/>
      <c r="O411" s="348"/>
      <c r="P411" s="214">
        <v>0</v>
      </c>
      <c r="Q411" s="214">
        <v>724.8</v>
      </c>
      <c r="R411" s="68" t="s">
        <v>1479</v>
      </c>
      <c r="S411" s="349"/>
      <c r="T411" s="272"/>
    </row>
    <row r="412" spans="1:20" ht="51">
      <c r="A412" s="191">
        <v>650</v>
      </c>
      <c r="B412" s="68"/>
      <c r="C412" s="212" t="s">
        <v>175</v>
      </c>
      <c r="D412" s="213">
        <v>45687</v>
      </c>
      <c r="E412" s="191" t="s">
        <v>2005</v>
      </c>
      <c r="F412" s="191" t="s">
        <v>3</v>
      </c>
      <c r="G412" s="191">
        <v>2255033</v>
      </c>
      <c r="H412" s="68"/>
      <c r="I412" s="197" t="s">
        <v>2479</v>
      </c>
      <c r="J412" s="68"/>
      <c r="K412" s="68"/>
      <c r="L412" s="68"/>
      <c r="M412" s="68"/>
      <c r="N412" s="348"/>
      <c r="O412" s="348"/>
      <c r="P412" s="214">
        <v>0</v>
      </c>
      <c r="Q412" s="214">
        <v>100</v>
      </c>
      <c r="R412" s="68" t="s">
        <v>1479</v>
      </c>
      <c r="S412" s="349"/>
      <c r="T412" s="272"/>
    </row>
    <row r="413" spans="1:20" ht="38.25">
      <c r="A413" s="191" t="s">
        <v>550</v>
      </c>
      <c r="B413" s="68"/>
      <c r="C413" s="212" t="s">
        <v>589</v>
      </c>
      <c r="D413" s="213">
        <v>45687</v>
      </c>
      <c r="E413" s="191" t="s">
        <v>2006</v>
      </c>
      <c r="F413" s="191" t="s">
        <v>3</v>
      </c>
      <c r="G413" s="191">
        <v>2254856</v>
      </c>
      <c r="H413" s="68"/>
      <c r="I413" s="197" t="s">
        <v>2480</v>
      </c>
      <c r="J413" s="68"/>
      <c r="K413" s="68"/>
      <c r="L413" s="68"/>
      <c r="M413" s="68"/>
      <c r="N413" s="348"/>
      <c r="O413" s="348"/>
      <c r="P413" s="214">
        <v>0</v>
      </c>
      <c r="Q413" s="214">
        <v>3794</v>
      </c>
      <c r="R413" s="68" t="s">
        <v>1479</v>
      </c>
      <c r="S413" s="349"/>
      <c r="T413" s="272"/>
    </row>
    <row r="414" spans="1:20" ht="51">
      <c r="A414" s="191">
        <v>526</v>
      </c>
      <c r="B414" s="68"/>
      <c r="C414" s="212" t="s">
        <v>1262</v>
      </c>
      <c r="D414" s="213">
        <v>45687</v>
      </c>
      <c r="E414" s="191" t="s">
        <v>2007</v>
      </c>
      <c r="F414" s="191" t="s">
        <v>3</v>
      </c>
      <c r="G414" s="191">
        <v>2254858</v>
      </c>
      <c r="H414" s="68"/>
      <c r="I414" s="197" t="s">
        <v>2481</v>
      </c>
      <c r="J414" s="68"/>
      <c r="K414" s="68"/>
      <c r="L414" s="68"/>
      <c r="M414" s="68"/>
      <c r="N414" s="348"/>
      <c r="O414" s="348"/>
      <c r="P414" s="214">
        <v>0</v>
      </c>
      <c r="Q414" s="214">
        <v>99940</v>
      </c>
      <c r="R414" s="68" t="s">
        <v>1479</v>
      </c>
      <c r="S414" s="349"/>
      <c r="T414" s="272"/>
    </row>
    <row r="415" spans="1:20" ht="51">
      <c r="A415" s="191">
        <v>163</v>
      </c>
      <c r="B415" s="68"/>
      <c r="C415" s="212" t="s">
        <v>78</v>
      </c>
      <c r="D415" s="213">
        <v>45687</v>
      </c>
      <c r="E415" s="191" t="s">
        <v>2008</v>
      </c>
      <c r="F415" s="191" t="s">
        <v>3</v>
      </c>
      <c r="G415" s="191">
        <v>2254903</v>
      </c>
      <c r="H415" s="68"/>
      <c r="I415" s="197" t="s">
        <v>2482</v>
      </c>
      <c r="J415" s="68"/>
      <c r="K415" s="68"/>
      <c r="L415" s="68"/>
      <c r="M415" s="68"/>
      <c r="N415" s="348"/>
      <c r="O415" s="348"/>
      <c r="P415" s="214">
        <v>0</v>
      </c>
      <c r="Q415" s="214">
        <v>8.6999999999999993</v>
      </c>
      <c r="R415" s="68" t="s">
        <v>1479</v>
      </c>
      <c r="S415" s="349"/>
      <c r="T415" s="272"/>
    </row>
    <row r="416" spans="1:20" ht="63.75">
      <c r="A416" s="191">
        <v>291</v>
      </c>
      <c r="B416" s="68"/>
      <c r="C416" s="212" t="s">
        <v>119</v>
      </c>
      <c r="D416" s="213">
        <v>45687</v>
      </c>
      <c r="E416" s="191" t="s">
        <v>2009</v>
      </c>
      <c r="F416" s="191" t="s">
        <v>10</v>
      </c>
      <c r="G416" s="191">
        <v>3011179</v>
      </c>
      <c r="H416" s="68"/>
      <c r="I416" s="197" t="s">
        <v>2483</v>
      </c>
      <c r="J416" s="68"/>
      <c r="K416" s="68"/>
      <c r="L416" s="68"/>
      <c r="M416" s="68"/>
      <c r="N416" s="348"/>
      <c r="O416" s="348"/>
      <c r="P416" s="214">
        <v>60</v>
      </c>
      <c r="Q416" s="214">
        <v>0</v>
      </c>
      <c r="R416" s="68" t="s">
        <v>1479</v>
      </c>
      <c r="S416" s="349"/>
      <c r="T416" s="272"/>
    </row>
    <row r="417" spans="1:20" ht="76.5">
      <c r="A417" s="191">
        <v>117</v>
      </c>
      <c r="B417" s="68"/>
      <c r="C417" s="212" t="s">
        <v>54</v>
      </c>
      <c r="D417" s="213">
        <v>45687</v>
      </c>
      <c r="E417" s="191" t="s">
        <v>2010</v>
      </c>
      <c r="F417" s="191" t="s">
        <v>10</v>
      </c>
      <c r="G417" s="191">
        <v>1118150</v>
      </c>
      <c r="H417" s="68"/>
      <c r="I417" s="197" t="s">
        <v>2484</v>
      </c>
      <c r="J417" s="68"/>
      <c r="K417" s="68"/>
      <c r="L417" s="68"/>
      <c r="M417" s="68"/>
      <c r="N417" s="348"/>
      <c r="O417" s="348"/>
      <c r="P417" s="214">
        <v>60</v>
      </c>
      <c r="Q417" s="214">
        <v>0</v>
      </c>
      <c r="R417" s="68" t="s">
        <v>1479</v>
      </c>
      <c r="S417" s="349"/>
      <c r="T417" s="272"/>
    </row>
    <row r="418" spans="1:20" ht="51">
      <c r="A418" s="191">
        <v>46</v>
      </c>
      <c r="B418" s="68"/>
      <c r="C418" s="212" t="s">
        <v>1367</v>
      </c>
      <c r="D418" s="213">
        <v>45688</v>
      </c>
      <c r="E418" s="191" t="s">
        <v>2011</v>
      </c>
      <c r="F418" s="191" t="s">
        <v>3</v>
      </c>
      <c r="G418" s="191">
        <v>2255263</v>
      </c>
      <c r="H418" s="68"/>
      <c r="I418" s="197" t="s">
        <v>2485</v>
      </c>
      <c r="J418" s="68"/>
      <c r="K418" s="68"/>
      <c r="L418" s="68"/>
      <c r="M418" s="68"/>
      <c r="N418" s="348"/>
      <c r="O418" s="348"/>
      <c r="P418" s="214">
        <v>0</v>
      </c>
      <c r="Q418" s="214">
        <v>3320.94</v>
      </c>
      <c r="R418" s="68" t="s">
        <v>1479</v>
      </c>
      <c r="S418" s="349"/>
      <c r="T418" s="272"/>
    </row>
    <row r="419" spans="1:20" ht="63.75">
      <c r="A419" s="191">
        <v>15</v>
      </c>
      <c r="B419" s="68"/>
      <c r="C419" s="212" t="s">
        <v>39</v>
      </c>
      <c r="D419" s="213">
        <v>45688</v>
      </c>
      <c r="E419" s="191" t="s">
        <v>2012</v>
      </c>
      <c r="F419" s="191" t="s">
        <v>3</v>
      </c>
      <c r="G419" s="191">
        <v>2255282</v>
      </c>
      <c r="H419" s="68"/>
      <c r="I419" s="197" t="s">
        <v>2486</v>
      </c>
      <c r="J419" s="68"/>
      <c r="K419" s="68"/>
      <c r="L419" s="68"/>
      <c r="M419" s="68"/>
      <c r="N419" s="348"/>
      <c r="O419" s="348"/>
      <c r="P419" s="214">
        <v>0</v>
      </c>
      <c r="Q419" s="214">
        <v>24</v>
      </c>
      <c r="R419" s="68" t="s">
        <v>1479</v>
      </c>
      <c r="S419" s="349"/>
      <c r="T419" s="272"/>
    </row>
    <row r="420" spans="1:20" ht="51">
      <c r="A420" s="191" t="s">
        <v>550</v>
      </c>
      <c r="B420" s="68"/>
      <c r="C420" s="212" t="s">
        <v>589</v>
      </c>
      <c r="D420" s="213">
        <v>45688</v>
      </c>
      <c r="E420" s="191" t="s">
        <v>2013</v>
      </c>
      <c r="F420" s="191" t="s">
        <v>3</v>
      </c>
      <c r="G420" s="191">
        <v>2255317</v>
      </c>
      <c r="H420" s="68"/>
      <c r="I420" s="197" t="s">
        <v>2487</v>
      </c>
      <c r="J420" s="68"/>
      <c r="K420" s="68"/>
      <c r="L420" s="68"/>
      <c r="M420" s="68"/>
      <c r="N420" s="348"/>
      <c r="O420" s="348"/>
      <c r="P420" s="214">
        <v>0</v>
      </c>
      <c r="Q420" s="214">
        <v>5477</v>
      </c>
      <c r="R420" s="68" t="s">
        <v>1479</v>
      </c>
      <c r="S420" s="349"/>
      <c r="T420" s="272"/>
    </row>
    <row r="421" spans="1:20" ht="51">
      <c r="A421" s="191">
        <v>650</v>
      </c>
      <c r="B421" s="68"/>
      <c r="C421" s="212" t="s">
        <v>175</v>
      </c>
      <c r="D421" s="213">
        <v>45688</v>
      </c>
      <c r="E421" s="191" t="s">
        <v>2014</v>
      </c>
      <c r="F421" s="191" t="s">
        <v>3</v>
      </c>
      <c r="G421" s="191">
        <v>2255399</v>
      </c>
      <c r="H421" s="68"/>
      <c r="I421" s="197" t="s">
        <v>2488</v>
      </c>
      <c r="J421" s="68"/>
      <c r="K421" s="68"/>
      <c r="L421" s="68"/>
      <c r="M421" s="68"/>
      <c r="N421" s="348"/>
      <c r="O421" s="348"/>
      <c r="P421" s="214">
        <v>0</v>
      </c>
      <c r="Q421" s="214">
        <v>36</v>
      </c>
      <c r="R421" s="68" t="s">
        <v>1479</v>
      </c>
      <c r="S421" s="349"/>
      <c r="T421" s="272"/>
    </row>
    <row r="422" spans="1:20" ht="51">
      <c r="A422" s="191">
        <v>383</v>
      </c>
      <c r="B422" s="68"/>
      <c r="C422" s="212" t="s">
        <v>1242</v>
      </c>
      <c r="D422" s="213">
        <v>45688</v>
      </c>
      <c r="E422" s="191" t="s">
        <v>2015</v>
      </c>
      <c r="F422" s="191" t="s">
        <v>3</v>
      </c>
      <c r="G422" s="191">
        <v>2255410</v>
      </c>
      <c r="H422" s="68"/>
      <c r="I422" s="197" t="s">
        <v>2489</v>
      </c>
      <c r="J422" s="68"/>
      <c r="K422" s="68"/>
      <c r="L422" s="68"/>
      <c r="M422" s="68"/>
      <c r="N422" s="348"/>
      <c r="O422" s="348"/>
      <c r="P422" s="214">
        <v>0</v>
      </c>
      <c r="Q422" s="214">
        <v>5632</v>
      </c>
      <c r="R422" s="68" t="s">
        <v>1479</v>
      </c>
      <c r="S422" s="349"/>
      <c r="T422" s="272"/>
    </row>
    <row r="423" spans="1:20" ht="51">
      <c r="A423" s="191">
        <v>383</v>
      </c>
      <c r="B423" s="68"/>
      <c r="C423" s="212" t="s">
        <v>1242</v>
      </c>
      <c r="D423" s="213">
        <v>45688</v>
      </c>
      <c r="E423" s="191" t="s">
        <v>2016</v>
      </c>
      <c r="F423" s="191" t="s">
        <v>3</v>
      </c>
      <c r="G423" s="191">
        <v>2255447</v>
      </c>
      <c r="H423" s="68"/>
      <c r="I423" s="197" t="s">
        <v>2490</v>
      </c>
      <c r="J423" s="68"/>
      <c r="K423" s="68"/>
      <c r="L423" s="68"/>
      <c r="M423" s="68"/>
      <c r="N423" s="348"/>
      <c r="O423" s="348"/>
      <c r="P423" s="214">
        <v>0</v>
      </c>
      <c r="Q423" s="214">
        <v>2715</v>
      </c>
      <c r="R423" s="68" t="s">
        <v>1479</v>
      </c>
      <c r="S423" s="349"/>
      <c r="T423" s="272"/>
    </row>
    <row r="424" spans="1:20" ht="51">
      <c r="A424" s="191">
        <v>383</v>
      </c>
      <c r="B424" s="68"/>
      <c r="C424" s="212" t="s">
        <v>1242</v>
      </c>
      <c r="D424" s="213">
        <v>45688</v>
      </c>
      <c r="E424" s="191" t="s">
        <v>2017</v>
      </c>
      <c r="F424" s="191" t="s">
        <v>3</v>
      </c>
      <c r="G424" s="191">
        <v>2255448</v>
      </c>
      <c r="H424" s="68"/>
      <c r="I424" s="197" t="s">
        <v>2491</v>
      </c>
      <c r="J424" s="68"/>
      <c r="K424" s="68"/>
      <c r="L424" s="68"/>
      <c r="M424" s="68"/>
      <c r="N424" s="348"/>
      <c r="O424" s="348"/>
      <c r="P424" s="214">
        <v>0</v>
      </c>
      <c r="Q424" s="214">
        <v>34459</v>
      </c>
      <c r="R424" s="68" t="s">
        <v>1479</v>
      </c>
      <c r="S424" s="349"/>
      <c r="T424" s="272"/>
    </row>
    <row r="425" spans="1:20" ht="51">
      <c r="A425" s="191">
        <v>383</v>
      </c>
      <c r="B425" s="68"/>
      <c r="C425" s="212" t="s">
        <v>1242</v>
      </c>
      <c r="D425" s="213">
        <v>45688</v>
      </c>
      <c r="E425" s="191" t="s">
        <v>2018</v>
      </c>
      <c r="F425" s="191" t="s">
        <v>3</v>
      </c>
      <c r="G425" s="191">
        <v>2255449</v>
      </c>
      <c r="H425" s="68"/>
      <c r="I425" s="197" t="s">
        <v>2492</v>
      </c>
      <c r="J425" s="68"/>
      <c r="K425" s="68"/>
      <c r="L425" s="68"/>
      <c r="M425" s="68"/>
      <c r="N425" s="348"/>
      <c r="O425" s="348"/>
      <c r="P425" s="214">
        <v>0</v>
      </c>
      <c r="Q425" s="214">
        <v>8982</v>
      </c>
      <c r="R425" s="68" t="s">
        <v>1479</v>
      </c>
      <c r="S425" s="349"/>
      <c r="T425" s="272"/>
    </row>
    <row r="426" spans="1:20" ht="51">
      <c r="A426" s="191">
        <v>383</v>
      </c>
      <c r="B426" s="68"/>
      <c r="C426" s="212" t="s">
        <v>1242</v>
      </c>
      <c r="D426" s="213">
        <v>45688</v>
      </c>
      <c r="E426" s="191" t="s">
        <v>2019</v>
      </c>
      <c r="F426" s="191" t="s">
        <v>3</v>
      </c>
      <c r="G426" s="191">
        <v>2255450</v>
      </c>
      <c r="H426" s="68"/>
      <c r="I426" s="197" t="s">
        <v>2493</v>
      </c>
      <c r="J426" s="68"/>
      <c r="K426" s="68"/>
      <c r="L426" s="68"/>
      <c r="M426" s="68"/>
      <c r="N426" s="348"/>
      <c r="O426" s="348"/>
      <c r="P426" s="214">
        <v>0</v>
      </c>
      <c r="Q426" s="214">
        <v>28947</v>
      </c>
      <c r="R426" s="68" t="s">
        <v>1479</v>
      </c>
      <c r="S426" s="349"/>
      <c r="T426" s="272"/>
    </row>
    <row r="427" spans="1:20" ht="51">
      <c r="A427" s="191">
        <v>383</v>
      </c>
      <c r="B427" s="68"/>
      <c r="C427" s="212" t="s">
        <v>1242</v>
      </c>
      <c r="D427" s="213">
        <v>45688</v>
      </c>
      <c r="E427" s="191" t="s">
        <v>2020</v>
      </c>
      <c r="F427" s="191" t="s">
        <v>3</v>
      </c>
      <c r="G427" s="191">
        <v>2255451</v>
      </c>
      <c r="H427" s="68"/>
      <c r="I427" s="197" t="s">
        <v>2494</v>
      </c>
      <c r="J427" s="68"/>
      <c r="K427" s="68"/>
      <c r="L427" s="68"/>
      <c r="M427" s="68"/>
      <c r="N427" s="348"/>
      <c r="O427" s="348"/>
      <c r="P427" s="214">
        <v>0</v>
      </c>
      <c r="Q427" s="214">
        <v>1259</v>
      </c>
      <c r="R427" s="68" t="s">
        <v>1479</v>
      </c>
      <c r="S427" s="349"/>
      <c r="T427" s="272"/>
    </row>
    <row r="428" spans="1:20" ht="51">
      <c r="A428" s="191">
        <v>383</v>
      </c>
      <c r="B428" s="68"/>
      <c r="C428" s="212" t="s">
        <v>1242</v>
      </c>
      <c r="D428" s="213">
        <v>45688</v>
      </c>
      <c r="E428" s="191" t="s">
        <v>2021</v>
      </c>
      <c r="F428" s="191" t="s">
        <v>3</v>
      </c>
      <c r="G428" s="191">
        <v>2255452</v>
      </c>
      <c r="H428" s="68"/>
      <c r="I428" s="197" t="s">
        <v>2495</v>
      </c>
      <c r="J428" s="68"/>
      <c r="K428" s="68"/>
      <c r="L428" s="68"/>
      <c r="M428" s="68"/>
      <c r="N428" s="348"/>
      <c r="O428" s="348"/>
      <c r="P428" s="214">
        <v>0</v>
      </c>
      <c r="Q428" s="214">
        <v>1960</v>
      </c>
      <c r="R428" s="68" t="s">
        <v>1479</v>
      </c>
      <c r="S428" s="349"/>
      <c r="T428" s="272"/>
    </row>
    <row r="429" spans="1:20" ht="51">
      <c r="A429" s="191">
        <v>383</v>
      </c>
      <c r="B429" s="68"/>
      <c r="C429" s="212" t="s">
        <v>1242</v>
      </c>
      <c r="D429" s="213">
        <v>45688</v>
      </c>
      <c r="E429" s="191" t="s">
        <v>2022</v>
      </c>
      <c r="F429" s="191" t="s">
        <v>3</v>
      </c>
      <c r="G429" s="191">
        <v>2255453</v>
      </c>
      <c r="H429" s="68"/>
      <c r="I429" s="197" t="s">
        <v>2496</v>
      </c>
      <c r="J429" s="68"/>
      <c r="K429" s="68"/>
      <c r="L429" s="68"/>
      <c r="M429" s="68"/>
      <c r="N429" s="348"/>
      <c r="O429" s="348"/>
      <c r="P429" s="214">
        <v>0</v>
      </c>
      <c r="Q429" s="214">
        <v>22312</v>
      </c>
      <c r="R429" s="68" t="s">
        <v>1479</v>
      </c>
      <c r="S429" s="349"/>
      <c r="T429" s="272"/>
    </row>
    <row r="430" spans="1:20" ht="51">
      <c r="A430" s="191">
        <v>383</v>
      </c>
      <c r="B430" s="68"/>
      <c r="C430" s="212" t="s">
        <v>1242</v>
      </c>
      <c r="D430" s="213">
        <v>45688</v>
      </c>
      <c r="E430" s="191" t="s">
        <v>2023</v>
      </c>
      <c r="F430" s="191" t="s">
        <v>3</v>
      </c>
      <c r="G430" s="191">
        <v>2255454</v>
      </c>
      <c r="H430" s="68"/>
      <c r="I430" s="197" t="s">
        <v>2497</v>
      </c>
      <c r="J430" s="68"/>
      <c r="K430" s="68"/>
      <c r="L430" s="68"/>
      <c r="M430" s="68"/>
      <c r="N430" s="348"/>
      <c r="O430" s="348"/>
      <c r="P430" s="214">
        <v>0</v>
      </c>
      <c r="Q430" s="214">
        <v>949</v>
      </c>
      <c r="R430" s="68" t="s">
        <v>1479</v>
      </c>
      <c r="S430" s="349"/>
      <c r="T430" s="272"/>
    </row>
    <row r="431" spans="1:20" ht="51">
      <c r="A431" s="191">
        <v>383</v>
      </c>
      <c r="B431" s="68"/>
      <c r="C431" s="212" t="s">
        <v>1242</v>
      </c>
      <c r="D431" s="213">
        <v>45688</v>
      </c>
      <c r="E431" s="191" t="s">
        <v>2024</v>
      </c>
      <c r="F431" s="191" t="s">
        <v>3</v>
      </c>
      <c r="G431" s="191">
        <v>2255458</v>
      </c>
      <c r="H431" s="68"/>
      <c r="I431" s="197" t="s">
        <v>2498</v>
      </c>
      <c r="J431" s="68"/>
      <c r="K431" s="68"/>
      <c r="L431" s="68"/>
      <c r="M431" s="68"/>
      <c r="N431" s="348"/>
      <c r="O431" s="348"/>
      <c r="P431" s="214">
        <v>0</v>
      </c>
      <c r="Q431" s="214">
        <v>1554.36</v>
      </c>
      <c r="R431" s="68" t="s">
        <v>1479</v>
      </c>
      <c r="S431" s="349"/>
      <c r="T431" s="272"/>
    </row>
    <row r="432" spans="1:20" ht="51">
      <c r="A432" s="191">
        <v>383</v>
      </c>
      <c r="B432" s="68"/>
      <c r="C432" s="212" t="s">
        <v>1242</v>
      </c>
      <c r="D432" s="213">
        <v>45688</v>
      </c>
      <c r="E432" s="191" t="s">
        <v>2025</v>
      </c>
      <c r="F432" s="191" t="s">
        <v>3</v>
      </c>
      <c r="G432" s="191">
        <v>2255455</v>
      </c>
      <c r="H432" s="68"/>
      <c r="I432" s="197" t="s">
        <v>2499</v>
      </c>
      <c r="J432" s="68"/>
      <c r="K432" s="68"/>
      <c r="L432" s="68"/>
      <c r="M432" s="68"/>
      <c r="N432" s="348"/>
      <c r="O432" s="348"/>
      <c r="P432" s="214">
        <v>0</v>
      </c>
      <c r="Q432" s="214">
        <v>3151</v>
      </c>
      <c r="R432" s="68" t="s">
        <v>1479</v>
      </c>
      <c r="S432" s="349"/>
      <c r="T432" s="272"/>
    </row>
    <row r="433" spans="1:20" ht="51">
      <c r="A433" s="191">
        <v>383</v>
      </c>
      <c r="B433" s="68"/>
      <c r="C433" s="212" t="s">
        <v>1242</v>
      </c>
      <c r="D433" s="213">
        <v>45688</v>
      </c>
      <c r="E433" s="191" t="s">
        <v>2026</v>
      </c>
      <c r="F433" s="191" t="s">
        <v>3</v>
      </c>
      <c r="G433" s="191">
        <v>2255456</v>
      </c>
      <c r="H433" s="68"/>
      <c r="I433" s="197" t="s">
        <v>2500</v>
      </c>
      <c r="J433" s="68"/>
      <c r="K433" s="68"/>
      <c r="L433" s="68"/>
      <c r="M433" s="68"/>
      <c r="N433" s="348"/>
      <c r="O433" s="348"/>
      <c r="P433" s="214">
        <v>0</v>
      </c>
      <c r="Q433" s="214">
        <v>2214.75</v>
      </c>
      <c r="R433" s="68" t="s">
        <v>1479</v>
      </c>
      <c r="S433" s="349"/>
      <c r="T433" s="272"/>
    </row>
    <row r="434" spans="1:20" ht="51">
      <c r="A434" s="191">
        <v>383</v>
      </c>
      <c r="B434" s="68"/>
      <c r="C434" s="212" t="s">
        <v>1242</v>
      </c>
      <c r="D434" s="213">
        <v>45688</v>
      </c>
      <c r="E434" s="191" t="s">
        <v>2027</v>
      </c>
      <c r="F434" s="191" t="s">
        <v>3</v>
      </c>
      <c r="G434" s="191">
        <v>2255457</v>
      </c>
      <c r="H434" s="68"/>
      <c r="I434" s="197" t="s">
        <v>2501</v>
      </c>
      <c r="J434" s="68"/>
      <c r="K434" s="68"/>
      <c r="L434" s="68"/>
      <c r="M434" s="68"/>
      <c r="N434" s="348"/>
      <c r="O434" s="348"/>
      <c r="P434" s="214">
        <v>0</v>
      </c>
      <c r="Q434" s="214">
        <v>324</v>
      </c>
      <c r="R434" s="68" t="s">
        <v>1479</v>
      </c>
      <c r="S434" s="349"/>
      <c r="T434" s="272"/>
    </row>
    <row r="435" spans="1:20" ht="51">
      <c r="A435" s="191">
        <v>383</v>
      </c>
      <c r="B435" s="68"/>
      <c r="C435" s="212" t="s">
        <v>1242</v>
      </c>
      <c r="D435" s="213">
        <v>45688</v>
      </c>
      <c r="E435" s="191" t="s">
        <v>2028</v>
      </c>
      <c r="F435" s="191" t="s">
        <v>3</v>
      </c>
      <c r="G435" s="191">
        <v>2255459</v>
      </c>
      <c r="H435" s="68"/>
      <c r="I435" s="197" t="s">
        <v>2502</v>
      </c>
      <c r="J435" s="68"/>
      <c r="K435" s="68"/>
      <c r="L435" s="68"/>
      <c r="M435" s="68"/>
      <c r="N435" s="348"/>
      <c r="O435" s="348"/>
      <c r="P435" s="214">
        <v>0</v>
      </c>
      <c r="Q435" s="214">
        <v>27512</v>
      </c>
      <c r="R435" s="68" t="s">
        <v>1479</v>
      </c>
      <c r="S435" s="349"/>
      <c r="T435" s="272"/>
    </row>
    <row r="436" spans="1:20" ht="38.25">
      <c r="A436" s="191">
        <v>526</v>
      </c>
      <c r="B436" s="68"/>
      <c r="C436" s="212" t="s">
        <v>1262</v>
      </c>
      <c r="D436" s="213">
        <v>45688</v>
      </c>
      <c r="E436" s="191" t="s">
        <v>2029</v>
      </c>
      <c r="F436" s="191" t="s">
        <v>3</v>
      </c>
      <c r="G436" s="191">
        <v>2255497</v>
      </c>
      <c r="H436" s="68"/>
      <c r="I436" s="197" t="s">
        <v>2503</v>
      </c>
      <c r="J436" s="68"/>
      <c r="K436" s="68"/>
      <c r="L436" s="68"/>
      <c r="M436" s="68"/>
      <c r="N436" s="348"/>
      <c r="O436" s="348"/>
      <c r="P436" s="214">
        <v>0</v>
      </c>
      <c r="Q436" s="214">
        <v>2150</v>
      </c>
      <c r="R436" s="68" t="s">
        <v>1479</v>
      </c>
      <c r="S436" s="349"/>
      <c r="T436" s="272"/>
    </row>
    <row r="437" spans="1:20" ht="51">
      <c r="A437" s="191">
        <v>222</v>
      </c>
      <c r="B437" s="68"/>
      <c r="C437" s="212" t="s">
        <v>93</v>
      </c>
      <c r="D437" s="213">
        <v>45688</v>
      </c>
      <c r="E437" s="191" t="s">
        <v>2030</v>
      </c>
      <c r="F437" s="191" t="s">
        <v>3</v>
      </c>
      <c r="G437" s="191">
        <v>2255498</v>
      </c>
      <c r="H437" s="68"/>
      <c r="I437" s="197" t="s">
        <v>2504</v>
      </c>
      <c r="J437" s="68"/>
      <c r="K437" s="68"/>
      <c r="L437" s="68"/>
      <c r="M437" s="68"/>
      <c r="N437" s="348"/>
      <c r="O437" s="348"/>
      <c r="P437" s="214">
        <v>0</v>
      </c>
      <c r="Q437" s="214">
        <v>14400</v>
      </c>
      <c r="R437" s="68" t="s">
        <v>1479</v>
      </c>
      <c r="S437" s="349"/>
      <c r="T437" s="272"/>
    </row>
    <row r="438" spans="1:20" ht="51">
      <c r="A438" s="191">
        <v>35</v>
      </c>
      <c r="B438" s="68"/>
      <c r="C438" s="212" t="s">
        <v>43</v>
      </c>
      <c r="D438" s="213">
        <v>45688</v>
      </c>
      <c r="E438" s="191" t="s">
        <v>2031</v>
      </c>
      <c r="F438" s="191" t="s">
        <v>635</v>
      </c>
      <c r="G438" s="191">
        <v>10875821</v>
      </c>
      <c r="H438" s="68"/>
      <c r="I438" s="197" t="s">
        <v>2505</v>
      </c>
      <c r="J438" s="68"/>
      <c r="K438" s="68"/>
      <c r="L438" s="68"/>
      <c r="M438" s="68"/>
      <c r="N438" s="348"/>
      <c r="O438" s="348"/>
      <c r="P438" s="214">
        <v>0</v>
      </c>
      <c r="Q438" s="214">
        <v>1027.3499999999999</v>
      </c>
      <c r="R438" s="68" t="s">
        <v>1479</v>
      </c>
      <c r="S438" s="349"/>
      <c r="T438" s="272"/>
    </row>
    <row r="439" spans="1:20" ht="76.5">
      <c r="A439" s="191" t="s">
        <v>541</v>
      </c>
      <c r="B439" s="68"/>
      <c r="C439" s="212" t="s">
        <v>590</v>
      </c>
      <c r="D439" s="213">
        <v>45688</v>
      </c>
      <c r="E439" s="191" t="s">
        <v>2032</v>
      </c>
      <c r="F439" s="191" t="s">
        <v>635</v>
      </c>
      <c r="G439" s="191">
        <v>10888889</v>
      </c>
      <c r="H439" s="68"/>
      <c r="I439" s="197" t="s">
        <v>2506</v>
      </c>
      <c r="J439" s="68"/>
      <c r="K439" s="68"/>
      <c r="L439" s="68"/>
      <c r="M439" s="68"/>
      <c r="N439" s="348"/>
      <c r="O439" s="348"/>
      <c r="P439" s="214">
        <v>0</v>
      </c>
      <c r="Q439" s="214">
        <v>125258.53</v>
      </c>
      <c r="R439" s="68" t="s">
        <v>1479</v>
      </c>
      <c r="S439" s="349"/>
      <c r="T439" s="272"/>
    </row>
    <row r="440" spans="1:20" ht="114.75">
      <c r="A440" s="191">
        <v>46</v>
      </c>
      <c r="B440" s="68"/>
      <c r="C440" s="212" t="s">
        <v>1367</v>
      </c>
      <c r="D440" s="213">
        <v>45688</v>
      </c>
      <c r="E440" s="191" t="s">
        <v>2033</v>
      </c>
      <c r="F440" s="191" t="s">
        <v>598</v>
      </c>
      <c r="G440" s="191">
        <v>10846510</v>
      </c>
      <c r="H440" s="68"/>
      <c r="I440" s="197" t="s">
        <v>2507</v>
      </c>
      <c r="J440" s="68"/>
      <c r="K440" s="68"/>
      <c r="L440" s="68"/>
      <c r="M440" s="68"/>
      <c r="N440" s="348"/>
      <c r="O440" s="348"/>
      <c r="P440" s="214">
        <v>0</v>
      </c>
      <c r="Q440" s="214">
        <v>1007478.49</v>
      </c>
      <c r="R440" s="68" t="s">
        <v>1479</v>
      </c>
      <c r="S440" s="349"/>
      <c r="T440" s="272"/>
    </row>
    <row r="441" spans="1:20" ht="51">
      <c r="A441" s="191">
        <v>383</v>
      </c>
      <c r="B441" s="68"/>
      <c r="C441" s="212" t="s">
        <v>1242</v>
      </c>
      <c r="D441" s="213">
        <v>45688</v>
      </c>
      <c r="E441" s="191" t="s">
        <v>2034</v>
      </c>
      <c r="F441" s="191" t="s">
        <v>6</v>
      </c>
      <c r="G441" s="191">
        <v>2162975</v>
      </c>
      <c r="H441" s="68"/>
      <c r="I441" s="197" t="s">
        <v>2508</v>
      </c>
      <c r="J441" s="68"/>
      <c r="K441" s="68"/>
      <c r="L441" s="68"/>
      <c r="M441" s="68"/>
      <c r="N441" s="348"/>
      <c r="O441" s="348"/>
      <c r="P441" s="214">
        <v>0</v>
      </c>
      <c r="Q441" s="214">
        <v>389</v>
      </c>
      <c r="R441" s="68" t="s">
        <v>1479</v>
      </c>
      <c r="S441" s="349"/>
      <c r="T441" s="272"/>
    </row>
    <row r="442" spans="1:20" ht="51">
      <c r="A442" s="191" t="s">
        <v>544</v>
      </c>
      <c r="B442" s="68"/>
      <c r="C442" s="212" t="s">
        <v>679</v>
      </c>
      <c r="D442" s="213">
        <v>45688</v>
      </c>
      <c r="E442" s="191" t="s">
        <v>2035</v>
      </c>
      <c r="F442" s="191" t="s">
        <v>6</v>
      </c>
      <c r="G442" s="191">
        <v>2163410</v>
      </c>
      <c r="H442" s="68"/>
      <c r="I442" s="197" t="s">
        <v>2509</v>
      </c>
      <c r="J442" s="68"/>
      <c r="K442" s="68"/>
      <c r="L442" s="68"/>
      <c r="M442" s="68"/>
      <c r="N442" s="348"/>
      <c r="O442" s="348"/>
      <c r="P442" s="214">
        <v>0</v>
      </c>
      <c r="Q442" s="214">
        <v>434480.68</v>
      </c>
      <c r="R442" s="68" t="s">
        <v>1479</v>
      </c>
      <c r="S442" s="349"/>
      <c r="T442" s="272"/>
    </row>
    <row r="443" spans="1:20" ht="76.5">
      <c r="A443" s="191">
        <v>117</v>
      </c>
      <c r="B443" s="68"/>
      <c r="C443" s="212" t="s">
        <v>54</v>
      </c>
      <c r="D443" s="213">
        <v>45688</v>
      </c>
      <c r="E443" s="191" t="s">
        <v>2036</v>
      </c>
      <c r="F443" s="191" t="s">
        <v>10</v>
      </c>
      <c r="G443" s="191">
        <v>1118308</v>
      </c>
      <c r="H443" s="68"/>
      <c r="I443" s="197" t="s">
        <v>2510</v>
      </c>
      <c r="J443" s="68"/>
      <c r="K443" s="68"/>
      <c r="L443" s="68"/>
      <c r="M443" s="68"/>
      <c r="N443" s="348"/>
      <c r="O443" s="348"/>
      <c r="P443" s="214">
        <v>60</v>
      </c>
      <c r="Q443" s="214">
        <v>0</v>
      </c>
      <c r="R443" s="68" t="s">
        <v>1479</v>
      </c>
      <c r="S443" s="349"/>
      <c r="T443" s="272"/>
    </row>
    <row r="444" spans="1:20" ht="76.5">
      <c r="A444" s="191">
        <v>117</v>
      </c>
      <c r="B444" s="68"/>
      <c r="C444" s="212" t="s">
        <v>54</v>
      </c>
      <c r="D444" s="213">
        <v>45688</v>
      </c>
      <c r="E444" s="191" t="s">
        <v>2037</v>
      </c>
      <c r="F444" s="191" t="s">
        <v>10</v>
      </c>
      <c r="G444" s="191">
        <v>1118341</v>
      </c>
      <c r="H444" s="68"/>
      <c r="I444" s="197" t="s">
        <v>2511</v>
      </c>
      <c r="J444" s="68"/>
      <c r="K444" s="68"/>
      <c r="L444" s="68"/>
      <c r="M444" s="68"/>
      <c r="N444" s="348"/>
      <c r="O444" s="348"/>
      <c r="P444" s="214">
        <v>60</v>
      </c>
      <c r="Q444" s="214">
        <v>0</v>
      </c>
      <c r="R444" s="68" t="s">
        <v>1479</v>
      </c>
      <c r="S444" s="349"/>
      <c r="T444" s="272"/>
    </row>
    <row r="445" spans="1:20" ht="76.5">
      <c r="A445" s="191">
        <v>117</v>
      </c>
      <c r="B445" s="68"/>
      <c r="C445" s="212" t="s">
        <v>54</v>
      </c>
      <c r="D445" s="213">
        <v>45688</v>
      </c>
      <c r="E445" s="191" t="s">
        <v>2038</v>
      </c>
      <c r="F445" s="191" t="s">
        <v>10</v>
      </c>
      <c r="G445" s="191">
        <v>1118343</v>
      </c>
      <c r="H445" s="68"/>
      <c r="I445" s="197" t="s">
        <v>2512</v>
      </c>
      <c r="J445" s="68"/>
      <c r="K445" s="68"/>
      <c r="L445" s="68"/>
      <c r="M445" s="68"/>
      <c r="N445" s="348"/>
      <c r="O445" s="348"/>
      <c r="P445" s="214">
        <v>60</v>
      </c>
      <c r="Q445" s="214">
        <v>0</v>
      </c>
      <c r="R445" s="68" t="s">
        <v>1479</v>
      </c>
      <c r="S445" s="349"/>
      <c r="T445" s="272"/>
    </row>
    <row r="446" spans="1:20" ht="51">
      <c r="A446" s="191">
        <v>650</v>
      </c>
      <c r="B446" s="68"/>
      <c r="C446" s="212" t="s">
        <v>175</v>
      </c>
      <c r="D446" s="213">
        <v>45691</v>
      </c>
      <c r="E446" s="191" t="s">
        <v>2637</v>
      </c>
      <c r="F446" s="191" t="s">
        <v>3</v>
      </c>
      <c r="G446" s="191">
        <v>2255896</v>
      </c>
      <c r="H446" s="68"/>
      <c r="I446" s="197" t="s">
        <v>3187</v>
      </c>
      <c r="J446" s="68"/>
      <c r="K446" s="68"/>
      <c r="L446" s="68"/>
      <c r="M446" s="68"/>
      <c r="N446" s="348"/>
      <c r="O446" s="348"/>
      <c r="P446" s="214">
        <v>0</v>
      </c>
      <c r="Q446" s="214">
        <v>723.58</v>
      </c>
      <c r="R446" s="68" t="s">
        <v>1479</v>
      </c>
      <c r="S446" s="349"/>
      <c r="T446" s="272"/>
    </row>
    <row r="447" spans="1:20" ht="51">
      <c r="A447" s="191">
        <v>650</v>
      </c>
      <c r="B447" s="68"/>
      <c r="C447" s="212" t="s">
        <v>175</v>
      </c>
      <c r="D447" s="213">
        <v>45691</v>
      </c>
      <c r="E447" s="191" t="s">
        <v>2638</v>
      </c>
      <c r="F447" s="191" t="s">
        <v>3</v>
      </c>
      <c r="G447" s="191">
        <v>2255897</v>
      </c>
      <c r="H447" s="68"/>
      <c r="I447" s="197" t="s">
        <v>3188</v>
      </c>
      <c r="J447" s="68"/>
      <c r="K447" s="68"/>
      <c r="L447" s="68"/>
      <c r="M447" s="68"/>
      <c r="N447" s="348"/>
      <c r="O447" s="348"/>
      <c r="P447" s="214">
        <v>0</v>
      </c>
      <c r="Q447" s="214">
        <v>556.20000000000005</v>
      </c>
      <c r="R447" s="68" t="s">
        <v>1479</v>
      </c>
      <c r="S447" s="349"/>
      <c r="T447" s="272"/>
    </row>
    <row r="448" spans="1:20" ht="51">
      <c r="A448" s="191">
        <v>526</v>
      </c>
      <c r="B448" s="68"/>
      <c r="C448" s="212" t="s">
        <v>1262</v>
      </c>
      <c r="D448" s="213">
        <v>45691</v>
      </c>
      <c r="E448" s="191" t="s">
        <v>2639</v>
      </c>
      <c r="F448" s="191" t="s">
        <v>3</v>
      </c>
      <c r="G448" s="191">
        <v>2255914</v>
      </c>
      <c r="H448" s="68"/>
      <c r="I448" s="197" t="s">
        <v>3189</v>
      </c>
      <c r="J448" s="68"/>
      <c r="K448" s="68"/>
      <c r="L448" s="68"/>
      <c r="M448" s="68"/>
      <c r="N448" s="348"/>
      <c r="O448" s="348"/>
      <c r="P448" s="214">
        <v>0</v>
      </c>
      <c r="Q448" s="214">
        <v>1500</v>
      </c>
      <c r="R448" s="68" t="s">
        <v>1479</v>
      </c>
      <c r="S448" s="349"/>
      <c r="T448" s="272"/>
    </row>
    <row r="449" spans="1:20" ht="51">
      <c r="A449" s="191">
        <v>41</v>
      </c>
      <c r="B449" s="68"/>
      <c r="C449" s="212" t="s">
        <v>44</v>
      </c>
      <c r="D449" s="213">
        <v>45691</v>
      </c>
      <c r="E449" s="191" t="s">
        <v>2640</v>
      </c>
      <c r="F449" s="191" t="s">
        <v>3</v>
      </c>
      <c r="G449" s="191">
        <v>2255919</v>
      </c>
      <c r="H449" s="68"/>
      <c r="I449" s="197" t="s">
        <v>3190</v>
      </c>
      <c r="J449" s="68"/>
      <c r="K449" s="68"/>
      <c r="L449" s="68"/>
      <c r="M449" s="68"/>
      <c r="N449" s="348"/>
      <c r="O449" s="348"/>
      <c r="P449" s="214">
        <v>0</v>
      </c>
      <c r="Q449" s="214">
        <v>70</v>
      </c>
      <c r="R449" s="68" t="s">
        <v>1479</v>
      </c>
      <c r="S449" s="349"/>
      <c r="T449" s="272"/>
    </row>
    <row r="450" spans="1:20" ht="51">
      <c r="A450" s="191">
        <v>41</v>
      </c>
      <c r="B450" s="68"/>
      <c r="C450" s="212" t="s">
        <v>44</v>
      </c>
      <c r="D450" s="213">
        <v>45691</v>
      </c>
      <c r="E450" s="191" t="s">
        <v>2641</v>
      </c>
      <c r="F450" s="191" t="s">
        <v>3</v>
      </c>
      <c r="G450" s="191">
        <v>2255920</v>
      </c>
      <c r="H450" s="68"/>
      <c r="I450" s="197" t="s">
        <v>3191</v>
      </c>
      <c r="J450" s="68"/>
      <c r="K450" s="68"/>
      <c r="L450" s="68"/>
      <c r="M450" s="68"/>
      <c r="N450" s="348"/>
      <c r="O450" s="348"/>
      <c r="P450" s="214">
        <v>0</v>
      </c>
      <c r="Q450" s="214">
        <v>20</v>
      </c>
      <c r="R450" s="68" t="s">
        <v>1479</v>
      </c>
      <c r="S450" s="349"/>
      <c r="T450" s="272"/>
    </row>
    <row r="451" spans="1:20" ht="51">
      <c r="A451" s="191">
        <v>383</v>
      </c>
      <c r="B451" s="68"/>
      <c r="C451" s="212" t="s">
        <v>1242</v>
      </c>
      <c r="D451" s="213">
        <v>45691</v>
      </c>
      <c r="E451" s="191" t="s">
        <v>2642</v>
      </c>
      <c r="F451" s="191" t="s">
        <v>3</v>
      </c>
      <c r="G451" s="191">
        <v>2255972</v>
      </c>
      <c r="H451" s="68"/>
      <c r="I451" s="197" t="s">
        <v>3192</v>
      </c>
      <c r="J451" s="68"/>
      <c r="K451" s="68"/>
      <c r="L451" s="68"/>
      <c r="M451" s="68"/>
      <c r="N451" s="348"/>
      <c r="O451" s="348"/>
      <c r="P451" s="214">
        <v>0</v>
      </c>
      <c r="Q451" s="214">
        <v>53</v>
      </c>
      <c r="R451" s="68" t="s">
        <v>1479</v>
      </c>
      <c r="S451" s="349"/>
      <c r="T451" s="272"/>
    </row>
    <row r="452" spans="1:20" ht="51">
      <c r="A452" s="191">
        <v>292</v>
      </c>
      <c r="B452" s="68"/>
      <c r="C452" s="212" t="s">
        <v>120</v>
      </c>
      <c r="D452" s="213">
        <v>45691</v>
      </c>
      <c r="E452" s="191" t="s">
        <v>2643</v>
      </c>
      <c r="F452" s="191" t="s">
        <v>3</v>
      </c>
      <c r="G452" s="191">
        <v>2255739</v>
      </c>
      <c r="H452" s="68"/>
      <c r="I452" s="197" t="s">
        <v>3193</v>
      </c>
      <c r="J452" s="68"/>
      <c r="K452" s="68"/>
      <c r="L452" s="68"/>
      <c r="M452" s="68"/>
      <c r="N452" s="348"/>
      <c r="O452" s="348"/>
      <c r="P452" s="214">
        <v>0</v>
      </c>
      <c r="Q452" s="214">
        <v>1781.74</v>
      </c>
      <c r="R452" s="68" t="s">
        <v>1479</v>
      </c>
      <c r="S452" s="349"/>
      <c r="T452" s="272"/>
    </row>
    <row r="453" spans="1:20" ht="51">
      <c r="A453" s="191">
        <v>15</v>
      </c>
      <c r="B453" s="68"/>
      <c r="C453" s="212" t="s">
        <v>39</v>
      </c>
      <c r="D453" s="213">
        <v>45691</v>
      </c>
      <c r="E453" s="191" t="s">
        <v>2644</v>
      </c>
      <c r="F453" s="191" t="s">
        <v>3</v>
      </c>
      <c r="G453" s="191">
        <v>2255748</v>
      </c>
      <c r="H453" s="68"/>
      <c r="I453" s="197" t="s">
        <v>3194</v>
      </c>
      <c r="J453" s="68"/>
      <c r="K453" s="68"/>
      <c r="L453" s="68"/>
      <c r="M453" s="68"/>
      <c r="N453" s="348"/>
      <c r="O453" s="348"/>
      <c r="P453" s="214">
        <v>0</v>
      </c>
      <c r="Q453" s="214">
        <v>100</v>
      </c>
      <c r="R453" s="68" t="s">
        <v>1479</v>
      </c>
      <c r="S453" s="349"/>
      <c r="T453" s="272"/>
    </row>
    <row r="454" spans="1:20" ht="51">
      <c r="A454" s="191">
        <v>15</v>
      </c>
      <c r="B454" s="68"/>
      <c r="C454" s="212" t="s">
        <v>39</v>
      </c>
      <c r="D454" s="213">
        <v>45691</v>
      </c>
      <c r="E454" s="191" t="s">
        <v>2645</v>
      </c>
      <c r="F454" s="191" t="s">
        <v>3</v>
      </c>
      <c r="G454" s="191">
        <v>2255749</v>
      </c>
      <c r="H454" s="68"/>
      <c r="I454" s="197" t="s">
        <v>3195</v>
      </c>
      <c r="J454" s="68"/>
      <c r="K454" s="68"/>
      <c r="L454" s="68"/>
      <c r="M454" s="68"/>
      <c r="N454" s="348"/>
      <c r="O454" s="348"/>
      <c r="P454" s="214">
        <v>0</v>
      </c>
      <c r="Q454" s="214">
        <v>100</v>
      </c>
      <c r="R454" s="68" t="s">
        <v>1479</v>
      </c>
      <c r="S454" s="349"/>
      <c r="T454" s="272"/>
    </row>
    <row r="455" spans="1:20" ht="51">
      <c r="A455" s="191">
        <v>47</v>
      </c>
      <c r="B455" s="68"/>
      <c r="C455" s="212" t="s">
        <v>45</v>
      </c>
      <c r="D455" s="213">
        <v>45691</v>
      </c>
      <c r="E455" s="191" t="s">
        <v>2646</v>
      </c>
      <c r="F455" s="191" t="s">
        <v>3</v>
      </c>
      <c r="G455" s="191">
        <v>2255825</v>
      </c>
      <c r="H455" s="68"/>
      <c r="I455" s="197" t="s">
        <v>3196</v>
      </c>
      <c r="J455" s="68"/>
      <c r="K455" s="68"/>
      <c r="L455" s="68"/>
      <c r="M455" s="68"/>
      <c r="N455" s="348"/>
      <c r="O455" s="348"/>
      <c r="P455" s="214">
        <v>0</v>
      </c>
      <c r="Q455" s="214">
        <v>1200</v>
      </c>
      <c r="R455" s="68" t="s">
        <v>1479</v>
      </c>
      <c r="S455" s="349"/>
      <c r="T455" s="272"/>
    </row>
    <row r="456" spans="1:20" ht="51">
      <c r="A456" s="191">
        <v>47</v>
      </c>
      <c r="B456" s="68"/>
      <c r="C456" s="212" t="s">
        <v>45</v>
      </c>
      <c r="D456" s="213">
        <v>45691</v>
      </c>
      <c r="E456" s="191" t="s">
        <v>2647</v>
      </c>
      <c r="F456" s="191" t="s">
        <v>3</v>
      </c>
      <c r="G456" s="191">
        <v>2255835</v>
      </c>
      <c r="H456" s="68"/>
      <c r="I456" s="197" t="s">
        <v>3197</v>
      </c>
      <c r="J456" s="68"/>
      <c r="K456" s="68"/>
      <c r="L456" s="68"/>
      <c r="M456" s="68"/>
      <c r="N456" s="348"/>
      <c r="O456" s="348"/>
      <c r="P456" s="214">
        <v>0</v>
      </c>
      <c r="Q456" s="214">
        <v>396</v>
      </c>
      <c r="R456" s="68" t="s">
        <v>1479</v>
      </c>
      <c r="S456" s="349"/>
      <c r="T456" s="272"/>
    </row>
    <row r="457" spans="1:20" ht="51">
      <c r="A457" s="191">
        <v>47</v>
      </c>
      <c r="B457" s="68"/>
      <c r="C457" s="212" t="s">
        <v>45</v>
      </c>
      <c r="D457" s="213">
        <v>45691</v>
      </c>
      <c r="E457" s="191" t="s">
        <v>2648</v>
      </c>
      <c r="F457" s="191" t="s">
        <v>3</v>
      </c>
      <c r="G457" s="191">
        <v>2255832</v>
      </c>
      <c r="H457" s="68"/>
      <c r="I457" s="197" t="s">
        <v>3198</v>
      </c>
      <c r="J457" s="68"/>
      <c r="K457" s="68"/>
      <c r="L457" s="68"/>
      <c r="M457" s="68"/>
      <c r="N457" s="348"/>
      <c r="O457" s="348"/>
      <c r="P457" s="214">
        <v>0</v>
      </c>
      <c r="Q457" s="214">
        <v>936</v>
      </c>
      <c r="R457" s="68" t="s">
        <v>1479</v>
      </c>
      <c r="S457" s="349"/>
      <c r="T457" s="272"/>
    </row>
    <row r="458" spans="1:20" ht="51">
      <c r="A458" s="191">
        <v>291</v>
      </c>
      <c r="B458" s="68"/>
      <c r="C458" s="212" t="s">
        <v>119</v>
      </c>
      <c r="D458" s="213">
        <v>45691</v>
      </c>
      <c r="E458" s="191" t="s">
        <v>2649</v>
      </c>
      <c r="F458" s="191" t="s">
        <v>3</v>
      </c>
      <c r="G458" s="191">
        <v>2255833</v>
      </c>
      <c r="H458" s="68"/>
      <c r="I458" s="197" t="s">
        <v>3199</v>
      </c>
      <c r="J458" s="68"/>
      <c r="K458" s="68"/>
      <c r="L458" s="68"/>
      <c r="M458" s="68"/>
      <c r="N458" s="348"/>
      <c r="O458" s="348"/>
      <c r="P458" s="214">
        <v>0</v>
      </c>
      <c r="Q458" s="214">
        <v>9730.6200000000008</v>
      </c>
      <c r="R458" s="68" t="s">
        <v>1479</v>
      </c>
      <c r="S458" s="349"/>
      <c r="T458" s="272"/>
    </row>
    <row r="459" spans="1:20" ht="51">
      <c r="A459" s="191">
        <v>47</v>
      </c>
      <c r="B459" s="68"/>
      <c r="C459" s="212" t="s">
        <v>45</v>
      </c>
      <c r="D459" s="213">
        <v>45691</v>
      </c>
      <c r="E459" s="191" t="s">
        <v>2650</v>
      </c>
      <c r="F459" s="191" t="s">
        <v>3</v>
      </c>
      <c r="G459" s="191">
        <v>2255834</v>
      </c>
      <c r="H459" s="68"/>
      <c r="I459" s="197" t="s">
        <v>3200</v>
      </c>
      <c r="J459" s="68"/>
      <c r="K459" s="68"/>
      <c r="L459" s="68"/>
      <c r="M459" s="68"/>
      <c r="N459" s="348"/>
      <c r="O459" s="348"/>
      <c r="P459" s="214">
        <v>0</v>
      </c>
      <c r="Q459" s="214">
        <v>2.1</v>
      </c>
      <c r="R459" s="68" t="s">
        <v>1479</v>
      </c>
      <c r="S459" s="349"/>
      <c r="T459" s="272"/>
    </row>
    <row r="460" spans="1:20" ht="51">
      <c r="A460" s="191">
        <v>291</v>
      </c>
      <c r="B460" s="68"/>
      <c r="C460" s="212" t="s">
        <v>119</v>
      </c>
      <c r="D460" s="213">
        <v>45691</v>
      </c>
      <c r="E460" s="191" t="s">
        <v>2651</v>
      </c>
      <c r="F460" s="191" t="s">
        <v>3</v>
      </c>
      <c r="G460" s="191">
        <v>2255836</v>
      </c>
      <c r="H460" s="68"/>
      <c r="I460" s="197" t="s">
        <v>3201</v>
      </c>
      <c r="J460" s="68"/>
      <c r="K460" s="68"/>
      <c r="L460" s="68"/>
      <c r="M460" s="68"/>
      <c r="N460" s="348"/>
      <c r="O460" s="348"/>
      <c r="P460" s="214">
        <v>0</v>
      </c>
      <c r="Q460" s="214">
        <v>11300.01</v>
      </c>
      <c r="R460" s="68" t="s">
        <v>1479</v>
      </c>
      <c r="S460" s="349"/>
      <c r="T460" s="272"/>
    </row>
    <row r="461" spans="1:20" ht="76.5">
      <c r="A461" s="191">
        <v>862</v>
      </c>
      <c r="B461" s="68"/>
      <c r="C461" s="212" t="s">
        <v>187</v>
      </c>
      <c r="D461" s="213">
        <v>45691</v>
      </c>
      <c r="E461" s="191" t="s">
        <v>2652</v>
      </c>
      <c r="F461" s="191" t="s">
        <v>635</v>
      </c>
      <c r="G461" s="191">
        <v>10888890</v>
      </c>
      <c r="H461" s="68"/>
      <c r="I461" s="197" t="s">
        <v>3202</v>
      </c>
      <c r="J461" s="68"/>
      <c r="K461" s="68"/>
      <c r="L461" s="68"/>
      <c r="M461" s="68"/>
      <c r="N461" s="348"/>
      <c r="O461" s="348"/>
      <c r="P461" s="214">
        <v>0</v>
      </c>
      <c r="Q461" s="214">
        <v>125258.53</v>
      </c>
      <c r="R461" s="68" t="s">
        <v>1479</v>
      </c>
      <c r="S461" s="349"/>
      <c r="T461" s="272"/>
    </row>
    <row r="462" spans="1:20" ht="76.5">
      <c r="A462" s="191" t="s">
        <v>541</v>
      </c>
      <c r="B462" s="68"/>
      <c r="C462" s="212" t="s">
        <v>590</v>
      </c>
      <c r="D462" s="213">
        <v>45691</v>
      </c>
      <c r="E462" s="191" t="s">
        <v>2653</v>
      </c>
      <c r="F462" s="191" t="s">
        <v>635</v>
      </c>
      <c r="G462" s="191">
        <v>10888897</v>
      </c>
      <c r="H462" s="68"/>
      <c r="I462" s="197" t="s">
        <v>2506</v>
      </c>
      <c r="J462" s="68"/>
      <c r="K462" s="68"/>
      <c r="L462" s="68"/>
      <c r="M462" s="68"/>
      <c r="N462" s="348"/>
      <c r="O462" s="348"/>
      <c r="P462" s="214">
        <v>0</v>
      </c>
      <c r="Q462" s="214">
        <v>98189.98</v>
      </c>
      <c r="R462" s="68" t="s">
        <v>1479</v>
      </c>
      <c r="S462" s="349"/>
      <c r="T462" s="272"/>
    </row>
    <row r="463" spans="1:20" ht="51">
      <c r="A463" s="191" t="s">
        <v>541</v>
      </c>
      <c r="B463" s="68"/>
      <c r="C463" s="212" t="s">
        <v>590</v>
      </c>
      <c r="D463" s="213">
        <v>45691</v>
      </c>
      <c r="E463" s="191" t="s">
        <v>2654</v>
      </c>
      <c r="F463" s="191" t="s">
        <v>635</v>
      </c>
      <c r="G463" s="191">
        <v>10888959</v>
      </c>
      <c r="H463" s="68"/>
      <c r="I463" s="197" t="s">
        <v>3203</v>
      </c>
      <c r="J463" s="68"/>
      <c r="K463" s="68"/>
      <c r="L463" s="68"/>
      <c r="M463" s="68"/>
      <c r="N463" s="348"/>
      <c r="O463" s="348"/>
      <c r="P463" s="214">
        <v>0</v>
      </c>
      <c r="Q463" s="214">
        <v>591240.48</v>
      </c>
      <c r="R463" s="68" t="s">
        <v>1479</v>
      </c>
      <c r="S463" s="349"/>
      <c r="T463" s="272"/>
    </row>
    <row r="464" spans="1:20" ht="76.5">
      <c r="A464" s="191">
        <v>862</v>
      </c>
      <c r="B464" s="68"/>
      <c r="C464" s="212" t="s">
        <v>187</v>
      </c>
      <c r="D464" s="213">
        <v>45691</v>
      </c>
      <c r="E464" s="191" t="s">
        <v>2655</v>
      </c>
      <c r="F464" s="191" t="s">
        <v>635</v>
      </c>
      <c r="G464" s="191">
        <v>10888960</v>
      </c>
      <c r="H464" s="68"/>
      <c r="I464" s="197" t="s">
        <v>3204</v>
      </c>
      <c r="J464" s="68"/>
      <c r="K464" s="68"/>
      <c r="L464" s="68"/>
      <c r="M464" s="68"/>
      <c r="N464" s="348"/>
      <c r="O464" s="348"/>
      <c r="P464" s="214">
        <v>0</v>
      </c>
      <c r="Q464" s="214">
        <v>591240.48</v>
      </c>
      <c r="R464" s="68" t="s">
        <v>1479</v>
      </c>
      <c r="S464" s="349"/>
      <c r="T464" s="272"/>
    </row>
    <row r="465" spans="1:20" ht="76.5">
      <c r="A465" s="191">
        <v>862</v>
      </c>
      <c r="B465" s="68"/>
      <c r="C465" s="212" t="s">
        <v>187</v>
      </c>
      <c r="D465" s="213">
        <v>45691</v>
      </c>
      <c r="E465" s="191" t="s">
        <v>2656</v>
      </c>
      <c r="F465" s="191" t="s">
        <v>635</v>
      </c>
      <c r="G465" s="191">
        <v>10888898</v>
      </c>
      <c r="H465" s="68"/>
      <c r="I465" s="197" t="s">
        <v>3202</v>
      </c>
      <c r="J465" s="68"/>
      <c r="K465" s="68"/>
      <c r="L465" s="68"/>
      <c r="M465" s="68"/>
      <c r="N465" s="348"/>
      <c r="O465" s="348"/>
      <c r="P465" s="214">
        <v>0</v>
      </c>
      <c r="Q465" s="214">
        <v>98189.98</v>
      </c>
      <c r="R465" s="68" t="s">
        <v>1479</v>
      </c>
      <c r="S465" s="349"/>
      <c r="T465" s="272"/>
    </row>
    <row r="466" spans="1:20" ht="51">
      <c r="A466" s="191" t="s">
        <v>542</v>
      </c>
      <c r="B466" s="68"/>
      <c r="C466" s="212" t="s">
        <v>687</v>
      </c>
      <c r="D466" s="213">
        <v>45691</v>
      </c>
      <c r="E466" s="191" t="s">
        <v>2657</v>
      </c>
      <c r="F466" s="191" t="s">
        <v>6</v>
      </c>
      <c r="G466" s="191">
        <v>3015402</v>
      </c>
      <c r="H466" s="68"/>
      <c r="I466" s="197" t="s">
        <v>3205</v>
      </c>
      <c r="J466" s="68"/>
      <c r="K466" s="68"/>
      <c r="L466" s="68"/>
      <c r="M466" s="68"/>
      <c r="N466" s="348"/>
      <c r="O466" s="348"/>
      <c r="P466" s="214">
        <v>0</v>
      </c>
      <c r="Q466" s="214">
        <v>582553.80000000005</v>
      </c>
      <c r="R466" s="68" t="s">
        <v>1479</v>
      </c>
      <c r="S466" s="349"/>
      <c r="T466" s="272"/>
    </row>
    <row r="467" spans="1:20" ht="38.25">
      <c r="A467" s="191">
        <v>283</v>
      </c>
      <c r="B467" s="68"/>
      <c r="C467" s="212" t="s">
        <v>115</v>
      </c>
      <c r="D467" s="213">
        <v>45691</v>
      </c>
      <c r="E467" s="191" t="s">
        <v>2659</v>
      </c>
      <c r="F467" s="191" t="s">
        <v>6</v>
      </c>
      <c r="G467" s="191">
        <v>2164290</v>
      </c>
      <c r="H467" s="68"/>
      <c r="I467" s="197" t="s">
        <v>1532</v>
      </c>
      <c r="J467" s="68"/>
      <c r="K467" s="68"/>
      <c r="L467" s="68"/>
      <c r="M467" s="68"/>
      <c r="N467" s="348"/>
      <c r="O467" s="348"/>
      <c r="P467" s="214">
        <v>0</v>
      </c>
      <c r="Q467" s="214">
        <v>289575.39</v>
      </c>
      <c r="R467" s="68" t="s">
        <v>1479</v>
      </c>
      <c r="S467" s="349"/>
      <c r="T467" s="272"/>
    </row>
    <row r="468" spans="1:20" ht="38.25">
      <c r="A468" s="191">
        <v>650</v>
      </c>
      <c r="B468" s="68"/>
      <c r="C468" s="212" t="s">
        <v>175</v>
      </c>
      <c r="D468" s="213">
        <v>45692</v>
      </c>
      <c r="E468" s="191" t="s">
        <v>2660</v>
      </c>
      <c r="F468" s="191" t="s">
        <v>3</v>
      </c>
      <c r="G468" s="191">
        <v>2256191</v>
      </c>
      <c r="H468" s="68"/>
      <c r="I468" s="197" t="s">
        <v>3207</v>
      </c>
      <c r="J468" s="68"/>
      <c r="K468" s="68"/>
      <c r="L468" s="68"/>
      <c r="M468" s="68"/>
      <c r="N468" s="348"/>
      <c r="O468" s="348"/>
      <c r="P468" s="214">
        <v>0</v>
      </c>
      <c r="Q468" s="214">
        <v>320</v>
      </c>
      <c r="R468" s="68" t="s">
        <v>1479</v>
      </c>
      <c r="S468" s="349"/>
      <c r="T468" s="272"/>
    </row>
    <row r="469" spans="1:20" ht="38.25">
      <c r="A469" s="191" t="s">
        <v>550</v>
      </c>
      <c r="B469" s="68"/>
      <c r="C469" s="212" t="s">
        <v>589</v>
      </c>
      <c r="D469" s="213">
        <v>45692</v>
      </c>
      <c r="E469" s="191" t="s">
        <v>2661</v>
      </c>
      <c r="F469" s="191" t="s">
        <v>3</v>
      </c>
      <c r="G469" s="191">
        <v>2256319</v>
      </c>
      <c r="H469" s="68"/>
      <c r="I469" s="197" t="s">
        <v>1539</v>
      </c>
      <c r="J469" s="68"/>
      <c r="K469" s="68"/>
      <c r="L469" s="68"/>
      <c r="M469" s="68"/>
      <c r="N469" s="348"/>
      <c r="O469" s="348"/>
      <c r="P469" s="214">
        <v>0</v>
      </c>
      <c r="Q469" s="214">
        <v>900</v>
      </c>
      <c r="R469" s="68" t="s">
        <v>1479</v>
      </c>
      <c r="S469" s="349"/>
      <c r="T469" s="272"/>
    </row>
    <row r="470" spans="1:20" ht="38.25">
      <c r="A470" s="191">
        <v>234</v>
      </c>
      <c r="B470" s="68"/>
      <c r="C470" s="212" t="s">
        <v>612</v>
      </c>
      <c r="D470" s="213">
        <v>45692</v>
      </c>
      <c r="E470" s="191" t="s">
        <v>2662</v>
      </c>
      <c r="F470" s="191" t="s">
        <v>3</v>
      </c>
      <c r="G470" s="191">
        <v>2256342</v>
      </c>
      <c r="H470" s="68"/>
      <c r="I470" s="197" t="s">
        <v>3208</v>
      </c>
      <c r="J470" s="68"/>
      <c r="K470" s="68"/>
      <c r="L470" s="68"/>
      <c r="M470" s="68"/>
      <c r="N470" s="348"/>
      <c r="O470" s="348"/>
      <c r="P470" s="214">
        <v>0</v>
      </c>
      <c r="Q470" s="214">
        <v>1200</v>
      </c>
      <c r="R470" s="68" t="s">
        <v>1479</v>
      </c>
      <c r="S470" s="349"/>
      <c r="T470" s="272"/>
    </row>
    <row r="471" spans="1:20" ht="51">
      <c r="A471" s="191" t="s">
        <v>550</v>
      </c>
      <c r="B471" s="68"/>
      <c r="C471" s="212" t="s">
        <v>589</v>
      </c>
      <c r="D471" s="213">
        <v>45692</v>
      </c>
      <c r="E471" s="191" t="s">
        <v>2663</v>
      </c>
      <c r="F471" s="191" t="s">
        <v>3</v>
      </c>
      <c r="G471" s="191">
        <v>2256339</v>
      </c>
      <c r="H471" s="68"/>
      <c r="I471" s="197" t="s">
        <v>3209</v>
      </c>
      <c r="J471" s="68"/>
      <c r="K471" s="68"/>
      <c r="L471" s="68"/>
      <c r="M471" s="68"/>
      <c r="N471" s="348"/>
      <c r="O471" s="348"/>
      <c r="P471" s="214">
        <v>0</v>
      </c>
      <c r="Q471" s="214">
        <v>514</v>
      </c>
      <c r="R471" s="68" t="s">
        <v>1479</v>
      </c>
      <c r="S471" s="349"/>
      <c r="T471" s="272"/>
    </row>
    <row r="472" spans="1:20" ht="51">
      <c r="A472" s="191">
        <v>46</v>
      </c>
      <c r="B472" s="68"/>
      <c r="C472" s="212" t="s">
        <v>1367</v>
      </c>
      <c r="D472" s="213">
        <v>45692</v>
      </c>
      <c r="E472" s="191" t="s">
        <v>2664</v>
      </c>
      <c r="F472" s="191" t="s">
        <v>3</v>
      </c>
      <c r="G472" s="191">
        <v>2256341</v>
      </c>
      <c r="H472" s="68"/>
      <c r="I472" s="197" t="s">
        <v>3210</v>
      </c>
      <c r="J472" s="68"/>
      <c r="K472" s="68"/>
      <c r="L472" s="68"/>
      <c r="M472" s="68"/>
      <c r="N472" s="348"/>
      <c r="O472" s="348"/>
      <c r="P472" s="214">
        <v>0</v>
      </c>
      <c r="Q472" s="214">
        <v>84.23</v>
      </c>
      <c r="R472" s="68" t="s">
        <v>1479</v>
      </c>
      <c r="S472" s="349"/>
      <c r="T472" s="272"/>
    </row>
    <row r="473" spans="1:20" ht="51">
      <c r="A473" s="191">
        <v>234</v>
      </c>
      <c r="B473" s="68"/>
      <c r="C473" s="212" t="s">
        <v>612</v>
      </c>
      <c r="D473" s="213">
        <v>45692</v>
      </c>
      <c r="E473" s="191" t="s">
        <v>2665</v>
      </c>
      <c r="F473" s="191" t="s">
        <v>3</v>
      </c>
      <c r="G473" s="191">
        <v>2256343</v>
      </c>
      <c r="H473" s="68"/>
      <c r="I473" s="197" t="s">
        <v>3211</v>
      </c>
      <c r="J473" s="68"/>
      <c r="K473" s="68"/>
      <c r="L473" s="68"/>
      <c r="M473" s="68"/>
      <c r="N473" s="348"/>
      <c r="O473" s="348"/>
      <c r="P473" s="214">
        <v>0</v>
      </c>
      <c r="Q473" s="214">
        <v>1200</v>
      </c>
      <c r="R473" s="68" t="s">
        <v>1479</v>
      </c>
      <c r="S473" s="349"/>
      <c r="T473" s="272"/>
    </row>
    <row r="474" spans="1:20" ht="51">
      <c r="A474" s="191">
        <v>234</v>
      </c>
      <c r="B474" s="68"/>
      <c r="C474" s="212" t="s">
        <v>612</v>
      </c>
      <c r="D474" s="213">
        <v>45692</v>
      </c>
      <c r="E474" s="191" t="s">
        <v>2666</v>
      </c>
      <c r="F474" s="191" t="s">
        <v>3</v>
      </c>
      <c r="G474" s="191">
        <v>2256346</v>
      </c>
      <c r="H474" s="68"/>
      <c r="I474" s="197" t="s">
        <v>3212</v>
      </c>
      <c r="J474" s="68"/>
      <c r="K474" s="68"/>
      <c r="L474" s="68"/>
      <c r="M474" s="68"/>
      <c r="N474" s="348"/>
      <c r="O474" s="348"/>
      <c r="P474" s="214">
        <v>0</v>
      </c>
      <c r="Q474" s="214">
        <v>1200</v>
      </c>
      <c r="R474" s="68" t="s">
        <v>1479</v>
      </c>
      <c r="S474" s="349"/>
      <c r="T474" s="272"/>
    </row>
    <row r="475" spans="1:20" ht="51">
      <c r="A475" s="191">
        <v>383</v>
      </c>
      <c r="B475" s="68"/>
      <c r="C475" s="212" t="s">
        <v>1242</v>
      </c>
      <c r="D475" s="213">
        <v>45692</v>
      </c>
      <c r="E475" s="191" t="s">
        <v>2667</v>
      </c>
      <c r="F475" s="191" t="s">
        <v>3</v>
      </c>
      <c r="G475" s="191">
        <v>2256417</v>
      </c>
      <c r="H475" s="68"/>
      <c r="I475" s="197" t="s">
        <v>3213</v>
      </c>
      <c r="J475" s="68"/>
      <c r="K475" s="68"/>
      <c r="L475" s="68"/>
      <c r="M475" s="68"/>
      <c r="N475" s="348"/>
      <c r="O475" s="348"/>
      <c r="P475" s="214">
        <v>0</v>
      </c>
      <c r="Q475" s="214">
        <v>49108.5</v>
      </c>
      <c r="R475" s="68" t="s">
        <v>1479</v>
      </c>
      <c r="S475" s="349"/>
      <c r="T475" s="272"/>
    </row>
    <row r="476" spans="1:20" ht="51">
      <c r="A476" s="191" t="s">
        <v>550</v>
      </c>
      <c r="B476" s="68"/>
      <c r="C476" s="212" t="s">
        <v>589</v>
      </c>
      <c r="D476" s="213">
        <v>45692</v>
      </c>
      <c r="E476" s="191" t="s">
        <v>2668</v>
      </c>
      <c r="F476" s="191" t="s">
        <v>3</v>
      </c>
      <c r="G476" s="191">
        <v>2256427</v>
      </c>
      <c r="H476" s="68"/>
      <c r="I476" s="197" t="s">
        <v>3214</v>
      </c>
      <c r="J476" s="68"/>
      <c r="K476" s="68"/>
      <c r="L476" s="68"/>
      <c r="M476" s="68"/>
      <c r="N476" s="348"/>
      <c r="O476" s="348"/>
      <c r="P476" s="214">
        <v>0</v>
      </c>
      <c r="Q476" s="214">
        <v>26717.35</v>
      </c>
      <c r="R476" s="68" t="s">
        <v>1479</v>
      </c>
      <c r="S476" s="349"/>
      <c r="T476" s="272"/>
    </row>
    <row r="477" spans="1:20" ht="51">
      <c r="A477" s="191" t="s">
        <v>550</v>
      </c>
      <c r="B477" s="68"/>
      <c r="C477" s="212" t="s">
        <v>589</v>
      </c>
      <c r="D477" s="213">
        <v>45692</v>
      </c>
      <c r="E477" s="191" t="s">
        <v>2669</v>
      </c>
      <c r="F477" s="191" t="s">
        <v>3</v>
      </c>
      <c r="G477" s="191">
        <v>2256428</v>
      </c>
      <c r="H477" s="68"/>
      <c r="I477" s="197" t="s">
        <v>3215</v>
      </c>
      <c r="J477" s="68"/>
      <c r="K477" s="68"/>
      <c r="L477" s="68"/>
      <c r="M477" s="68"/>
      <c r="N477" s="348"/>
      <c r="O477" s="348"/>
      <c r="P477" s="214">
        <v>0</v>
      </c>
      <c r="Q477" s="214">
        <v>41650.379999999997</v>
      </c>
      <c r="R477" s="68" t="s">
        <v>1479</v>
      </c>
      <c r="S477" s="349"/>
      <c r="T477" s="272"/>
    </row>
    <row r="478" spans="1:20" ht="51">
      <c r="A478" s="191">
        <v>650</v>
      </c>
      <c r="B478" s="68"/>
      <c r="C478" s="212" t="s">
        <v>175</v>
      </c>
      <c r="D478" s="213">
        <v>45692</v>
      </c>
      <c r="E478" s="191" t="s">
        <v>2670</v>
      </c>
      <c r="F478" s="191" t="s">
        <v>3</v>
      </c>
      <c r="G478" s="191">
        <v>2256228</v>
      </c>
      <c r="H478" s="68"/>
      <c r="I478" s="197" t="s">
        <v>3216</v>
      </c>
      <c r="J478" s="68"/>
      <c r="K478" s="68"/>
      <c r="L478" s="68"/>
      <c r="M478" s="68"/>
      <c r="N478" s="348"/>
      <c r="O478" s="348"/>
      <c r="P478" s="214">
        <v>0</v>
      </c>
      <c r="Q478" s="214">
        <v>1510</v>
      </c>
      <c r="R478" s="68" t="s">
        <v>1479</v>
      </c>
      <c r="S478" s="349"/>
      <c r="T478" s="272"/>
    </row>
    <row r="479" spans="1:20" ht="51">
      <c r="A479" s="191">
        <v>650</v>
      </c>
      <c r="B479" s="68"/>
      <c r="C479" s="212" t="s">
        <v>175</v>
      </c>
      <c r="D479" s="213">
        <v>45692</v>
      </c>
      <c r="E479" s="191" t="s">
        <v>2671</v>
      </c>
      <c r="F479" s="191" t="s">
        <v>3</v>
      </c>
      <c r="G479" s="191">
        <v>2256231</v>
      </c>
      <c r="H479" s="68"/>
      <c r="I479" s="197" t="s">
        <v>3217</v>
      </c>
      <c r="J479" s="68"/>
      <c r="K479" s="68"/>
      <c r="L479" s="68"/>
      <c r="M479" s="68"/>
      <c r="N479" s="348"/>
      <c r="O479" s="348"/>
      <c r="P479" s="214">
        <v>0</v>
      </c>
      <c r="Q479" s="214">
        <v>514</v>
      </c>
      <c r="R479" s="68" t="s">
        <v>1479</v>
      </c>
      <c r="S479" s="349"/>
      <c r="T479" s="272"/>
    </row>
    <row r="480" spans="1:20" ht="51">
      <c r="A480" s="191">
        <v>650</v>
      </c>
      <c r="B480" s="68"/>
      <c r="C480" s="212" t="s">
        <v>175</v>
      </c>
      <c r="D480" s="213">
        <v>45692</v>
      </c>
      <c r="E480" s="191" t="s">
        <v>2672</v>
      </c>
      <c r="F480" s="191" t="s">
        <v>3</v>
      </c>
      <c r="G480" s="191">
        <v>2256234</v>
      </c>
      <c r="H480" s="68"/>
      <c r="I480" s="197" t="s">
        <v>3218</v>
      </c>
      <c r="J480" s="68"/>
      <c r="K480" s="68"/>
      <c r="L480" s="68"/>
      <c r="M480" s="68"/>
      <c r="N480" s="348"/>
      <c r="O480" s="348"/>
      <c r="P480" s="214">
        <v>0</v>
      </c>
      <c r="Q480" s="214">
        <v>723</v>
      </c>
      <c r="R480" s="68" t="s">
        <v>1479</v>
      </c>
      <c r="S480" s="349"/>
      <c r="T480" s="272"/>
    </row>
    <row r="481" spans="1:20" ht="51">
      <c r="A481" s="191">
        <v>81</v>
      </c>
      <c r="B481" s="68"/>
      <c r="C481" s="212" t="s">
        <v>49</v>
      </c>
      <c r="D481" s="213">
        <v>45692</v>
      </c>
      <c r="E481" s="191" t="s">
        <v>2673</v>
      </c>
      <c r="F481" s="191" t="s">
        <v>3</v>
      </c>
      <c r="G481" s="191">
        <v>2256345</v>
      </c>
      <c r="H481" s="68"/>
      <c r="I481" s="197" t="s">
        <v>3219</v>
      </c>
      <c r="J481" s="68"/>
      <c r="K481" s="68"/>
      <c r="L481" s="68"/>
      <c r="M481" s="68"/>
      <c r="N481" s="348"/>
      <c r="O481" s="348"/>
      <c r="P481" s="214">
        <v>0</v>
      </c>
      <c r="Q481" s="214">
        <v>4645.8</v>
      </c>
      <c r="R481" s="68" t="s">
        <v>1479</v>
      </c>
      <c r="S481" s="349"/>
      <c r="T481" s="272"/>
    </row>
    <row r="482" spans="1:20" ht="51">
      <c r="A482" s="191">
        <v>81</v>
      </c>
      <c r="B482" s="68"/>
      <c r="C482" s="212" t="s">
        <v>49</v>
      </c>
      <c r="D482" s="213">
        <v>45692</v>
      </c>
      <c r="E482" s="191" t="s">
        <v>2674</v>
      </c>
      <c r="F482" s="191" t="s">
        <v>3</v>
      </c>
      <c r="G482" s="191">
        <v>2256347</v>
      </c>
      <c r="H482" s="68"/>
      <c r="I482" s="197" t="s">
        <v>3220</v>
      </c>
      <c r="J482" s="68"/>
      <c r="K482" s="68"/>
      <c r="L482" s="68"/>
      <c r="M482" s="68"/>
      <c r="N482" s="348"/>
      <c r="O482" s="348"/>
      <c r="P482" s="214">
        <v>0</v>
      </c>
      <c r="Q482" s="214">
        <v>7213.8</v>
      </c>
      <c r="R482" s="68" t="s">
        <v>1479</v>
      </c>
      <c r="S482" s="349"/>
      <c r="T482" s="272"/>
    </row>
    <row r="483" spans="1:20" ht="63.75">
      <c r="A483" s="191">
        <v>291</v>
      </c>
      <c r="B483" s="68"/>
      <c r="C483" s="212" t="s">
        <v>119</v>
      </c>
      <c r="D483" s="213">
        <v>45692</v>
      </c>
      <c r="E483" s="191" t="s">
        <v>2675</v>
      </c>
      <c r="F483" s="191" t="s">
        <v>6</v>
      </c>
      <c r="G483" s="191">
        <v>2164885</v>
      </c>
      <c r="H483" s="68"/>
      <c r="I483" s="197" t="s">
        <v>3221</v>
      </c>
      <c r="J483" s="68"/>
      <c r="K483" s="68"/>
      <c r="L483" s="68"/>
      <c r="M483" s="68"/>
      <c r="N483" s="348"/>
      <c r="O483" s="348"/>
      <c r="P483" s="214">
        <v>0</v>
      </c>
      <c r="Q483" s="214">
        <v>81410.850000000006</v>
      </c>
      <c r="R483" s="68" t="s">
        <v>1479</v>
      </c>
      <c r="S483" s="349"/>
      <c r="T483" s="272"/>
    </row>
    <row r="484" spans="1:20" ht="63.75">
      <c r="A484" s="191">
        <v>117</v>
      </c>
      <c r="B484" s="68"/>
      <c r="C484" s="212" t="s">
        <v>54</v>
      </c>
      <c r="D484" s="213">
        <v>45692</v>
      </c>
      <c r="E484" s="191" t="s">
        <v>2676</v>
      </c>
      <c r="F484" s="191" t="s">
        <v>10</v>
      </c>
      <c r="G484" s="191">
        <v>1118642</v>
      </c>
      <c r="H484" s="68"/>
      <c r="I484" s="197" t="s">
        <v>3222</v>
      </c>
      <c r="J484" s="68"/>
      <c r="K484" s="68"/>
      <c r="L484" s="68"/>
      <c r="M484" s="68"/>
      <c r="N484" s="348"/>
      <c r="O484" s="348"/>
      <c r="P484" s="214">
        <v>60</v>
      </c>
      <c r="Q484" s="214">
        <v>0</v>
      </c>
      <c r="R484" s="68" t="s">
        <v>1479</v>
      </c>
      <c r="S484" s="349"/>
      <c r="T484" s="272"/>
    </row>
    <row r="485" spans="1:20" ht="51">
      <c r="A485" s="191">
        <v>86</v>
      </c>
      <c r="B485" s="68"/>
      <c r="C485" s="212" t="s">
        <v>50</v>
      </c>
      <c r="D485" s="213">
        <v>45693</v>
      </c>
      <c r="E485" s="191" t="s">
        <v>2677</v>
      </c>
      <c r="F485" s="191" t="s">
        <v>3</v>
      </c>
      <c r="G485" s="191">
        <v>2256624</v>
      </c>
      <c r="H485" s="68"/>
      <c r="I485" s="197" t="s">
        <v>3223</v>
      </c>
      <c r="J485" s="68"/>
      <c r="K485" s="68"/>
      <c r="L485" s="68"/>
      <c r="M485" s="68"/>
      <c r="N485" s="348"/>
      <c r="O485" s="348"/>
      <c r="P485" s="214">
        <v>0</v>
      </c>
      <c r="Q485" s="214">
        <v>58197</v>
      </c>
      <c r="R485" s="68" t="s">
        <v>1479</v>
      </c>
      <c r="S485" s="349"/>
      <c r="T485" s="272"/>
    </row>
    <row r="486" spans="1:20" ht="51">
      <c r="A486" s="191">
        <v>86</v>
      </c>
      <c r="B486" s="68"/>
      <c r="C486" s="212" t="s">
        <v>50</v>
      </c>
      <c r="D486" s="213">
        <v>45693</v>
      </c>
      <c r="E486" s="191" t="s">
        <v>2678</v>
      </c>
      <c r="F486" s="191" t="s">
        <v>3</v>
      </c>
      <c r="G486" s="191">
        <v>2256628</v>
      </c>
      <c r="H486" s="68"/>
      <c r="I486" s="197" t="s">
        <v>3224</v>
      </c>
      <c r="J486" s="68"/>
      <c r="K486" s="68"/>
      <c r="L486" s="68"/>
      <c r="M486" s="68"/>
      <c r="N486" s="348"/>
      <c r="O486" s="348"/>
      <c r="P486" s="214">
        <v>0</v>
      </c>
      <c r="Q486" s="214">
        <v>39819</v>
      </c>
      <c r="R486" s="68" t="s">
        <v>1479</v>
      </c>
      <c r="S486" s="349"/>
      <c r="T486" s="272"/>
    </row>
    <row r="487" spans="1:20" ht="51">
      <c r="A487" s="191">
        <v>86</v>
      </c>
      <c r="B487" s="68"/>
      <c r="C487" s="212" t="s">
        <v>50</v>
      </c>
      <c r="D487" s="213">
        <v>45693</v>
      </c>
      <c r="E487" s="191" t="s">
        <v>2679</v>
      </c>
      <c r="F487" s="191" t="s">
        <v>3</v>
      </c>
      <c r="G487" s="191">
        <v>2256644</v>
      </c>
      <c r="H487" s="68"/>
      <c r="I487" s="197" t="s">
        <v>3225</v>
      </c>
      <c r="J487" s="68"/>
      <c r="K487" s="68"/>
      <c r="L487" s="68"/>
      <c r="M487" s="68"/>
      <c r="N487" s="348"/>
      <c r="O487" s="348"/>
      <c r="P487" s="214">
        <v>0</v>
      </c>
      <c r="Q487" s="214">
        <v>21441</v>
      </c>
      <c r="R487" s="68" t="s">
        <v>1479</v>
      </c>
      <c r="S487" s="349"/>
      <c r="T487" s="272"/>
    </row>
    <row r="488" spans="1:20" ht="38.25">
      <c r="A488" s="191">
        <v>133</v>
      </c>
      <c r="B488" s="68"/>
      <c r="C488" s="212" t="s">
        <v>60</v>
      </c>
      <c r="D488" s="213">
        <v>45693</v>
      </c>
      <c r="E488" s="191" t="s">
        <v>2680</v>
      </c>
      <c r="F488" s="191" t="s">
        <v>3</v>
      </c>
      <c r="G488" s="191">
        <v>2256655</v>
      </c>
      <c r="H488" s="68"/>
      <c r="I488" s="197" t="s">
        <v>3226</v>
      </c>
      <c r="J488" s="68"/>
      <c r="K488" s="68"/>
      <c r="L488" s="68"/>
      <c r="M488" s="68"/>
      <c r="N488" s="348"/>
      <c r="O488" s="348"/>
      <c r="P488" s="214">
        <v>0</v>
      </c>
      <c r="Q488" s="214">
        <v>11380</v>
      </c>
      <c r="R488" s="68" t="s">
        <v>1479</v>
      </c>
      <c r="S488" s="349"/>
      <c r="T488" s="272"/>
    </row>
    <row r="489" spans="1:20" ht="51">
      <c r="A489" s="191">
        <v>86</v>
      </c>
      <c r="B489" s="68"/>
      <c r="C489" s="212" t="s">
        <v>50</v>
      </c>
      <c r="D489" s="213">
        <v>45693</v>
      </c>
      <c r="E489" s="191" t="s">
        <v>2681</v>
      </c>
      <c r="F489" s="191" t="s">
        <v>3</v>
      </c>
      <c r="G489" s="191">
        <v>2256657</v>
      </c>
      <c r="H489" s="68"/>
      <c r="I489" s="197" t="s">
        <v>3227</v>
      </c>
      <c r="J489" s="68"/>
      <c r="K489" s="68"/>
      <c r="L489" s="68"/>
      <c r="M489" s="68"/>
      <c r="N489" s="348"/>
      <c r="O489" s="348"/>
      <c r="P489" s="214">
        <v>0</v>
      </c>
      <c r="Q489" s="214">
        <v>39819</v>
      </c>
      <c r="R489" s="68" t="s">
        <v>1479</v>
      </c>
      <c r="S489" s="349"/>
      <c r="T489" s="272"/>
    </row>
    <row r="490" spans="1:20" ht="51">
      <c r="A490" s="191">
        <v>86</v>
      </c>
      <c r="B490" s="68"/>
      <c r="C490" s="212" t="s">
        <v>50</v>
      </c>
      <c r="D490" s="213">
        <v>45693</v>
      </c>
      <c r="E490" s="191" t="s">
        <v>2682</v>
      </c>
      <c r="F490" s="191" t="s">
        <v>3</v>
      </c>
      <c r="G490" s="191">
        <v>2256672</v>
      </c>
      <c r="H490" s="68"/>
      <c r="I490" s="197" t="s">
        <v>3228</v>
      </c>
      <c r="J490" s="68"/>
      <c r="K490" s="68"/>
      <c r="L490" s="68"/>
      <c r="M490" s="68"/>
      <c r="N490" s="348"/>
      <c r="O490" s="348"/>
      <c r="P490" s="214">
        <v>0</v>
      </c>
      <c r="Q490" s="214">
        <v>9026</v>
      </c>
      <c r="R490" s="68" t="s">
        <v>1479</v>
      </c>
      <c r="S490" s="349"/>
      <c r="T490" s="272"/>
    </row>
    <row r="491" spans="1:20" ht="38.25">
      <c r="A491" s="191">
        <v>15</v>
      </c>
      <c r="B491" s="68"/>
      <c r="C491" s="212" t="s">
        <v>39</v>
      </c>
      <c r="D491" s="213">
        <v>45693</v>
      </c>
      <c r="E491" s="191" t="s">
        <v>2683</v>
      </c>
      <c r="F491" s="191" t="s">
        <v>3</v>
      </c>
      <c r="G491" s="191">
        <v>2256675</v>
      </c>
      <c r="H491" s="68"/>
      <c r="I491" s="197" t="s">
        <v>3229</v>
      </c>
      <c r="J491" s="68"/>
      <c r="K491" s="68"/>
      <c r="L491" s="68"/>
      <c r="M491" s="68"/>
      <c r="N491" s="348"/>
      <c r="O491" s="348"/>
      <c r="P491" s="214">
        <v>0</v>
      </c>
      <c r="Q491" s="214">
        <v>2226</v>
      </c>
      <c r="R491" s="68" t="s">
        <v>1479</v>
      </c>
      <c r="S491" s="349"/>
      <c r="T491" s="272"/>
    </row>
    <row r="492" spans="1:20" ht="38.25">
      <c r="A492" s="191">
        <v>15</v>
      </c>
      <c r="B492" s="68"/>
      <c r="C492" s="212" t="s">
        <v>39</v>
      </c>
      <c r="D492" s="213">
        <v>45693</v>
      </c>
      <c r="E492" s="191" t="s">
        <v>2684</v>
      </c>
      <c r="F492" s="191" t="s">
        <v>3</v>
      </c>
      <c r="G492" s="191">
        <v>2256676</v>
      </c>
      <c r="H492" s="68"/>
      <c r="I492" s="197" t="s">
        <v>3229</v>
      </c>
      <c r="J492" s="68"/>
      <c r="K492" s="68"/>
      <c r="L492" s="68"/>
      <c r="M492" s="68"/>
      <c r="N492" s="348"/>
      <c r="O492" s="348"/>
      <c r="P492" s="214">
        <v>0</v>
      </c>
      <c r="Q492" s="214">
        <v>646</v>
      </c>
      <c r="R492" s="68" t="s">
        <v>1479</v>
      </c>
      <c r="S492" s="349"/>
      <c r="T492" s="272"/>
    </row>
    <row r="493" spans="1:20" ht="38.25">
      <c r="A493" s="191">
        <v>15</v>
      </c>
      <c r="B493" s="68"/>
      <c r="C493" s="212" t="s">
        <v>39</v>
      </c>
      <c r="D493" s="213">
        <v>45693</v>
      </c>
      <c r="E493" s="191" t="s">
        <v>2685</v>
      </c>
      <c r="F493" s="191" t="s">
        <v>3</v>
      </c>
      <c r="G493" s="191">
        <v>2256677</v>
      </c>
      <c r="H493" s="68"/>
      <c r="I493" s="197" t="s">
        <v>3229</v>
      </c>
      <c r="J493" s="68"/>
      <c r="K493" s="68"/>
      <c r="L493" s="68"/>
      <c r="M493" s="68"/>
      <c r="N493" s="348"/>
      <c r="O493" s="348"/>
      <c r="P493" s="214">
        <v>0</v>
      </c>
      <c r="Q493" s="214">
        <v>646</v>
      </c>
      <c r="R493" s="68" t="s">
        <v>1479</v>
      </c>
      <c r="S493" s="349"/>
      <c r="T493" s="272"/>
    </row>
    <row r="494" spans="1:20" ht="51">
      <c r="A494" s="191">
        <v>291</v>
      </c>
      <c r="B494" s="68"/>
      <c r="C494" s="212" t="s">
        <v>119</v>
      </c>
      <c r="D494" s="213">
        <v>45693</v>
      </c>
      <c r="E494" s="191" t="s">
        <v>2686</v>
      </c>
      <c r="F494" s="191" t="s">
        <v>3</v>
      </c>
      <c r="G494" s="191">
        <v>2256680</v>
      </c>
      <c r="H494" s="68"/>
      <c r="I494" s="197" t="s">
        <v>3230</v>
      </c>
      <c r="J494" s="68"/>
      <c r="K494" s="68"/>
      <c r="L494" s="68"/>
      <c r="M494" s="68"/>
      <c r="N494" s="348"/>
      <c r="O494" s="348"/>
      <c r="P494" s="214">
        <v>0</v>
      </c>
      <c r="Q494" s="214">
        <v>70</v>
      </c>
      <c r="R494" s="68" t="s">
        <v>1479</v>
      </c>
      <c r="S494" s="349"/>
      <c r="T494" s="272"/>
    </row>
    <row r="495" spans="1:20" ht="51">
      <c r="A495" s="191">
        <v>902</v>
      </c>
      <c r="B495" s="68"/>
      <c r="C495" s="212" t="s">
        <v>191</v>
      </c>
      <c r="D495" s="213">
        <v>45693</v>
      </c>
      <c r="E495" s="191" t="s">
        <v>2687</v>
      </c>
      <c r="F495" s="191" t="s">
        <v>3</v>
      </c>
      <c r="G495" s="191">
        <v>2256684</v>
      </c>
      <c r="H495" s="68"/>
      <c r="I495" s="197" t="s">
        <v>3231</v>
      </c>
      <c r="J495" s="68"/>
      <c r="K495" s="68"/>
      <c r="L495" s="68"/>
      <c r="M495" s="68"/>
      <c r="N495" s="348"/>
      <c r="O495" s="348"/>
      <c r="P495" s="214">
        <v>0</v>
      </c>
      <c r="Q495" s="214">
        <v>1052.6099999999999</v>
      </c>
      <c r="R495" s="68" t="s">
        <v>1479</v>
      </c>
      <c r="S495" s="349"/>
      <c r="T495" s="272"/>
    </row>
    <row r="496" spans="1:20" ht="51">
      <c r="A496" s="191">
        <v>81</v>
      </c>
      <c r="B496" s="68"/>
      <c r="C496" s="212" t="s">
        <v>49</v>
      </c>
      <c r="D496" s="213">
        <v>45693</v>
      </c>
      <c r="E496" s="191" t="s">
        <v>2688</v>
      </c>
      <c r="F496" s="191" t="s">
        <v>3</v>
      </c>
      <c r="G496" s="191">
        <v>2256699</v>
      </c>
      <c r="H496" s="68"/>
      <c r="I496" s="197" t="s">
        <v>3232</v>
      </c>
      <c r="J496" s="68"/>
      <c r="K496" s="68"/>
      <c r="L496" s="68"/>
      <c r="M496" s="68"/>
      <c r="N496" s="348"/>
      <c r="O496" s="348"/>
      <c r="P496" s="214">
        <v>0</v>
      </c>
      <c r="Q496" s="214">
        <v>25</v>
      </c>
      <c r="R496" s="68" t="s">
        <v>1479</v>
      </c>
      <c r="S496" s="349"/>
      <c r="T496" s="272"/>
    </row>
    <row r="497" spans="1:20" ht="38.25">
      <c r="A497" s="191" t="s">
        <v>550</v>
      </c>
      <c r="B497" s="68"/>
      <c r="C497" s="212" t="s">
        <v>589</v>
      </c>
      <c r="D497" s="213">
        <v>45693</v>
      </c>
      <c r="E497" s="191" t="s">
        <v>2689</v>
      </c>
      <c r="F497" s="191" t="s">
        <v>3</v>
      </c>
      <c r="G497" s="191">
        <v>2256705</v>
      </c>
      <c r="H497" s="68"/>
      <c r="I497" s="197" t="s">
        <v>3233</v>
      </c>
      <c r="J497" s="68"/>
      <c r="K497" s="68"/>
      <c r="L497" s="68"/>
      <c r="M497" s="68"/>
      <c r="N497" s="348"/>
      <c r="O497" s="348"/>
      <c r="P497" s="214">
        <v>0</v>
      </c>
      <c r="Q497" s="214">
        <v>10063.81</v>
      </c>
      <c r="R497" s="68" t="s">
        <v>1479</v>
      </c>
      <c r="S497" s="349"/>
      <c r="T497" s="272"/>
    </row>
    <row r="498" spans="1:20" ht="38.25">
      <c r="A498" s="191" t="s">
        <v>550</v>
      </c>
      <c r="B498" s="68"/>
      <c r="C498" s="212" t="s">
        <v>589</v>
      </c>
      <c r="D498" s="213">
        <v>45693</v>
      </c>
      <c r="E498" s="191" t="s">
        <v>2690</v>
      </c>
      <c r="F498" s="191" t="s">
        <v>3</v>
      </c>
      <c r="G498" s="191">
        <v>2256714</v>
      </c>
      <c r="H498" s="68"/>
      <c r="I498" s="197" t="s">
        <v>3234</v>
      </c>
      <c r="J498" s="68"/>
      <c r="K498" s="68"/>
      <c r="L498" s="68"/>
      <c r="M498" s="68"/>
      <c r="N498" s="348"/>
      <c r="O498" s="348"/>
      <c r="P498" s="214">
        <v>0</v>
      </c>
      <c r="Q498" s="214">
        <v>35961.9</v>
      </c>
      <c r="R498" s="68" t="s">
        <v>1479</v>
      </c>
      <c r="S498" s="349"/>
      <c r="T498" s="272"/>
    </row>
    <row r="499" spans="1:20" ht="51">
      <c r="A499" s="191">
        <v>86</v>
      </c>
      <c r="B499" s="68"/>
      <c r="C499" s="212" t="s">
        <v>50</v>
      </c>
      <c r="D499" s="213">
        <v>45693</v>
      </c>
      <c r="E499" s="191" t="s">
        <v>2691</v>
      </c>
      <c r="F499" s="191" t="s">
        <v>3</v>
      </c>
      <c r="G499" s="191">
        <v>2256719</v>
      </c>
      <c r="H499" s="68"/>
      <c r="I499" s="197" t="s">
        <v>3235</v>
      </c>
      <c r="J499" s="68"/>
      <c r="K499" s="68"/>
      <c r="L499" s="68"/>
      <c r="M499" s="68"/>
      <c r="N499" s="348"/>
      <c r="O499" s="348"/>
      <c r="P499" s="214">
        <v>0</v>
      </c>
      <c r="Q499" s="214">
        <v>52071</v>
      </c>
      <c r="R499" s="68" t="s">
        <v>1479</v>
      </c>
      <c r="S499" s="349"/>
      <c r="T499" s="272"/>
    </row>
    <row r="500" spans="1:20" ht="51">
      <c r="A500" s="191">
        <v>81</v>
      </c>
      <c r="B500" s="68"/>
      <c r="C500" s="212" t="s">
        <v>49</v>
      </c>
      <c r="D500" s="213">
        <v>45693</v>
      </c>
      <c r="E500" s="191" t="s">
        <v>2692</v>
      </c>
      <c r="F500" s="191" t="s">
        <v>3</v>
      </c>
      <c r="G500" s="191">
        <v>2256744</v>
      </c>
      <c r="H500" s="68"/>
      <c r="I500" s="197" t="s">
        <v>3236</v>
      </c>
      <c r="J500" s="68"/>
      <c r="K500" s="68"/>
      <c r="L500" s="68"/>
      <c r="M500" s="68"/>
      <c r="N500" s="348"/>
      <c r="O500" s="348"/>
      <c r="P500" s="214">
        <v>0</v>
      </c>
      <c r="Q500" s="214">
        <v>25</v>
      </c>
      <c r="R500" s="68" t="s">
        <v>1479</v>
      </c>
      <c r="S500" s="349"/>
      <c r="T500" s="272"/>
    </row>
    <row r="501" spans="1:20" ht="51">
      <c r="A501" s="191">
        <v>15</v>
      </c>
      <c r="B501" s="68"/>
      <c r="C501" s="212" t="s">
        <v>39</v>
      </c>
      <c r="D501" s="213">
        <v>45693</v>
      </c>
      <c r="E501" s="191" t="s">
        <v>2693</v>
      </c>
      <c r="F501" s="191" t="s">
        <v>3</v>
      </c>
      <c r="G501" s="191">
        <v>2256673</v>
      </c>
      <c r="H501" s="68"/>
      <c r="I501" s="197" t="s">
        <v>3237</v>
      </c>
      <c r="J501" s="68"/>
      <c r="K501" s="68"/>
      <c r="L501" s="68"/>
      <c r="M501" s="68"/>
      <c r="N501" s="348"/>
      <c r="O501" s="348"/>
      <c r="P501" s="214">
        <v>0</v>
      </c>
      <c r="Q501" s="214">
        <v>15802.33</v>
      </c>
      <c r="R501" s="68" t="s">
        <v>1479</v>
      </c>
      <c r="S501" s="349"/>
      <c r="T501" s="272"/>
    </row>
    <row r="502" spans="1:20" ht="63.75">
      <c r="A502" s="191" t="s">
        <v>542</v>
      </c>
      <c r="B502" s="68"/>
      <c r="C502" s="212" t="s">
        <v>687</v>
      </c>
      <c r="D502" s="213">
        <v>45693</v>
      </c>
      <c r="E502" s="191" t="s">
        <v>2694</v>
      </c>
      <c r="F502" s="191" t="s">
        <v>635</v>
      </c>
      <c r="G502" s="191">
        <v>10896342</v>
      </c>
      <c r="H502" s="68"/>
      <c r="I502" s="197" t="s">
        <v>3238</v>
      </c>
      <c r="J502" s="68"/>
      <c r="K502" s="68"/>
      <c r="L502" s="68"/>
      <c r="M502" s="68"/>
      <c r="N502" s="348"/>
      <c r="O502" s="348"/>
      <c r="P502" s="214">
        <v>0</v>
      </c>
      <c r="Q502" s="214">
        <v>340602.79</v>
      </c>
      <c r="R502" s="68" t="s">
        <v>1479</v>
      </c>
      <c r="S502" s="349"/>
      <c r="T502" s="272"/>
    </row>
    <row r="503" spans="1:20" ht="63.75">
      <c r="A503" s="191" t="s">
        <v>542</v>
      </c>
      <c r="B503" s="68"/>
      <c r="C503" s="212" t="s">
        <v>687</v>
      </c>
      <c r="D503" s="213">
        <v>45693</v>
      </c>
      <c r="E503" s="191" t="s">
        <v>2695</v>
      </c>
      <c r="F503" s="191" t="s">
        <v>635</v>
      </c>
      <c r="G503" s="191">
        <v>10895362</v>
      </c>
      <c r="H503" s="68"/>
      <c r="I503" s="197" t="s">
        <v>3239</v>
      </c>
      <c r="J503" s="68"/>
      <c r="K503" s="68"/>
      <c r="L503" s="68"/>
      <c r="M503" s="68"/>
      <c r="N503" s="348"/>
      <c r="O503" s="348"/>
      <c r="P503" s="214">
        <v>0</v>
      </c>
      <c r="Q503" s="214">
        <v>631893.03</v>
      </c>
      <c r="R503" s="68" t="s">
        <v>1479</v>
      </c>
      <c r="S503" s="349"/>
      <c r="T503" s="272"/>
    </row>
    <row r="504" spans="1:20" ht="63.75">
      <c r="A504" s="191" t="s">
        <v>542</v>
      </c>
      <c r="B504" s="68"/>
      <c r="C504" s="212" t="s">
        <v>687</v>
      </c>
      <c r="D504" s="213">
        <v>45693</v>
      </c>
      <c r="E504" s="191" t="s">
        <v>2696</v>
      </c>
      <c r="F504" s="191" t="s">
        <v>635</v>
      </c>
      <c r="G504" s="191">
        <v>10895334</v>
      </c>
      <c r="H504" s="68"/>
      <c r="I504" s="197" t="s">
        <v>3240</v>
      </c>
      <c r="J504" s="68"/>
      <c r="K504" s="68"/>
      <c r="L504" s="68"/>
      <c r="M504" s="68"/>
      <c r="N504" s="348"/>
      <c r="O504" s="348"/>
      <c r="P504" s="214">
        <v>0</v>
      </c>
      <c r="Q504" s="214">
        <v>926796.77</v>
      </c>
      <c r="R504" s="68" t="s">
        <v>1479</v>
      </c>
      <c r="S504" s="349"/>
      <c r="T504" s="272"/>
    </row>
    <row r="505" spans="1:20" ht="63.75">
      <c r="A505" s="191" t="s">
        <v>542</v>
      </c>
      <c r="B505" s="68"/>
      <c r="C505" s="212" t="s">
        <v>687</v>
      </c>
      <c r="D505" s="213">
        <v>45693</v>
      </c>
      <c r="E505" s="191" t="s">
        <v>2697</v>
      </c>
      <c r="F505" s="191" t="s">
        <v>635</v>
      </c>
      <c r="G505" s="191">
        <v>10895357</v>
      </c>
      <c r="H505" s="68"/>
      <c r="I505" s="197" t="s">
        <v>3240</v>
      </c>
      <c r="J505" s="68"/>
      <c r="K505" s="68"/>
      <c r="L505" s="68"/>
      <c r="M505" s="68"/>
      <c r="N505" s="348"/>
      <c r="O505" s="348"/>
      <c r="P505" s="214">
        <v>0</v>
      </c>
      <c r="Q505" s="214">
        <v>228512.3</v>
      </c>
      <c r="R505" s="68" t="s">
        <v>1479</v>
      </c>
      <c r="S505" s="349"/>
      <c r="T505" s="272"/>
    </row>
    <row r="506" spans="1:20" ht="63.75">
      <c r="A506" s="191" t="s">
        <v>542</v>
      </c>
      <c r="B506" s="68"/>
      <c r="C506" s="212" t="s">
        <v>687</v>
      </c>
      <c r="D506" s="213">
        <v>45693</v>
      </c>
      <c r="E506" s="191" t="s">
        <v>2698</v>
      </c>
      <c r="F506" s="191" t="s">
        <v>635</v>
      </c>
      <c r="G506" s="191">
        <v>10895219</v>
      </c>
      <c r="H506" s="68"/>
      <c r="I506" s="197" t="s">
        <v>3241</v>
      </c>
      <c r="J506" s="68"/>
      <c r="K506" s="68"/>
      <c r="L506" s="68"/>
      <c r="M506" s="68"/>
      <c r="N506" s="348"/>
      <c r="O506" s="348"/>
      <c r="P506" s="214">
        <v>0</v>
      </c>
      <c r="Q506" s="214">
        <v>7393041.4100000001</v>
      </c>
      <c r="R506" s="68" t="s">
        <v>1479</v>
      </c>
      <c r="S506" s="349"/>
      <c r="T506" s="272"/>
    </row>
    <row r="507" spans="1:20" ht="63.75">
      <c r="A507" s="191" t="s">
        <v>542</v>
      </c>
      <c r="B507" s="68"/>
      <c r="C507" s="212" t="s">
        <v>687</v>
      </c>
      <c r="D507" s="213">
        <v>45693</v>
      </c>
      <c r="E507" s="191" t="s">
        <v>2699</v>
      </c>
      <c r="F507" s="191" t="s">
        <v>635</v>
      </c>
      <c r="G507" s="191">
        <v>10895276</v>
      </c>
      <c r="H507" s="68"/>
      <c r="I507" s="197" t="s">
        <v>3242</v>
      </c>
      <c r="J507" s="68"/>
      <c r="K507" s="68"/>
      <c r="L507" s="68"/>
      <c r="M507" s="68"/>
      <c r="N507" s="348"/>
      <c r="O507" s="348"/>
      <c r="P507" s="214">
        <v>0</v>
      </c>
      <c r="Q507" s="214">
        <v>14860.57</v>
      </c>
      <c r="R507" s="68" t="s">
        <v>1479</v>
      </c>
      <c r="S507" s="349"/>
      <c r="T507" s="272"/>
    </row>
    <row r="508" spans="1:20" ht="63.75">
      <c r="A508" s="191" t="s">
        <v>542</v>
      </c>
      <c r="B508" s="68"/>
      <c r="C508" s="212" t="s">
        <v>687</v>
      </c>
      <c r="D508" s="213">
        <v>45693</v>
      </c>
      <c r="E508" s="191" t="s">
        <v>2700</v>
      </c>
      <c r="F508" s="191" t="s">
        <v>635</v>
      </c>
      <c r="G508" s="191">
        <v>10895165</v>
      </c>
      <c r="H508" s="68"/>
      <c r="I508" s="197" t="s">
        <v>3243</v>
      </c>
      <c r="J508" s="68"/>
      <c r="K508" s="68"/>
      <c r="L508" s="68"/>
      <c r="M508" s="68"/>
      <c r="N508" s="348"/>
      <c r="O508" s="348"/>
      <c r="P508" s="214">
        <v>0</v>
      </c>
      <c r="Q508" s="214">
        <v>8997305.8200000003</v>
      </c>
      <c r="R508" s="68" t="s">
        <v>1479</v>
      </c>
      <c r="S508" s="349"/>
      <c r="T508" s="272"/>
    </row>
    <row r="509" spans="1:20" ht="63.75">
      <c r="A509" s="191" t="s">
        <v>542</v>
      </c>
      <c r="B509" s="68"/>
      <c r="C509" s="212" t="s">
        <v>687</v>
      </c>
      <c r="D509" s="213">
        <v>45693</v>
      </c>
      <c r="E509" s="191" t="s">
        <v>2701</v>
      </c>
      <c r="F509" s="191" t="s">
        <v>635</v>
      </c>
      <c r="G509" s="191">
        <v>10894906</v>
      </c>
      <c r="H509" s="68"/>
      <c r="I509" s="197" t="s">
        <v>3244</v>
      </c>
      <c r="J509" s="68"/>
      <c r="K509" s="68"/>
      <c r="L509" s="68"/>
      <c r="M509" s="68"/>
      <c r="N509" s="348"/>
      <c r="O509" s="348"/>
      <c r="P509" s="214">
        <v>0</v>
      </c>
      <c r="Q509" s="214">
        <v>7720391.9500000002</v>
      </c>
      <c r="R509" s="68" t="s">
        <v>1479</v>
      </c>
      <c r="S509" s="349"/>
      <c r="T509" s="272"/>
    </row>
    <row r="510" spans="1:20" ht="127.5">
      <c r="A510" s="191">
        <v>47</v>
      </c>
      <c r="B510" s="68"/>
      <c r="C510" s="212" t="s">
        <v>45</v>
      </c>
      <c r="D510" s="213">
        <v>45693</v>
      </c>
      <c r="E510" s="191" t="s">
        <v>2702</v>
      </c>
      <c r="F510" s="191" t="s">
        <v>1967</v>
      </c>
      <c r="G510" s="191">
        <v>10907931</v>
      </c>
      <c r="H510" s="68"/>
      <c r="I510" s="197" t="s">
        <v>3245</v>
      </c>
      <c r="J510" s="68"/>
      <c r="K510" s="68"/>
      <c r="L510" s="68"/>
      <c r="M510" s="68"/>
      <c r="N510" s="348"/>
      <c r="O510" s="348"/>
      <c r="P510" s="214">
        <v>0</v>
      </c>
      <c r="Q510" s="214">
        <v>0.01</v>
      </c>
      <c r="R510" s="68" t="s">
        <v>1479</v>
      </c>
      <c r="S510" s="349"/>
      <c r="T510" s="272"/>
    </row>
    <row r="511" spans="1:20" ht="127.5">
      <c r="A511" s="191">
        <v>47</v>
      </c>
      <c r="B511" s="68"/>
      <c r="C511" s="212" t="s">
        <v>45</v>
      </c>
      <c r="D511" s="213">
        <v>45693</v>
      </c>
      <c r="E511" s="191" t="s">
        <v>2703</v>
      </c>
      <c r="F511" s="191" t="s">
        <v>1967</v>
      </c>
      <c r="G511" s="191">
        <v>10907932</v>
      </c>
      <c r="H511" s="68"/>
      <c r="I511" s="197" t="s">
        <v>3246</v>
      </c>
      <c r="J511" s="68"/>
      <c r="K511" s="68"/>
      <c r="L511" s="68"/>
      <c r="M511" s="68"/>
      <c r="N511" s="348"/>
      <c r="O511" s="348"/>
      <c r="P511" s="214">
        <v>0</v>
      </c>
      <c r="Q511" s="214">
        <v>0.53</v>
      </c>
      <c r="R511" s="68" t="s">
        <v>1479</v>
      </c>
      <c r="S511" s="349"/>
      <c r="T511" s="272"/>
    </row>
    <row r="512" spans="1:20" ht="127.5">
      <c r="A512" s="191">
        <v>47</v>
      </c>
      <c r="B512" s="68"/>
      <c r="C512" s="212" t="s">
        <v>45</v>
      </c>
      <c r="D512" s="213">
        <v>45693</v>
      </c>
      <c r="E512" s="191" t="s">
        <v>2704</v>
      </c>
      <c r="F512" s="191" t="s">
        <v>1967</v>
      </c>
      <c r="G512" s="191">
        <v>10907929</v>
      </c>
      <c r="H512" s="68"/>
      <c r="I512" s="197" t="s">
        <v>3247</v>
      </c>
      <c r="J512" s="68"/>
      <c r="K512" s="68"/>
      <c r="L512" s="68"/>
      <c r="M512" s="68"/>
      <c r="N512" s="348"/>
      <c r="O512" s="348"/>
      <c r="P512" s="214">
        <v>0</v>
      </c>
      <c r="Q512" s="214">
        <v>24069.84</v>
      </c>
      <c r="R512" s="68" t="s">
        <v>1479</v>
      </c>
      <c r="S512" s="349"/>
      <c r="T512" s="272"/>
    </row>
    <row r="513" spans="1:20" ht="127.5">
      <c r="A513" s="191">
        <v>47</v>
      </c>
      <c r="B513" s="68"/>
      <c r="C513" s="212" t="s">
        <v>45</v>
      </c>
      <c r="D513" s="213">
        <v>45693</v>
      </c>
      <c r="E513" s="191" t="s">
        <v>2705</v>
      </c>
      <c r="F513" s="191" t="s">
        <v>1967</v>
      </c>
      <c r="G513" s="191">
        <v>10907930</v>
      </c>
      <c r="H513" s="68"/>
      <c r="I513" s="197" t="s">
        <v>3248</v>
      </c>
      <c r="J513" s="68"/>
      <c r="K513" s="68"/>
      <c r="L513" s="68"/>
      <c r="M513" s="68"/>
      <c r="N513" s="348"/>
      <c r="O513" s="348"/>
      <c r="P513" s="214">
        <v>0</v>
      </c>
      <c r="Q513" s="214">
        <v>0.01</v>
      </c>
      <c r="R513" s="68" t="s">
        <v>1479</v>
      </c>
      <c r="S513" s="349"/>
      <c r="T513" s="272"/>
    </row>
    <row r="514" spans="1:20" ht="63.75">
      <c r="A514" s="191">
        <v>117</v>
      </c>
      <c r="B514" s="68"/>
      <c r="C514" s="212" t="s">
        <v>54</v>
      </c>
      <c r="D514" s="213">
        <v>45693</v>
      </c>
      <c r="E514" s="191" t="s">
        <v>2706</v>
      </c>
      <c r="F514" s="191" t="s">
        <v>10</v>
      </c>
      <c r="G514" s="191">
        <v>1118737</v>
      </c>
      <c r="H514" s="68"/>
      <c r="I514" s="197" t="s">
        <v>3249</v>
      </c>
      <c r="J514" s="68"/>
      <c r="K514" s="68"/>
      <c r="L514" s="68"/>
      <c r="M514" s="68"/>
      <c r="N514" s="348"/>
      <c r="O514" s="348"/>
      <c r="P514" s="214">
        <v>60</v>
      </c>
      <c r="Q514" s="214">
        <v>0</v>
      </c>
      <c r="R514" s="68" t="s">
        <v>1479</v>
      </c>
      <c r="S514" s="349"/>
      <c r="T514" s="272"/>
    </row>
    <row r="515" spans="1:20" ht="76.5">
      <c r="A515" s="191">
        <v>117</v>
      </c>
      <c r="B515" s="68"/>
      <c r="C515" s="212" t="s">
        <v>54</v>
      </c>
      <c r="D515" s="213">
        <v>45693</v>
      </c>
      <c r="E515" s="191" t="s">
        <v>2707</v>
      </c>
      <c r="F515" s="191" t="s">
        <v>10</v>
      </c>
      <c r="G515" s="191">
        <v>1118699</v>
      </c>
      <c r="H515" s="68"/>
      <c r="I515" s="197" t="s">
        <v>3250</v>
      </c>
      <c r="J515" s="68"/>
      <c r="K515" s="68"/>
      <c r="L515" s="68"/>
      <c r="M515" s="68"/>
      <c r="N515" s="348"/>
      <c r="O515" s="348"/>
      <c r="P515" s="214">
        <v>60</v>
      </c>
      <c r="Q515" s="214">
        <v>0</v>
      </c>
      <c r="R515" s="68" t="s">
        <v>1479</v>
      </c>
      <c r="S515" s="349"/>
      <c r="T515" s="272"/>
    </row>
    <row r="516" spans="1:20" ht="51">
      <c r="A516" s="191">
        <v>234</v>
      </c>
      <c r="B516" s="68"/>
      <c r="C516" s="212" t="s">
        <v>612</v>
      </c>
      <c r="D516" s="213">
        <v>45694</v>
      </c>
      <c r="E516" s="191" t="s">
        <v>2708</v>
      </c>
      <c r="F516" s="191" t="s">
        <v>3</v>
      </c>
      <c r="G516" s="191">
        <v>2257067</v>
      </c>
      <c r="H516" s="68"/>
      <c r="I516" s="197" t="s">
        <v>3251</v>
      </c>
      <c r="J516" s="68"/>
      <c r="K516" s="68"/>
      <c r="L516" s="68"/>
      <c r="M516" s="68"/>
      <c r="N516" s="348"/>
      <c r="O516" s="348"/>
      <c r="P516" s="214">
        <v>0</v>
      </c>
      <c r="Q516" s="214">
        <v>200</v>
      </c>
      <c r="R516" s="68" t="s">
        <v>1479</v>
      </c>
      <c r="S516" s="349"/>
      <c r="T516" s="272"/>
    </row>
    <row r="517" spans="1:20" ht="38.25">
      <c r="A517" s="191">
        <v>86</v>
      </c>
      <c r="B517" s="68"/>
      <c r="C517" s="212" t="s">
        <v>50</v>
      </c>
      <c r="D517" s="213">
        <v>45694</v>
      </c>
      <c r="E517" s="191" t="s">
        <v>2709</v>
      </c>
      <c r="F517" s="191" t="s">
        <v>3</v>
      </c>
      <c r="G517" s="191">
        <v>2257070</v>
      </c>
      <c r="H517" s="68"/>
      <c r="I517" s="197" t="s">
        <v>3252</v>
      </c>
      <c r="J517" s="68"/>
      <c r="K517" s="68"/>
      <c r="L517" s="68"/>
      <c r="M517" s="68"/>
      <c r="N517" s="348"/>
      <c r="O517" s="348"/>
      <c r="P517" s="214">
        <v>0</v>
      </c>
      <c r="Q517" s="214">
        <v>116394</v>
      </c>
      <c r="R517" s="68" t="s">
        <v>1479</v>
      </c>
      <c r="S517" s="349"/>
      <c r="T517" s="272"/>
    </row>
    <row r="518" spans="1:20" ht="63.75">
      <c r="A518" s="191">
        <v>382</v>
      </c>
      <c r="B518" s="68"/>
      <c r="C518" s="212" t="s">
        <v>1241</v>
      </c>
      <c r="D518" s="213">
        <v>45694</v>
      </c>
      <c r="E518" s="191" t="s">
        <v>2710</v>
      </c>
      <c r="F518" s="191" t="s">
        <v>3</v>
      </c>
      <c r="G518" s="191">
        <v>2257094</v>
      </c>
      <c r="H518" s="68"/>
      <c r="I518" s="197" t="s">
        <v>3253</v>
      </c>
      <c r="J518" s="68"/>
      <c r="K518" s="68"/>
      <c r="L518" s="68"/>
      <c r="M518" s="68"/>
      <c r="N518" s="348"/>
      <c r="O518" s="348"/>
      <c r="P518" s="214">
        <v>0</v>
      </c>
      <c r="Q518" s="214">
        <v>400</v>
      </c>
      <c r="R518" s="68" t="s">
        <v>1479</v>
      </c>
      <c r="S518" s="349"/>
      <c r="T518" s="272"/>
    </row>
    <row r="519" spans="1:20" ht="51">
      <c r="A519" s="191">
        <v>86</v>
      </c>
      <c r="B519" s="68"/>
      <c r="C519" s="212" t="s">
        <v>50</v>
      </c>
      <c r="D519" s="213">
        <v>45694</v>
      </c>
      <c r="E519" s="191" t="s">
        <v>2711</v>
      </c>
      <c r="F519" s="191" t="s">
        <v>3</v>
      </c>
      <c r="G519" s="191">
        <v>2257109</v>
      </c>
      <c r="H519" s="68"/>
      <c r="I519" s="197" t="s">
        <v>3254</v>
      </c>
      <c r="J519" s="68"/>
      <c r="K519" s="68"/>
      <c r="L519" s="68"/>
      <c r="M519" s="68"/>
      <c r="N519" s="348"/>
      <c r="O519" s="348"/>
      <c r="P519" s="214">
        <v>0</v>
      </c>
      <c r="Q519" s="214">
        <v>6126</v>
      </c>
      <c r="R519" s="68" t="s">
        <v>1479</v>
      </c>
      <c r="S519" s="349"/>
      <c r="T519" s="272"/>
    </row>
    <row r="520" spans="1:20" ht="38.25">
      <c r="A520" s="191">
        <v>86</v>
      </c>
      <c r="B520" s="68"/>
      <c r="C520" s="212" t="s">
        <v>50</v>
      </c>
      <c r="D520" s="213">
        <v>45694</v>
      </c>
      <c r="E520" s="191" t="s">
        <v>2712</v>
      </c>
      <c r="F520" s="191" t="s">
        <v>3</v>
      </c>
      <c r="G520" s="191">
        <v>2257110</v>
      </c>
      <c r="H520" s="68"/>
      <c r="I520" s="197" t="s">
        <v>3255</v>
      </c>
      <c r="J520" s="68"/>
      <c r="K520" s="68"/>
      <c r="L520" s="68"/>
      <c r="M520" s="68"/>
      <c r="N520" s="348"/>
      <c r="O520" s="348"/>
      <c r="P520" s="214">
        <v>0</v>
      </c>
      <c r="Q520" s="214">
        <v>1693</v>
      </c>
      <c r="R520" s="68" t="s">
        <v>1479</v>
      </c>
      <c r="S520" s="349"/>
      <c r="T520" s="272"/>
    </row>
    <row r="521" spans="1:20" ht="51">
      <c r="A521" s="191">
        <v>234</v>
      </c>
      <c r="B521" s="68"/>
      <c r="C521" s="212" t="s">
        <v>612</v>
      </c>
      <c r="D521" s="213">
        <v>45694</v>
      </c>
      <c r="E521" s="191" t="s">
        <v>2713</v>
      </c>
      <c r="F521" s="191" t="s">
        <v>3</v>
      </c>
      <c r="G521" s="191">
        <v>2257138</v>
      </c>
      <c r="H521" s="68"/>
      <c r="I521" s="197" t="s">
        <v>3256</v>
      </c>
      <c r="J521" s="68"/>
      <c r="K521" s="68"/>
      <c r="L521" s="68"/>
      <c r="M521" s="68"/>
      <c r="N521" s="348"/>
      <c r="O521" s="348"/>
      <c r="P521" s="214">
        <v>0</v>
      </c>
      <c r="Q521" s="214">
        <v>2522.8000000000002</v>
      </c>
      <c r="R521" s="68" t="s">
        <v>1479</v>
      </c>
      <c r="S521" s="349"/>
      <c r="T521" s="272"/>
    </row>
    <row r="522" spans="1:20" ht="51">
      <c r="A522" s="191">
        <v>234</v>
      </c>
      <c r="B522" s="68"/>
      <c r="C522" s="212" t="s">
        <v>612</v>
      </c>
      <c r="D522" s="213">
        <v>45694</v>
      </c>
      <c r="E522" s="191" t="s">
        <v>2714</v>
      </c>
      <c r="F522" s="191" t="s">
        <v>3</v>
      </c>
      <c r="G522" s="191">
        <v>2257144</v>
      </c>
      <c r="H522" s="68"/>
      <c r="I522" s="197" t="s">
        <v>3257</v>
      </c>
      <c r="J522" s="68"/>
      <c r="K522" s="68"/>
      <c r="L522" s="68"/>
      <c r="M522" s="68"/>
      <c r="N522" s="348"/>
      <c r="O522" s="348"/>
      <c r="P522" s="214">
        <v>0</v>
      </c>
      <c r="Q522" s="214">
        <v>2226</v>
      </c>
      <c r="R522" s="68" t="s">
        <v>1479</v>
      </c>
      <c r="S522" s="349"/>
      <c r="T522" s="272"/>
    </row>
    <row r="523" spans="1:20" ht="51">
      <c r="A523" s="191">
        <v>292</v>
      </c>
      <c r="B523" s="68"/>
      <c r="C523" s="212" t="s">
        <v>120</v>
      </c>
      <c r="D523" s="213">
        <v>45694</v>
      </c>
      <c r="E523" s="191" t="s">
        <v>2715</v>
      </c>
      <c r="F523" s="191" t="s">
        <v>3</v>
      </c>
      <c r="G523" s="191">
        <v>2257056</v>
      </c>
      <c r="H523" s="68"/>
      <c r="I523" s="197" t="s">
        <v>3258</v>
      </c>
      <c r="J523" s="68"/>
      <c r="K523" s="68"/>
      <c r="L523" s="68"/>
      <c r="M523" s="68"/>
      <c r="N523" s="348"/>
      <c r="O523" s="348"/>
      <c r="P523" s="214">
        <v>0</v>
      </c>
      <c r="Q523" s="214">
        <v>2030</v>
      </c>
      <c r="R523" s="68" t="s">
        <v>1479</v>
      </c>
      <c r="S523" s="349"/>
      <c r="T523" s="272"/>
    </row>
    <row r="524" spans="1:20" ht="63.75">
      <c r="A524" s="191">
        <v>291</v>
      </c>
      <c r="B524" s="68"/>
      <c r="C524" s="212" t="s">
        <v>119</v>
      </c>
      <c r="D524" s="213">
        <v>45694</v>
      </c>
      <c r="E524" s="191" t="s">
        <v>2716</v>
      </c>
      <c r="F524" s="191" t="s">
        <v>10</v>
      </c>
      <c r="G524" s="191">
        <v>3021142</v>
      </c>
      <c r="H524" s="68"/>
      <c r="I524" s="197" t="s">
        <v>3259</v>
      </c>
      <c r="J524" s="68"/>
      <c r="K524" s="68"/>
      <c r="L524" s="68"/>
      <c r="M524" s="68"/>
      <c r="N524" s="348"/>
      <c r="O524" s="348"/>
      <c r="P524" s="214">
        <v>60</v>
      </c>
      <c r="Q524" s="214">
        <v>0</v>
      </c>
      <c r="R524" s="68" t="s">
        <v>1479</v>
      </c>
      <c r="S524" s="349"/>
      <c r="T524" s="272"/>
    </row>
    <row r="525" spans="1:20" ht="63.75">
      <c r="A525" s="191" t="s">
        <v>544</v>
      </c>
      <c r="B525" s="68"/>
      <c r="C525" s="212" t="s">
        <v>679</v>
      </c>
      <c r="D525" s="213">
        <v>45694</v>
      </c>
      <c r="E525" s="191" t="s">
        <v>2717</v>
      </c>
      <c r="F525" s="191" t="s">
        <v>6</v>
      </c>
      <c r="G525" s="191">
        <v>2166679</v>
      </c>
      <c r="H525" s="68"/>
      <c r="I525" s="197" t="s">
        <v>3260</v>
      </c>
      <c r="J525" s="68"/>
      <c r="K525" s="68"/>
      <c r="L525" s="68"/>
      <c r="M525" s="68"/>
      <c r="N525" s="348"/>
      <c r="O525" s="348"/>
      <c r="P525" s="214">
        <v>0</v>
      </c>
      <c r="Q525" s="214">
        <v>466729.57</v>
      </c>
      <c r="R525" s="68" t="s">
        <v>1479</v>
      </c>
      <c r="S525" s="349"/>
      <c r="T525" s="272"/>
    </row>
    <row r="526" spans="1:20" ht="63.75">
      <c r="A526" s="191" t="s">
        <v>544</v>
      </c>
      <c r="B526" s="68"/>
      <c r="C526" s="212" t="s">
        <v>679</v>
      </c>
      <c r="D526" s="213">
        <v>45694</v>
      </c>
      <c r="E526" s="191" t="s">
        <v>2718</v>
      </c>
      <c r="F526" s="191" t="s">
        <v>6</v>
      </c>
      <c r="G526" s="191">
        <v>2166678</v>
      </c>
      <c r="H526" s="68"/>
      <c r="I526" s="197" t="s">
        <v>3261</v>
      </c>
      <c r="J526" s="68"/>
      <c r="K526" s="68"/>
      <c r="L526" s="68"/>
      <c r="M526" s="68"/>
      <c r="N526" s="348"/>
      <c r="O526" s="348"/>
      <c r="P526" s="214">
        <v>0</v>
      </c>
      <c r="Q526" s="214">
        <v>195705.61</v>
      </c>
      <c r="R526" s="68" t="s">
        <v>1479</v>
      </c>
      <c r="S526" s="349"/>
      <c r="T526" s="272"/>
    </row>
    <row r="527" spans="1:20" ht="63.75">
      <c r="A527" s="191" t="s">
        <v>544</v>
      </c>
      <c r="B527" s="68"/>
      <c r="C527" s="212" t="s">
        <v>679</v>
      </c>
      <c r="D527" s="213">
        <v>45694</v>
      </c>
      <c r="E527" s="191" t="s">
        <v>2719</v>
      </c>
      <c r="F527" s="191" t="s">
        <v>6</v>
      </c>
      <c r="G527" s="191">
        <v>2166682</v>
      </c>
      <c r="H527" s="68"/>
      <c r="I527" s="197" t="s">
        <v>3262</v>
      </c>
      <c r="J527" s="68"/>
      <c r="K527" s="68"/>
      <c r="L527" s="68"/>
      <c r="M527" s="68"/>
      <c r="N527" s="348"/>
      <c r="O527" s="348"/>
      <c r="P527" s="214">
        <v>0</v>
      </c>
      <c r="Q527" s="214">
        <v>15889.1</v>
      </c>
      <c r="R527" s="68" t="s">
        <v>1479</v>
      </c>
      <c r="S527" s="349"/>
      <c r="T527" s="272"/>
    </row>
    <row r="528" spans="1:20" ht="76.5">
      <c r="A528" s="191">
        <v>117</v>
      </c>
      <c r="B528" s="68"/>
      <c r="C528" s="212" t="s">
        <v>54</v>
      </c>
      <c r="D528" s="213">
        <v>45694</v>
      </c>
      <c r="E528" s="191" t="s">
        <v>2720</v>
      </c>
      <c r="F528" s="191" t="s">
        <v>10</v>
      </c>
      <c r="G528" s="191">
        <v>1118841</v>
      </c>
      <c r="H528" s="68"/>
      <c r="I528" s="197" t="s">
        <v>3263</v>
      </c>
      <c r="J528" s="68"/>
      <c r="K528" s="68"/>
      <c r="L528" s="68"/>
      <c r="M528" s="68"/>
      <c r="N528" s="348"/>
      <c r="O528" s="348"/>
      <c r="P528" s="214">
        <v>60</v>
      </c>
      <c r="Q528" s="214">
        <v>0</v>
      </c>
      <c r="R528" s="68" t="s">
        <v>1479</v>
      </c>
      <c r="S528" s="349"/>
      <c r="T528" s="272"/>
    </row>
    <row r="529" spans="1:20" ht="51">
      <c r="A529" s="191">
        <v>650</v>
      </c>
      <c r="B529" s="68"/>
      <c r="C529" s="212" t="s">
        <v>175</v>
      </c>
      <c r="D529" s="213">
        <v>45695</v>
      </c>
      <c r="E529" s="191" t="s">
        <v>2721</v>
      </c>
      <c r="F529" s="191" t="s">
        <v>3</v>
      </c>
      <c r="G529" s="191">
        <v>2257379</v>
      </c>
      <c r="H529" s="68"/>
      <c r="I529" s="197" t="s">
        <v>3264</v>
      </c>
      <c r="J529" s="68"/>
      <c r="K529" s="68"/>
      <c r="L529" s="68"/>
      <c r="M529" s="68"/>
      <c r="N529" s="348"/>
      <c r="O529" s="348"/>
      <c r="P529" s="214">
        <v>0</v>
      </c>
      <c r="Q529" s="214">
        <v>18</v>
      </c>
      <c r="R529" s="68" t="s">
        <v>1479</v>
      </c>
      <c r="S529" s="349"/>
      <c r="T529" s="272"/>
    </row>
    <row r="530" spans="1:20" ht="51">
      <c r="A530" s="191">
        <v>650</v>
      </c>
      <c r="B530" s="68"/>
      <c r="C530" s="212" t="s">
        <v>175</v>
      </c>
      <c r="D530" s="213">
        <v>45695</v>
      </c>
      <c r="E530" s="191" t="s">
        <v>2722</v>
      </c>
      <c r="F530" s="191" t="s">
        <v>3</v>
      </c>
      <c r="G530" s="191">
        <v>2257380</v>
      </c>
      <c r="H530" s="68"/>
      <c r="I530" s="197" t="s">
        <v>3265</v>
      </c>
      <c r="J530" s="68"/>
      <c r="K530" s="68"/>
      <c r="L530" s="68"/>
      <c r="M530" s="68"/>
      <c r="N530" s="348"/>
      <c r="O530" s="348"/>
      <c r="P530" s="214">
        <v>0</v>
      </c>
      <c r="Q530" s="214">
        <v>18</v>
      </c>
      <c r="R530" s="68" t="s">
        <v>1479</v>
      </c>
      <c r="S530" s="349"/>
      <c r="T530" s="272"/>
    </row>
    <row r="531" spans="1:20" ht="51">
      <c r="A531" s="191">
        <v>650</v>
      </c>
      <c r="B531" s="68"/>
      <c r="C531" s="212" t="s">
        <v>175</v>
      </c>
      <c r="D531" s="213">
        <v>45695</v>
      </c>
      <c r="E531" s="191" t="s">
        <v>2723</v>
      </c>
      <c r="F531" s="191" t="s">
        <v>3</v>
      </c>
      <c r="G531" s="191">
        <v>2257382</v>
      </c>
      <c r="H531" s="68"/>
      <c r="I531" s="197" t="s">
        <v>3266</v>
      </c>
      <c r="J531" s="68"/>
      <c r="K531" s="68"/>
      <c r="L531" s="68"/>
      <c r="M531" s="68"/>
      <c r="N531" s="348"/>
      <c r="O531" s="348"/>
      <c r="P531" s="214">
        <v>0</v>
      </c>
      <c r="Q531" s="214">
        <v>18</v>
      </c>
      <c r="R531" s="68" t="s">
        <v>1479</v>
      </c>
      <c r="S531" s="349"/>
      <c r="T531" s="272"/>
    </row>
    <row r="532" spans="1:20" ht="51">
      <c r="A532" s="191">
        <v>650</v>
      </c>
      <c r="B532" s="68"/>
      <c r="C532" s="212" t="s">
        <v>175</v>
      </c>
      <c r="D532" s="213">
        <v>45695</v>
      </c>
      <c r="E532" s="191" t="s">
        <v>2724</v>
      </c>
      <c r="F532" s="191" t="s">
        <v>3</v>
      </c>
      <c r="G532" s="191">
        <v>2257383</v>
      </c>
      <c r="H532" s="68"/>
      <c r="I532" s="197" t="s">
        <v>3267</v>
      </c>
      <c r="J532" s="68"/>
      <c r="K532" s="68"/>
      <c r="L532" s="68"/>
      <c r="M532" s="68"/>
      <c r="N532" s="348"/>
      <c r="O532" s="348"/>
      <c r="P532" s="214">
        <v>0</v>
      </c>
      <c r="Q532" s="214">
        <v>36</v>
      </c>
      <c r="R532" s="68" t="s">
        <v>1479</v>
      </c>
      <c r="S532" s="349"/>
      <c r="T532" s="272"/>
    </row>
    <row r="533" spans="1:20" ht="51">
      <c r="A533" s="191">
        <v>650</v>
      </c>
      <c r="B533" s="68"/>
      <c r="C533" s="212" t="s">
        <v>175</v>
      </c>
      <c r="D533" s="213">
        <v>45695</v>
      </c>
      <c r="E533" s="191" t="s">
        <v>2725</v>
      </c>
      <c r="F533" s="191" t="s">
        <v>3</v>
      </c>
      <c r="G533" s="191">
        <v>2257384</v>
      </c>
      <c r="H533" s="68"/>
      <c r="I533" s="197" t="s">
        <v>3268</v>
      </c>
      <c r="J533" s="68"/>
      <c r="K533" s="68"/>
      <c r="L533" s="68"/>
      <c r="M533" s="68"/>
      <c r="N533" s="348"/>
      <c r="O533" s="348"/>
      <c r="P533" s="214">
        <v>0</v>
      </c>
      <c r="Q533" s="214">
        <v>18</v>
      </c>
      <c r="R533" s="68" t="s">
        <v>1479</v>
      </c>
      <c r="S533" s="349"/>
      <c r="T533" s="272"/>
    </row>
    <row r="534" spans="1:20" ht="51">
      <c r="A534" s="191">
        <v>650</v>
      </c>
      <c r="B534" s="68"/>
      <c r="C534" s="212" t="s">
        <v>175</v>
      </c>
      <c r="D534" s="213">
        <v>45695</v>
      </c>
      <c r="E534" s="191" t="s">
        <v>2726</v>
      </c>
      <c r="F534" s="191" t="s">
        <v>3</v>
      </c>
      <c r="G534" s="191">
        <v>2257389</v>
      </c>
      <c r="H534" s="68"/>
      <c r="I534" s="197" t="s">
        <v>3269</v>
      </c>
      <c r="J534" s="68"/>
      <c r="K534" s="68"/>
      <c r="L534" s="68"/>
      <c r="M534" s="68"/>
      <c r="N534" s="348"/>
      <c r="O534" s="348"/>
      <c r="P534" s="214">
        <v>0</v>
      </c>
      <c r="Q534" s="214">
        <v>18</v>
      </c>
      <c r="R534" s="68" t="s">
        <v>1479</v>
      </c>
      <c r="S534" s="349"/>
      <c r="T534" s="272"/>
    </row>
    <row r="535" spans="1:20" ht="51">
      <c r="A535" s="191">
        <v>650</v>
      </c>
      <c r="B535" s="68"/>
      <c r="C535" s="212" t="s">
        <v>175</v>
      </c>
      <c r="D535" s="213">
        <v>45695</v>
      </c>
      <c r="E535" s="191" t="s">
        <v>2727</v>
      </c>
      <c r="F535" s="191" t="s">
        <v>3</v>
      </c>
      <c r="G535" s="191">
        <v>2257385</v>
      </c>
      <c r="H535" s="68"/>
      <c r="I535" s="197" t="s">
        <v>3270</v>
      </c>
      <c r="J535" s="68"/>
      <c r="K535" s="68"/>
      <c r="L535" s="68"/>
      <c r="M535" s="68"/>
      <c r="N535" s="348"/>
      <c r="O535" s="348"/>
      <c r="P535" s="214">
        <v>0</v>
      </c>
      <c r="Q535" s="214">
        <v>18</v>
      </c>
      <c r="R535" s="68" t="s">
        <v>1479</v>
      </c>
      <c r="S535" s="349"/>
      <c r="T535" s="272"/>
    </row>
    <row r="536" spans="1:20" ht="51">
      <c r="A536" s="191">
        <v>650</v>
      </c>
      <c r="B536" s="68"/>
      <c r="C536" s="212" t="s">
        <v>175</v>
      </c>
      <c r="D536" s="213">
        <v>45695</v>
      </c>
      <c r="E536" s="191" t="s">
        <v>2728</v>
      </c>
      <c r="F536" s="191" t="s">
        <v>3</v>
      </c>
      <c r="G536" s="191">
        <v>2257387</v>
      </c>
      <c r="H536" s="68"/>
      <c r="I536" s="197" t="s">
        <v>3271</v>
      </c>
      <c r="J536" s="68"/>
      <c r="K536" s="68"/>
      <c r="L536" s="68"/>
      <c r="M536" s="68"/>
      <c r="N536" s="348"/>
      <c r="O536" s="348"/>
      <c r="P536" s="214">
        <v>0</v>
      </c>
      <c r="Q536" s="214">
        <v>18</v>
      </c>
      <c r="R536" s="68" t="s">
        <v>1479</v>
      </c>
      <c r="S536" s="349"/>
      <c r="T536" s="272"/>
    </row>
    <row r="537" spans="1:20" ht="51">
      <c r="A537" s="191">
        <v>650</v>
      </c>
      <c r="B537" s="68"/>
      <c r="C537" s="212" t="s">
        <v>175</v>
      </c>
      <c r="D537" s="213">
        <v>45695</v>
      </c>
      <c r="E537" s="191" t="s">
        <v>2729</v>
      </c>
      <c r="F537" s="191" t="s">
        <v>3</v>
      </c>
      <c r="G537" s="191">
        <v>2257388</v>
      </c>
      <c r="H537" s="68"/>
      <c r="I537" s="197" t="s">
        <v>3272</v>
      </c>
      <c r="J537" s="68"/>
      <c r="K537" s="68"/>
      <c r="L537" s="68"/>
      <c r="M537" s="68"/>
      <c r="N537" s="348"/>
      <c r="O537" s="348"/>
      <c r="P537" s="214">
        <v>0</v>
      </c>
      <c r="Q537" s="214">
        <v>36</v>
      </c>
      <c r="R537" s="68" t="s">
        <v>1479</v>
      </c>
      <c r="S537" s="349"/>
      <c r="T537" s="272"/>
    </row>
    <row r="538" spans="1:20" ht="51">
      <c r="A538" s="191">
        <v>650</v>
      </c>
      <c r="B538" s="68"/>
      <c r="C538" s="212" t="s">
        <v>175</v>
      </c>
      <c r="D538" s="213">
        <v>45695</v>
      </c>
      <c r="E538" s="191" t="s">
        <v>2730</v>
      </c>
      <c r="F538" s="191" t="s">
        <v>3</v>
      </c>
      <c r="G538" s="191">
        <v>2257390</v>
      </c>
      <c r="H538" s="68"/>
      <c r="I538" s="197" t="s">
        <v>3273</v>
      </c>
      <c r="J538" s="68"/>
      <c r="K538" s="68"/>
      <c r="L538" s="68"/>
      <c r="M538" s="68"/>
      <c r="N538" s="348"/>
      <c r="O538" s="348"/>
      <c r="P538" s="214">
        <v>0</v>
      </c>
      <c r="Q538" s="214">
        <v>18</v>
      </c>
      <c r="R538" s="68" t="s">
        <v>1479</v>
      </c>
      <c r="S538" s="349"/>
      <c r="T538" s="272"/>
    </row>
    <row r="539" spans="1:20" ht="51">
      <c r="A539" s="191">
        <v>81</v>
      </c>
      <c r="B539" s="68"/>
      <c r="C539" s="212" t="s">
        <v>49</v>
      </c>
      <c r="D539" s="213">
        <v>45695</v>
      </c>
      <c r="E539" s="191" t="s">
        <v>2731</v>
      </c>
      <c r="F539" s="191" t="s">
        <v>3</v>
      </c>
      <c r="G539" s="191">
        <v>2257398</v>
      </c>
      <c r="H539" s="68"/>
      <c r="I539" s="197" t="s">
        <v>3274</v>
      </c>
      <c r="J539" s="68"/>
      <c r="K539" s="68"/>
      <c r="L539" s="68"/>
      <c r="M539" s="68"/>
      <c r="N539" s="348"/>
      <c r="O539" s="348"/>
      <c r="P539" s="214">
        <v>0</v>
      </c>
      <c r="Q539" s="214">
        <v>25</v>
      </c>
      <c r="R539" s="68" t="s">
        <v>1479</v>
      </c>
      <c r="S539" s="349"/>
      <c r="T539" s="272"/>
    </row>
    <row r="540" spans="1:20" ht="51">
      <c r="A540" s="191" t="s">
        <v>550</v>
      </c>
      <c r="B540" s="68"/>
      <c r="C540" s="212" t="s">
        <v>589</v>
      </c>
      <c r="D540" s="213">
        <v>45695</v>
      </c>
      <c r="E540" s="191" t="s">
        <v>2732</v>
      </c>
      <c r="F540" s="191" t="s">
        <v>3</v>
      </c>
      <c r="G540" s="191">
        <v>2257428</v>
      </c>
      <c r="H540" s="68"/>
      <c r="I540" s="197" t="s">
        <v>3275</v>
      </c>
      <c r="J540" s="68"/>
      <c r="K540" s="68"/>
      <c r="L540" s="68"/>
      <c r="M540" s="68"/>
      <c r="N540" s="348"/>
      <c r="O540" s="348"/>
      <c r="P540" s="214">
        <v>0</v>
      </c>
      <c r="Q540" s="214">
        <v>2000</v>
      </c>
      <c r="R540" s="68" t="s">
        <v>1479</v>
      </c>
      <c r="S540" s="349"/>
      <c r="T540" s="272"/>
    </row>
    <row r="541" spans="1:20" ht="51">
      <c r="A541" s="191">
        <v>86</v>
      </c>
      <c r="B541" s="68"/>
      <c r="C541" s="212" t="s">
        <v>50</v>
      </c>
      <c r="D541" s="213">
        <v>45695</v>
      </c>
      <c r="E541" s="191" t="s">
        <v>2733</v>
      </c>
      <c r="F541" s="191" t="s">
        <v>3</v>
      </c>
      <c r="G541" s="191">
        <v>2257467</v>
      </c>
      <c r="H541" s="68"/>
      <c r="I541" s="197" t="s">
        <v>3276</v>
      </c>
      <c r="J541" s="68"/>
      <c r="K541" s="68"/>
      <c r="L541" s="68"/>
      <c r="M541" s="68"/>
      <c r="N541" s="348"/>
      <c r="O541" s="348"/>
      <c r="P541" s="214">
        <v>0</v>
      </c>
      <c r="Q541" s="214">
        <v>3063</v>
      </c>
      <c r="R541" s="68" t="s">
        <v>1479</v>
      </c>
      <c r="S541" s="349"/>
      <c r="T541" s="272"/>
    </row>
    <row r="542" spans="1:20" ht="51">
      <c r="A542" s="191">
        <v>86</v>
      </c>
      <c r="B542" s="68"/>
      <c r="C542" s="212" t="s">
        <v>50</v>
      </c>
      <c r="D542" s="213">
        <v>45695</v>
      </c>
      <c r="E542" s="191" t="s">
        <v>2734</v>
      </c>
      <c r="F542" s="191" t="s">
        <v>3</v>
      </c>
      <c r="G542" s="191">
        <v>2257468</v>
      </c>
      <c r="H542" s="68"/>
      <c r="I542" s="197" t="s">
        <v>3277</v>
      </c>
      <c r="J542" s="68"/>
      <c r="K542" s="68"/>
      <c r="L542" s="68"/>
      <c r="M542" s="68"/>
      <c r="N542" s="348"/>
      <c r="O542" s="348"/>
      <c r="P542" s="214">
        <v>0</v>
      </c>
      <c r="Q542" s="214">
        <v>3063</v>
      </c>
      <c r="R542" s="68" t="s">
        <v>1479</v>
      </c>
      <c r="S542" s="349"/>
      <c r="T542" s="272"/>
    </row>
    <row r="543" spans="1:20" ht="51">
      <c r="A543" s="191">
        <v>650</v>
      </c>
      <c r="B543" s="68"/>
      <c r="C543" s="212" t="s">
        <v>175</v>
      </c>
      <c r="D543" s="213">
        <v>45695</v>
      </c>
      <c r="E543" s="191" t="s">
        <v>2735</v>
      </c>
      <c r="F543" s="191" t="s">
        <v>3</v>
      </c>
      <c r="G543" s="191">
        <v>2257578</v>
      </c>
      <c r="H543" s="68"/>
      <c r="I543" s="197" t="s">
        <v>3278</v>
      </c>
      <c r="J543" s="68"/>
      <c r="K543" s="68"/>
      <c r="L543" s="68"/>
      <c r="M543" s="68"/>
      <c r="N543" s="348"/>
      <c r="O543" s="348"/>
      <c r="P543" s="214">
        <v>0</v>
      </c>
      <c r="Q543" s="214">
        <v>351</v>
      </c>
      <c r="R543" s="68" t="s">
        <v>1479</v>
      </c>
      <c r="S543" s="349"/>
      <c r="T543" s="272"/>
    </row>
    <row r="544" spans="1:20" ht="51">
      <c r="A544" s="191">
        <v>132</v>
      </c>
      <c r="B544" s="68"/>
      <c r="C544" s="212" t="s">
        <v>59</v>
      </c>
      <c r="D544" s="213">
        <v>45695</v>
      </c>
      <c r="E544" s="191" t="s">
        <v>2736</v>
      </c>
      <c r="F544" s="191" t="s">
        <v>3</v>
      </c>
      <c r="G544" s="191">
        <v>2257402</v>
      </c>
      <c r="H544" s="68"/>
      <c r="I544" s="197" t="s">
        <v>3279</v>
      </c>
      <c r="J544" s="68"/>
      <c r="K544" s="68"/>
      <c r="L544" s="68"/>
      <c r="M544" s="68"/>
      <c r="N544" s="348"/>
      <c r="O544" s="348"/>
      <c r="P544" s="214">
        <v>0</v>
      </c>
      <c r="Q544" s="214">
        <v>1188</v>
      </c>
      <c r="R544" s="68" t="s">
        <v>1479</v>
      </c>
      <c r="S544" s="349"/>
      <c r="T544" s="272"/>
    </row>
    <row r="545" spans="1:20" ht="51">
      <c r="A545" s="191">
        <v>383</v>
      </c>
      <c r="B545" s="68"/>
      <c r="C545" s="212" t="s">
        <v>1242</v>
      </c>
      <c r="D545" s="213">
        <v>45695</v>
      </c>
      <c r="E545" s="191" t="s">
        <v>2737</v>
      </c>
      <c r="F545" s="191" t="s">
        <v>3</v>
      </c>
      <c r="G545" s="191">
        <v>2257462</v>
      </c>
      <c r="H545" s="68"/>
      <c r="I545" s="197" t="s">
        <v>3280</v>
      </c>
      <c r="J545" s="68"/>
      <c r="K545" s="68"/>
      <c r="L545" s="68"/>
      <c r="M545" s="68"/>
      <c r="N545" s="348"/>
      <c r="O545" s="348"/>
      <c r="P545" s="214">
        <v>0</v>
      </c>
      <c r="Q545" s="214">
        <v>665</v>
      </c>
      <c r="R545" s="68" t="s">
        <v>1479</v>
      </c>
      <c r="S545" s="349"/>
      <c r="T545" s="272"/>
    </row>
    <row r="546" spans="1:20" ht="51">
      <c r="A546" s="191">
        <v>81</v>
      </c>
      <c r="B546" s="68"/>
      <c r="C546" s="212" t="s">
        <v>49</v>
      </c>
      <c r="D546" s="213">
        <v>45695</v>
      </c>
      <c r="E546" s="191" t="s">
        <v>2738</v>
      </c>
      <c r="F546" s="191" t="s">
        <v>3</v>
      </c>
      <c r="G546" s="191">
        <v>2257465</v>
      </c>
      <c r="H546" s="68"/>
      <c r="I546" s="197" t="s">
        <v>3281</v>
      </c>
      <c r="J546" s="68"/>
      <c r="K546" s="68"/>
      <c r="L546" s="68"/>
      <c r="M546" s="68"/>
      <c r="N546" s="348"/>
      <c r="O546" s="348"/>
      <c r="P546" s="214">
        <v>0</v>
      </c>
      <c r="Q546" s="214">
        <v>14379.71</v>
      </c>
      <c r="R546" s="68" t="s">
        <v>1479</v>
      </c>
      <c r="S546" s="349"/>
      <c r="T546" s="272"/>
    </row>
    <row r="547" spans="1:20" ht="63.75">
      <c r="A547" s="191" t="s">
        <v>544</v>
      </c>
      <c r="B547" s="68"/>
      <c r="C547" s="212" t="s">
        <v>679</v>
      </c>
      <c r="D547" s="213">
        <v>45695</v>
      </c>
      <c r="E547" s="191" t="s">
        <v>2739</v>
      </c>
      <c r="F547" s="191" t="s">
        <v>6</v>
      </c>
      <c r="G547" s="191">
        <v>2167151</v>
      </c>
      <c r="H547" s="68"/>
      <c r="I547" s="197" t="s">
        <v>3282</v>
      </c>
      <c r="J547" s="68"/>
      <c r="K547" s="68"/>
      <c r="L547" s="68"/>
      <c r="M547" s="68"/>
      <c r="N547" s="348"/>
      <c r="O547" s="348"/>
      <c r="P547" s="214">
        <v>0</v>
      </c>
      <c r="Q547" s="214">
        <v>0.02</v>
      </c>
      <c r="R547" s="68" t="s">
        <v>1479</v>
      </c>
      <c r="S547" s="349"/>
      <c r="T547" s="272"/>
    </row>
    <row r="548" spans="1:20" ht="38.25">
      <c r="A548" s="191">
        <v>283</v>
      </c>
      <c r="B548" s="68"/>
      <c r="C548" s="212" t="s">
        <v>115</v>
      </c>
      <c r="D548" s="213">
        <v>45695</v>
      </c>
      <c r="E548" s="191" t="s">
        <v>2740</v>
      </c>
      <c r="F548" s="191" t="s">
        <v>6</v>
      </c>
      <c r="G548" s="191">
        <v>2167131</v>
      </c>
      <c r="H548" s="68"/>
      <c r="I548" s="197" t="s">
        <v>3283</v>
      </c>
      <c r="J548" s="68"/>
      <c r="K548" s="68"/>
      <c r="L548" s="68"/>
      <c r="M548" s="68"/>
      <c r="N548" s="348"/>
      <c r="O548" s="348"/>
      <c r="P548" s="214">
        <v>0</v>
      </c>
      <c r="Q548" s="214">
        <v>173511.94</v>
      </c>
      <c r="R548" s="68" t="s">
        <v>1479</v>
      </c>
      <c r="S548" s="349"/>
      <c r="T548" s="272"/>
    </row>
    <row r="549" spans="1:20" ht="76.5">
      <c r="A549" s="191">
        <v>862</v>
      </c>
      <c r="B549" s="68"/>
      <c r="C549" s="212" t="s">
        <v>187</v>
      </c>
      <c r="D549" s="213">
        <v>45695</v>
      </c>
      <c r="E549" s="191" t="s">
        <v>2741</v>
      </c>
      <c r="F549" s="191" t="s">
        <v>635</v>
      </c>
      <c r="G549" s="191">
        <v>10908294</v>
      </c>
      <c r="H549" s="68"/>
      <c r="I549" s="197" t="s">
        <v>3284</v>
      </c>
      <c r="J549" s="68"/>
      <c r="K549" s="68"/>
      <c r="L549" s="68"/>
      <c r="M549" s="68"/>
      <c r="N549" s="348"/>
      <c r="O549" s="348"/>
      <c r="P549" s="214">
        <v>0</v>
      </c>
      <c r="Q549" s="214">
        <v>26256.86</v>
      </c>
      <c r="R549" s="68" t="s">
        <v>1479</v>
      </c>
      <c r="S549" s="349"/>
      <c r="T549" s="272"/>
    </row>
    <row r="550" spans="1:20" ht="76.5">
      <c r="A550" s="191" t="s">
        <v>541</v>
      </c>
      <c r="B550" s="68"/>
      <c r="C550" s="212" t="s">
        <v>590</v>
      </c>
      <c r="D550" s="213">
        <v>45695</v>
      </c>
      <c r="E550" s="191" t="s">
        <v>2742</v>
      </c>
      <c r="F550" s="191" t="s">
        <v>635</v>
      </c>
      <c r="G550" s="191">
        <v>10908271</v>
      </c>
      <c r="H550" s="68"/>
      <c r="I550" s="197" t="s">
        <v>3285</v>
      </c>
      <c r="J550" s="68"/>
      <c r="K550" s="68"/>
      <c r="L550" s="68"/>
      <c r="M550" s="68"/>
      <c r="N550" s="348"/>
      <c r="O550" s="348"/>
      <c r="P550" s="214">
        <v>0</v>
      </c>
      <c r="Q550" s="214">
        <v>26256.86</v>
      </c>
      <c r="R550" s="68" t="s">
        <v>1479</v>
      </c>
      <c r="S550" s="349"/>
      <c r="T550" s="272"/>
    </row>
    <row r="551" spans="1:20" ht="76.5">
      <c r="A551" s="191" t="s">
        <v>541</v>
      </c>
      <c r="B551" s="68"/>
      <c r="C551" s="212" t="s">
        <v>590</v>
      </c>
      <c r="D551" s="213">
        <v>45695</v>
      </c>
      <c r="E551" s="191" t="s">
        <v>2743</v>
      </c>
      <c r="F551" s="191" t="s">
        <v>635</v>
      </c>
      <c r="G551" s="191">
        <v>10911103</v>
      </c>
      <c r="H551" s="68"/>
      <c r="I551" s="197" t="s">
        <v>3286</v>
      </c>
      <c r="J551" s="68"/>
      <c r="K551" s="68"/>
      <c r="L551" s="68"/>
      <c r="M551" s="68"/>
      <c r="N551" s="348"/>
      <c r="O551" s="348"/>
      <c r="P551" s="214">
        <v>0</v>
      </c>
      <c r="Q551" s="214">
        <v>29039.64</v>
      </c>
      <c r="R551" s="68" t="s">
        <v>1479</v>
      </c>
      <c r="S551" s="349"/>
      <c r="T551" s="272"/>
    </row>
    <row r="552" spans="1:20" ht="51">
      <c r="A552" s="191">
        <v>81</v>
      </c>
      <c r="B552" s="68"/>
      <c r="C552" s="212" t="s">
        <v>49</v>
      </c>
      <c r="D552" s="213">
        <v>45698</v>
      </c>
      <c r="E552" s="191" t="s">
        <v>2744</v>
      </c>
      <c r="F552" s="191" t="s">
        <v>3</v>
      </c>
      <c r="G552" s="191">
        <v>2257850</v>
      </c>
      <c r="H552" s="68"/>
      <c r="I552" s="197" t="s">
        <v>3287</v>
      </c>
      <c r="J552" s="68"/>
      <c r="K552" s="68"/>
      <c r="L552" s="68"/>
      <c r="M552" s="68"/>
      <c r="N552" s="348"/>
      <c r="O552" s="348"/>
      <c r="P552" s="214">
        <v>0</v>
      </c>
      <c r="Q552" s="214">
        <v>25</v>
      </c>
      <c r="R552" s="68" t="s">
        <v>1479</v>
      </c>
      <c r="S552" s="349"/>
      <c r="T552" s="272"/>
    </row>
    <row r="553" spans="1:20" ht="51">
      <c r="A553" s="191">
        <v>35</v>
      </c>
      <c r="B553" s="68"/>
      <c r="C553" s="212" t="s">
        <v>43</v>
      </c>
      <c r="D553" s="213">
        <v>45698</v>
      </c>
      <c r="E553" s="191" t="s">
        <v>2745</v>
      </c>
      <c r="F553" s="191" t="s">
        <v>3</v>
      </c>
      <c r="G553" s="191">
        <v>2257916</v>
      </c>
      <c r="H553" s="68"/>
      <c r="I553" s="197" t="s">
        <v>3288</v>
      </c>
      <c r="J553" s="68"/>
      <c r="K553" s="68"/>
      <c r="L553" s="68"/>
      <c r="M553" s="68"/>
      <c r="N553" s="348"/>
      <c r="O553" s="348"/>
      <c r="P553" s="214">
        <v>0</v>
      </c>
      <c r="Q553" s="214">
        <v>820</v>
      </c>
      <c r="R553" s="68" t="s">
        <v>1479</v>
      </c>
      <c r="S553" s="349"/>
      <c r="T553" s="272"/>
    </row>
    <row r="554" spans="1:20" ht="51">
      <c r="A554" s="191">
        <v>35</v>
      </c>
      <c r="B554" s="68"/>
      <c r="C554" s="212" t="s">
        <v>43</v>
      </c>
      <c r="D554" s="213">
        <v>45698</v>
      </c>
      <c r="E554" s="191" t="s">
        <v>2746</v>
      </c>
      <c r="F554" s="191" t="s">
        <v>3</v>
      </c>
      <c r="G554" s="191">
        <v>2257919</v>
      </c>
      <c r="H554" s="68"/>
      <c r="I554" s="197" t="s">
        <v>3289</v>
      </c>
      <c r="J554" s="68"/>
      <c r="K554" s="68"/>
      <c r="L554" s="68"/>
      <c r="M554" s="68"/>
      <c r="N554" s="348"/>
      <c r="O554" s="348"/>
      <c r="P554" s="214">
        <v>0</v>
      </c>
      <c r="Q554" s="214">
        <v>820</v>
      </c>
      <c r="R554" s="68" t="s">
        <v>1479</v>
      </c>
      <c r="S554" s="349"/>
      <c r="T554" s="272"/>
    </row>
    <row r="555" spans="1:20" ht="38.25">
      <c r="A555" s="191">
        <v>47</v>
      </c>
      <c r="B555" s="68"/>
      <c r="C555" s="212" t="s">
        <v>45</v>
      </c>
      <c r="D555" s="213">
        <v>45698</v>
      </c>
      <c r="E555" s="191" t="s">
        <v>2747</v>
      </c>
      <c r="F555" s="191" t="s">
        <v>3</v>
      </c>
      <c r="G555" s="191">
        <v>2257941</v>
      </c>
      <c r="H555" s="68"/>
      <c r="I555" s="197" t="s">
        <v>3290</v>
      </c>
      <c r="J555" s="68"/>
      <c r="K555" s="68"/>
      <c r="L555" s="68"/>
      <c r="M555" s="68"/>
      <c r="N555" s="348"/>
      <c r="O555" s="348"/>
      <c r="P555" s="214">
        <v>0</v>
      </c>
      <c r="Q555" s="214">
        <v>1819.25</v>
      </c>
      <c r="R555" s="68" t="s">
        <v>1479</v>
      </c>
      <c r="S555" s="349"/>
      <c r="T555" s="272"/>
    </row>
    <row r="556" spans="1:20" ht="38.25">
      <c r="A556" s="191">
        <v>47</v>
      </c>
      <c r="B556" s="68"/>
      <c r="C556" s="212" t="s">
        <v>45</v>
      </c>
      <c r="D556" s="213">
        <v>45698</v>
      </c>
      <c r="E556" s="191" t="s">
        <v>2748</v>
      </c>
      <c r="F556" s="191" t="s">
        <v>3</v>
      </c>
      <c r="G556" s="191">
        <v>2257942</v>
      </c>
      <c r="H556" s="68"/>
      <c r="I556" s="197" t="s">
        <v>3291</v>
      </c>
      <c r="J556" s="68"/>
      <c r="K556" s="68"/>
      <c r="L556" s="68"/>
      <c r="M556" s="68"/>
      <c r="N556" s="348"/>
      <c r="O556" s="348"/>
      <c r="P556" s="214">
        <v>0</v>
      </c>
      <c r="Q556" s="214">
        <v>1949.2</v>
      </c>
      <c r="R556" s="68" t="s">
        <v>1479</v>
      </c>
      <c r="S556" s="349"/>
      <c r="T556" s="272"/>
    </row>
    <row r="557" spans="1:20" ht="38.25">
      <c r="A557" s="191">
        <v>47</v>
      </c>
      <c r="B557" s="68"/>
      <c r="C557" s="212" t="s">
        <v>45</v>
      </c>
      <c r="D557" s="213">
        <v>45698</v>
      </c>
      <c r="E557" s="191" t="s">
        <v>2749</v>
      </c>
      <c r="F557" s="191" t="s">
        <v>3</v>
      </c>
      <c r="G557" s="191">
        <v>2257943</v>
      </c>
      <c r="H557" s="68"/>
      <c r="I557" s="197" t="s">
        <v>3292</v>
      </c>
      <c r="J557" s="68"/>
      <c r="K557" s="68"/>
      <c r="L557" s="68"/>
      <c r="M557" s="68"/>
      <c r="N557" s="348"/>
      <c r="O557" s="348"/>
      <c r="P557" s="214">
        <v>0</v>
      </c>
      <c r="Q557" s="214">
        <v>1949.2</v>
      </c>
      <c r="R557" s="68" t="s">
        <v>1479</v>
      </c>
      <c r="S557" s="349"/>
      <c r="T557" s="272"/>
    </row>
    <row r="558" spans="1:20" ht="38.25">
      <c r="A558" s="191" t="s">
        <v>550</v>
      </c>
      <c r="B558" s="68"/>
      <c r="C558" s="212" t="s">
        <v>589</v>
      </c>
      <c r="D558" s="213">
        <v>45698</v>
      </c>
      <c r="E558" s="191" t="s">
        <v>2750</v>
      </c>
      <c r="F558" s="191" t="s">
        <v>3</v>
      </c>
      <c r="G558" s="191">
        <v>2257947</v>
      </c>
      <c r="H558" s="68"/>
      <c r="I558" s="197" t="s">
        <v>3293</v>
      </c>
      <c r="J558" s="68"/>
      <c r="K558" s="68"/>
      <c r="L558" s="68"/>
      <c r="M558" s="68"/>
      <c r="N558" s="348"/>
      <c r="O558" s="348"/>
      <c r="P558" s="214">
        <v>0</v>
      </c>
      <c r="Q558" s="214">
        <v>56147.22</v>
      </c>
      <c r="R558" s="68" t="s">
        <v>1479</v>
      </c>
      <c r="S558" s="349"/>
      <c r="T558" s="272"/>
    </row>
    <row r="559" spans="1:20" ht="51">
      <c r="A559" s="191">
        <v>650</v>
      </c>
      <c r="B559" s="68"/>
      <c r="C559" s="212" t="s">
        <v>175</v>
      </c>
      <c r="D559" s="213">
        <v>45698</v>
      </c>
      <c r="E559" s="191" t="s">
        <v>2751</v>
      </c>
      <c r="F559" s="191" t="s">
        <v>3</v>
      </c>
      <c r="G559" s="191">
        <v>2257993</v>
      </c>
      <c r="H559" s="68"/>
      <c r="I559" s="197" t="s">
        <v>3294</v>
      </c>
      <c r="J559" s="68"/>
      <c r="K559" s="68"/>
      <c r="L559" s="68"/>
      <c r="M559" s="68"/>
      <c r="N559" s="348"/>
      <c r="O559" s="348"/>
      <c r="P559" s="214">
        <v>0</v>
      </c>
      <c r="Q559" s="214">
        <v>18</v>
      </c>
      <c r="R559" s="68" t="s">
        <v>1479</v>
      </c>
      <c r="S559" s="349"/>
      <c r="T559" s="272"/>
    </row>
    <row r="560" spans="1:20" ht="38.25">
      <c r="A560" s="191">
        <v>224</v>
      </c>
      <c r="B560" s="68"/>
      <c r="C560" s="212" t="s">
        <v>95</v>
      </c>
      <c r="D560" s="213">
        <v>45698</v>
      </c>
      <c r="E560" s="191" t="s">
        <v>2752</v>
      </c>
      <c r="F560" s="191" t="s">
        <v>3</v>
      </c>
      <c r="G560" s="191">
        <v>2257995</v>
      </c>
      <c r="H560" s="68"/>
      <c r="I560" s="197" t="s">
        <v>3295</v>
      </c>
      <c r="J560" s="68"/>
      <c r="K560" s="68"/>
      <c r="L560" s="68"/>
      <c r="M560" s="68"/>
      <c r="N560" s="348"/>
      <c r="O560" s="348"/>
      <c r="P560" s="214">
        <v>0</v>
      </c>
      <c r="Q560" s="214">
        <v>95</v>
      </c>
      <c r="R560" s="68" t="s">
        <v>1479</v>
      </c>
      <c r="S560" s="349"/>
      <c r="T560" s="272"/>
    </row>
    <row r="561" spans="1:20" ht="51">
      <c r="A561" s="191">
        <v>650</v>
      </c>
      <c r="B561" s="68"/>
      <c r="C561" s="212" t="s">
        <v>175</v>
      </c>
      <c r="D561" s="213">
        <v>45698</v>
      </c>
      <c r="E561" s="191" t="s">
        <v>2753</v>
      </c>
      <c r="F561" s="191" t="s">
        <v>3</v>
      </c>
      <c r="G561" s="191">
        <v>2257996</v>
      </c>
      <c r="H561" s="68"/>
      <c r="I561" s="197" t="s">
        <v>3296</v>
      </c>
      <c r="J561" s="68"/>
      <c r="K561" s="68"/>
      <c r="L561" s="68"/>
      <c r="M561" s="68"/>
      <c r="N561" s="348"/>
      <c r="O561" s="348"/>
      <c r="P561" s="214">
        <v>0</v>
      </c>
      <c r="Q561" s="214">
        <v>18</v>
      </c>
      <c r="R561" s="68" t="s">
        <v>1479</v>
      </c>
      <c r="S561" s="349"/>
      <c r="T561" s="272"/>
    </row>
    <row r="562" spans="1:20" ht="51">
      <c r="A562" s="191">
        <v>650</v>
      </c>
      <c r="B562" s="68"/>
      <c r="C562" s="212" t="s">
        <v>175</v>
      </c>
      <c r="D562" s="213">
        <v>45698</v>
      </c>
      <c r="E562" s="191" t="s">
        <v>2754</v>
      </c>
      <c r="F562" s="191" t="s">
        <v>3</v>
      </c>
      <c r="G562" s="191">
        <v>2257997</v>
      </c>
      <c r="H562" s="68"/>
      <c r="I562" s="197" t="s">
        <v>3297</v>
      </c>
      <c r="J562" s="68"/>
      <c r="K562" s="68"/>
      <c r="L562" s="68"/>
      <c r="M562" s="68"/>
      <c r="N562" s="348"/>
      <c r="O562" s="348"/>
      <c r="P562" s="214">
        <v>0</v>
      </c>
      <c r="Q562" s="214">
        <v>18</v>
      </c>
      <c r="R562" s="68" t="s">
        <v>1479</v>
      </c>
      <c r="S562" s="349"/>
      <c r="T562" s="272"/>
    </row>
    <row r="563" spans="1:20" ht="51">
      <c r="A563" s="191">
        <v>650</v>
      </c>
      <c r="B563" s="68"/>
      <c r="C563" s="212" t="s">
        <v>175</v>
      </c>
      <c r="D563" s="213">
        <v>45698</v>
      </c>
      <c r="E563" s="191" t="s">
        <v>2755</v>
      </c>
      <c r="F563" s="191" t="s">
        <v>3</v>
      </c>
      <c r="G563" s="191">
        <v>2257998</v>
      </c>
      <c r="H563" s="68"/>
      <c r="I563" s="197" t="s">
        <v>3298</v>
      </c>
      <c r="J563" s="68"/>
      <c r="K563" s="68"/>
      <c r="L563" s="68"/>
      <c r="M563" s="68"/>
      <c r="N563" s="348"/>
      <c r="O563" s="348"/>
      <c r="P563" s="214">
        <v>0</v>
      </c>
      <c r="Q563" s="214">
        <v>18</v>
      </c>
      <c r="R563" s="68" t="s">
        <v>1479</v>
      </c>
      <c r="S563" s="349"/>
      <c r="T563" s="272"/>
    </row>
    <row r="564" spans="1:20" ht="51">
      <c r="A564" s="191">
        <v>650</v>
      </c>
      <c r="B564" s="68"/>
      <c r="C564" s="212" t="s">
        <v>175</v>
      </c>
      <c r="D564" s="213">
        <v>45698</v>
      </c>
      <c r="E564" s="191" t="s">
        <v>2756</v>
      </c>
      <c r="F564" s="191" t="s">
        <v>3</v>
      </c>
      <c r="G564" s="191">
        <v>2257999</v>
      </c>
      <c r="H564" s="68"/>
      <c r="I564" s="197" t="s">
        <v>3299</v>
      </c>
      <c r="J564" s="68"/>
      <c r="K564" s="68"/>
      <c r="L564" s="68"/>
      <c r="M564" s="68"/>
      <c r="N564" s="348"/>
      <c r="O564" s="348"/>
      <c r="P564" s="214">
        <v>0</v>
      </c>
      <c r="Q564" s="214">
        <v>18</v>
      </c>
      <c r="R564" s="68" t="s">
        <v>1479</v>
      </c>
      <c r="S564" s="349"/>
      <c r="T564" s="272"/>
    </row>
    <row r="565" spans="1:20" ht="51">
      <c r="A565" s="191">
        <v>650</v>
      </c>
      <c r="B565" s="68"/>
      <c r="C565" s="212" t="s">
        <v>175</v>
      </c>
      <c r="D565" s="213">
        <v>45698</v>
      </c>
      <c r="E565" s="191" t="s">
        <v>2757</v>
      </c>
      <c r="F565" s="191" t="s">
        <v>3</v>
      </c>
      <c r="G565" s="191">
        <v>2258001</v>
      </c>
      <c r="H565" s="68"/>
      <c r="I565" s="197" t="s">
        <v>3300</v>
      </c>
      <c r="J565" s="68"/>
      <c r="K565" s="68"/>
      <c r="L565" s="68"/>
      <c r="M565" s="68"/>
      <c r="N565" s="348"/>
      <c r="O565" s="348"/>
      <c r="P565" s="214">
        <v>0</v>
      </c>
      <c r="Q565" s="214">
        <v>18</v>
      </c>
      <c r="R565" s="68" t="s">
        <v>1479</v>
      </c>
      <c r="S565" s="349"/>
      <c r="T565" s="272"/>
    </row>
    <row r="566" spans="1:20" ht="51">
      <c r="A566" s="191" t="s">
        <v>550</v>
      </c>
      <c r="B566" s="68"/>
      <c r="C566" s="212" t="s">
        <v>589</v>
      </c>
      <c r="D566" s="213">
        <v>45698</v>
      </c>
      <c r="E566" s="191" t="s">
        <v>2758</v>
      </c>
      <c r="F566" s="191" t="s">
        <v>3</v>
      </c>
      <c r="G566" s="191">
        <v>2257864</v>
      </c>
      <c r="H566" s="68"/>
      <c r="I566" s="197" t="s">
        <v>3301</v>
      </c>
      <c r="J566" s="68"/>
      <c r="K566" s="68"/>
      <c r="L566" s="68"/>
      <c r="M566" s="68"/>
      <c r="N566" s="348"/>
      <c r="O566" s="348"/>
      <c r="P566" s="214">
        <v>0</v>
      </c>
      <c r="Q566" s="214">
        <v>64.540000000000006</v>
      </c>
      <c r="R566" s="68" t="s">
        <v>1479</v>
      </c>
      <c r="S566" s="349"/>
      <c r="T566" s="272"/>
    </row>
    <row r="567" spans="1:20" ht="51">
      <c r="A567" s="191" t="s">
        <v>550</v>
      </c>
      <c r="B567" s="68"/>
      <c r="C567" s="212" t="s">
        <v>589</v>
      </c>
      <c r="D567" s="213">
        <v>45698</v>
      </c>
      <c r="E567" s="191" t="s">
        <v>2759</v>
      </c>
      <c r="F567" s="191" t="s">
        <v>3</v>
      </c>
      <c r="G567" s="191">
        <v>2257865</v>
      </c>
      <c r="H567" s="68"/>
      <c r="I567" s="197" t="s">
        <v>3302</v>
      </c>
      <c r="J567" s="68"/>
      <c r="K567" s="68"/>
      <c r="L567" s="68"/>
      <c r="M567" s="68"/>
      <c r="N567" s="348"/>
      <c r="O567" s="348"/>
      <c r="P567" s="214">
        <v>0</v>
      </c>
      <c r="Q567" s="214">
        <v>73.61</v>
      </c>
      <c r="R567" s="68" t="s">
        <v>1479</v>
      </c>
      <c r="S567" s="349"/>
      <c r="T567" s="272"/>
    </row>
    <row r="568" spans="1:20" ht="51">
      <c r="A568" s="191" t="s">
        <v>550</v>
      </c>
      <c r="B568" s="68"/>
      <c r="C568" s="212" t="s">
        <v>589</v>
      </c>
      <c r="D568" s="213">
        <v>45698</v>
      </c>
      <c r="E568" s="191" t="s">
        <v>2760</v>
      </c>
      <c r="F568" s="191" t="s">
        <v>3</v>
      </c>
      <c r="G568" s="191">
        <v>2257866</v>
      </c>
      <c r="H568" s="68"/>
      <c r="I568" s="197" t="s">
        <v>3303</v>
      </c>
      <c r="J568" s="68"/>
      <c r="K568" s="68"/>
      <c r="L568" s="68"/>
      <c r="M568" s="68"/>
      <c r="N568" s="348"/>
      <c r="O568" s="348"/>
      <c r="P568" s="214">
        <v>0</v>
      </c>
      <c r="Q568" s="214">
        <v>184.3</v>
      </c>
      <c r="R568" s="68" t="s">
        <v>1479</v>
      </c>
      <c r="S568" s="349"/>
      <c r="T568" s="272"/>
    </row>
    <row r="569" spans="1:20" ht="51">
      <c r="A569" s="191" t="s">
        <v>550</v>
      </c>
      <c r="B569" s="68"/>
      <c r="C569" s="212" t="s">
        <v>589</v>
      </c>
      <c r="D569" s="213">
        <v>45698</v>
      </c>
      <c r="E569" s="191" t="s">
        <v>2761</v>
      </c>
      <c r="F569" s="191" t="s">
        <v>3</v>
      </c>
      <c r="G569" s="191">
        <v>2257867</v>
      </c>
      <c r="H569" s="68"/>
      <c r="I569" s="197" t="s">
        <v>3304</v>
      </c>
      <c r="J569" s="68"/>
      <c r="K569" s="68"/>
      <c r="L569" s="68"/>
      <c r="M569" s="68"/>
      <c r="N569" s="348"/>
      <c r="O569" s="348"/>
      <c r="P569" s="214">
        <v>0</v>
      </c>
      <c r="Q569" s="214">
        <v>199.93</v>
      </c>
      <c r="R569" s="68" t="s">
        <v>1479</v>
      </c>
      <c r="S569" s="349"/>
      <c r="T569" s="272"/>
    </row>
    <row r="570" spans="1:20" ht="51">
      <c r="A570" s="191" t="s">
        <v>550</v>
      </c>
      <c r="B570" s="68"/>
      <c r="C570" s="212" t="s">
        <v>589</v>
      </c>
      <c r="D570" s="213">
        <v>45698</v>
      </c>
      <c r="E570" s="191" t="s">
        <v>2762</v>
      </c>
      <c r="F570" s="191" t="s">
        <v>3</v>
      </c>
      <c r="G570" s="191">
        <v>2257869</v>
      </c>
      <c r="H570" s="68"/>
      <c r="I570" s="197" t="s">
        <v>3305</v>
      </c>
      <c r="J570" s="68"/>
      <c r="K570" s="68"/>
      <c r="L570" s="68"/>
      <c r="M570" s="68"/>
      <c r="N570" s="348"/>
      <c r="O570" s="348"/>
      <c r="P570" s="214">
        <v>0</v>
      </c>
      <c r="Q570" s="214">
        <v>237</v>
      </c>
      <c r="R570" s="68" t="s">
        <v>1479</v>
      </c>
      <c r="S570" s="349"/>
      <c r="T570" s="272"/>
    </row>
    <row r="571" spans="1:20" ht="51">
      <c r="A571" s="191" t="s">
        <v>550</v>
      </c>
      <c r="B571" s="68"/>
      <c r="C571" s="212" t="s">
        <v>589</v>
      </c>
      <c r="D571" s="213">
        <v>45698</v>
      </c>
      <c r="E571" s="191" t="s">
        <v>2763</v>
      </c>
      <c r="F571" s="191" t="s">
        <v>3</v>
      </c>
      <c r="G571" s="191">
        <v>2257871</v>
      </c>
      <c r="H571" s="68"/>
      <c r="I571" s="197" t="s">
        <v>3306</v>
      </c>
      <c r="J571" s="68"/>
      <c r="K571" s="68"/>
      <c r="L571" s="68"/>
      <c r="M571" s="68"/>
      <c r="N571" s="348"/>
      <c r="O571" s="348"/>
      <c r="P571" s="214">
        <v>0</v>
      </c>
      <c r="Q571" s="214">
        <v>971</v>
      </c>
      <c r="R571" s="68" t="s">
        <v>1479</v>
      </c>
      <c r="S571" s="349"/>
      <c r="T571" s="272"/>
    </row>
    <row r="572" spans="1:20" ht="38.25">
      <c r="A572" s="191">
        <v>86</v>
      </c>
      <c r="B572" s="68"/>
      <c r="C572" s="212" t="s">
        <v>50</v>
      </c>
      <c r="D572" s="213">
        <v>45698</v>
      </c>
      <c r="E572" s="191" t="s">
        <v>2764</v>
      </c>
      <c r="F572" s="191" t="s">
        <v>3</v>
      </c>
      <c r="G572" s="191">
        <v>2258020</v>
      </c>
      <c r="H572" s="68"/>
      <c r="I572" s="197" t="s">
        <v>3307</v>
      </c>
      <c r="J572" s="68"/>
      <c r="K572" s="68"/>
      <c r="L572" s="68"/>
      <c r="M572" s="68"/>
      <c r="N572" s="348"/>
      <c r="O572" s="348"/>
      <c r="P572" s="214">
        <v>0</v>
      </c>
      <c r="Q572" s="214">
        <v>3073</v>
      </c>
      <c r="R572" s="68" t="s">
        <v>1479</v>
      </c>
      <c r="S572" s="349"/>
      <c r="T572" s="272"/>
    </row>
    <row r="573" spans="1:20" ht="63.75">
      <c r="A573" s="191" t="s">
        <v>542</v>
      </c>
      <c r="B573" s="68"/>
      <c r="C573" s="212" t="s">
        <v>687</v>
      </c>
      <c r="D573" s="213">
        <v>45698</v>
      </c>
      <c r="E573" s="191" t="s">
        <v>2765</v>
      </c>
      <c r="F573" s="191" t="s">
        <v>6</v>
      </c>
      <c r="G573" s="191">
        <v>3024737</v>
      </c>
      <c r="H573" s="68"/>
      <c r="I573" s="197" t="s">
        <v>3308</v>
      </c>
      <c r="J573" s="68"/>
      <c r="K573" s="68"/>
      <c r="L573" s="68"/>
      <c r="M573" s="68"/>
      <c r="N573" s="348"/>
      <c r="O573" s="348"/>
      <c r="P573" s="214">
        <v>0</v>
      </c>
      <c r="Q573" s="214">
        <v>3836302.51</v>
      </c>
      <c r="R573" s="68" t="s">
        <v>1479</v>
      </c>
      <c r="S573" s="349"/>
      <c r="T573" s="272"/>
    </row>
    <row r="574" spans="1:20" ht="63.75">
      <c r="A574" s="191" t="s">
        <v>544</v>
      </c>
      <c r="B574" s="68"/>
      <c r="C574" s="212" t="s">
        <v>679</v>
      </c>
      <c r="D574" s="213">
        <v>45698</v>
      </c>
      <c r="E574" s="191" t="s">
        <v>2766</v>
      </c>
      <c r="F574" s="191" t="s">
        <v>6</v>
      </c>
      <c r="G574" s="191">
        <v>2168050</v>
      </c>
      <c r="H574" s="68"/>
      <c r="I574" s="197" t="s">
        <v>3309</v>
      </c>
      <c r="J574" s="68"/>
      <c r="K574" s="68"/>
      <c r="L574" s="68"/>
      <c r="M574" s="68"/>
      <c r="N574" s="348"/>
      <c r="O574" s="348"/>
      <c r="P574" s="214">
        <v>0</v>
      </c>
      <c r="Q574" s="214">
        <v>235839.34</v>
      </c>
      <c r="R574" s="68" t="s">
        <v>1479</v>
      </c>
      <c r="S574" s="349"/>
      <c r="T574" s="272"/>
    </row>
    <row r="575" spans="1:20" ht="63.75">
      <c r="A575" s="191" t="s">
        <v>544</v>
      </c>
      <c r="B575" s="68"/>
      <c r="C575" s="212" t="s">
        <v>679</v>
      </c>
      <c r="D575" s="213">
        <v>45698</v>
      </c>
      <c r="E575" s="191" t="s">
        <v>2767</v>
      </c>
      <c r="F575" s="191" t="s">
        <v>6</v>
      </c>
      <c r="G575" s="191">
        <v>2168053</v>
      </c>
      <c r="H575" s="68"/>
      <c r="I575" s="197" t="s">
        <v>3310</v>
      </c>
      <c r="J575" s="68"/>
      <c r="K575" s="68"/>
      <c r="L575" s="68"/>
      <c r="M575" s="68"/>
      <c r="N575" s="348"/>
      <c r="O575" s="348"/>
      <c r="P575" s="214">
        <v>0</v>
      </c>
      <c r="Q575" s="214">
        <v>0.37</v>
      </c>
      <c r="R575" s="68" t="s">
        <v>1479</v>
      </c>
      <c r="S575" s="349"/>
      <c r="T575" s="272"/>
    </row>
    <row r="576" spans="1:20" ht="63.75">
      <c r="A576" s="191" t="s">
        <v>542</v>
      </c>
      <c r="B576" s="68"/>
      <c r="C576" s="212" t="s">
        <v>687</v>
      </c>
      <c r="D576" s="213">
        <v>45698</v>
      </c>
      <c r="E576" s="191" t="s">
        <v>2768</v>
      </c>
      <c r="F576" s="191" t="s">
        <v>6</v>
      </c>
      <c r="G576" s="191">
        <v>3024899</v>
      </c>
      <c r="H576" s="68"/>
      <c r="I576" s="197" t="s">
        <v>3311</v>
      </c>
      <c r="J576" s="68"/>
      <c r="K576" s="68"/>
      <c r="L576" s="68"/>
      <c r="M576" s="68"/>
      <c r="N576" s="348"/>
      <c r="O576" s="348"/>
      <c r="P576" s="214">
        <v>0</v>
      </c>
      <c r="Q576" s="214">
        <v>107077.03</v>
      </c>
      <c r="R576" s="68" t="s">
        <v>1479</v>
      </c>
      <c r="S576" s="349"/>
      <c r="T576" s="272"/>
    </row>
    <row r="577" spans="1:20" ht="89.25">
      <c r="A577" s="191">
        <v>586</v>
      </c>
      <c r="B577" s="68"/>
      <c r="C577" s="212" t="s">
        <v>172</v>
      </c>
      <c r="D577" s="213">
        <v>45698</v>
      </c>
      <c r="E577" s="191" t="s">
        <v>2769</v>
      </c>
      <c r="F577" s="191" t="s">
        <v>10</v>
      </c>
      <c r="G577" s="191">
        <v>1119023</v>
      </c>
      <c r="H577" s="68"/>
      <c r="I577" s="197" t="s">
        <v>3312</v>
      </c>
      <c r="J577" s="68"/>
      <c r="K577" s="68"/>
      <c r="L577" s="68"/>
      <c r="M577" s="68"/>
      <c r="N577" s="348"/>
      <c r="O577" s="348"/>
      <c r="P577" s="214">
        <v>60</v>
      </c>
      <c r="Q577" s="214">
        <v>0</v>
      </c>
      <c r="R577" s="68" t="s">
        <v>1479</v>
      </c>
      <c r="S577" s="349"/>
      <c r="T577" s="272"/>
    </row>
    <row r="578" spans="1:20" ht="38.25">
      <c r="A578" s="191" t="s">
        <v>550</v>
      </c>
      <c r="B578" s="68"/>
      <c r="C578" s="212" t="s">
        <v>589</v>
      </c>
      <c r="D578" s="213">
        <v>45699</v>
      </c>
      <c r="E578" s="191" t="s">
        <v>2770</v>
      </c>
      <c r="F578" s="191" t="s">
        <v>3</v>
      </c>
      <c r="G578" s="191">
        <v>2258201</v>
      </c>
      <c r="H578" s="68"/>
      <c r="I578" s="197" t="s">
        <v>3313</v>
      </c>
      <c r="J578" s="68"/>
      <c r="K578" s="68"/>
      <c r="L578" s="68"/>
      <c r="M578" s="68"/>
      <c r="N578" s="348"/>
      <c r="O578" s="348"/>
      <c r="P578" s="214">
        <v>0</v>
      </c>
      <c r="Q578" s="214">
        <v>2556.2399999999998</v>
      </c>
      <c r="R578" s="68" t="s">
        <v>1479</v>
      </c>
      <c r="S578" s="349"/>
      <c r="T578" s="272"/>
    </row>
    <row r="579" spans="1:20" ht="51">
      <c r="A579" s="191">
        <v>222</v>
      </c>
      <c r="B579" s="68"/>
      <c r="C579" s="212" t="s">
        <v>93</v>
      </c>
      <c r="D579" s="213">
        <v>45699</v>
      </c>
      <c r="E579" s="191" t="s">
        <v>2771</v>
      </c>
      <c r="F579" s="191" t="s">
        <v>3</v>
      </c>
      <c r="G579" s="191">
        <v>2258230</v>
      </c>
      <c r="H579" s="68"/>
      <c r="I579" s="197" t="s">
        <v>3314</v>
      </c>
      <c r="J579" s="68"/>
      <c r="K579" s="68"/>
      <c r="L579" s="68"/>
      <c r="M579" s="68"/>
      <c r="N579" s="348"/>
      <c r="O579" s="348"/>
      <c r="P579" s="214">
        <v>0</v>
      </c>
      <c r="Q579" s="214">
        <v>600</v>
      </c>
      <c r="R579" s="68" t="s">
        <v>1479</v>
      </c>
      <c r="S579" s="349"/>
      <c r="T579" s="272"/>
    </row>
    <row r="580" spans="1:20" ht="51">
      <c r="A580" s="191">
        <v>283</v>
      </c>
      <c r="B580" s="68"/>
      <c r="C580" s="212" t="s">
        <v>115</v>
      </c>
      <c r="D580" s="213">
        <v>45699</v>
      </c>
      <c r="E580" s="191" t="s">
        <v>2772</v>
      </c>
      <c r="F580" s="191" t="s">
        <v>3</v>
      </c>
      <c r="G580" s="191">
        <v>2258318</v>
      </c>
      <c r="H580" s="68"/>
      <c r="I580" s="197" t="s">
        <v>3315</v>
      </c>
      <c r="J580" s="68"/>
      <c r="K580" s="68"/>
      <c r="L580" s="68"/>
      <c r="M580" s="68"/>
      <c r="N580" s="348"/>
      <c r="O580" s="348"/>
      <c r="P580" s="214">
        <v>0</v>
      </c>
      <c r="Q580" s="214">
        <v>1650</v>
      </c>
      <c r="R580" s="68" t="s">
        <v>1479</v>
      </c>
      <c r="S580" s="349"/>
      <c r="T580" s="272"/>
    </row>
    <row r="581" spans="1:20" ht="51">
      <c r="A581" s="191">
        <v>283</v>
      </c>
      <c r="B581" s="68"/>
      <c r="C581" s="212" t="s">
        <v>115</v>
      </c>
      <c r="D581" s="213">
        <v>45699</v>
      </c>
      <c r="E581" s="191" t="s">
        <v>2773</v>
      </c>
      <c r="F581" s="191" t="s">
        <v>3</v>
      </c>
      <c r="G581" s="191">
        <v>2258319</v>
      </c>
      <c r="H581" s="68"/>
      <c r="I581" s="197" t="s">
        <v>3316</v>
      </c>
      <c r="J581" s="68"/>
      <c r="K581" s="68"/>
      <c r="L581" s="68"/>
      <c r="M581" s="68"/>
      <c r="N581" s="348"/>
      <c r="O581" s="348"/>
      <c r="P581" s="214">
        <v>0</v>
      </c>
      <c r="Q581" s="214">
        <v>3150</v>
      </c>
      <c r="R581" s="68" t="s">
        <v>1479</v>
      </c>
      <c r="S581" s="349"/>
      <c r="T581" s="272"/>
    </row>
    <row r="582" spans="1:20" ht="51">
      <c r="A582" s="191">
        <v>283</v>
      </c>
      <c r="B582" s="68"/>
      <c r="C582" s="212" t="s">
        <v>115</v>
      </c>
      <c r="D582" s="213">
        <v>45699</v>
      </c>
      <c r="E582" s="191" t="s">
        <v>2774</v>
      </c>
      <c r="F582" s="191" t="s">
        <v>3</v>
      </c>
      <c r="G582" s="191">
        <v>2258320</v>
      </c>
      <c r="H582" s="68"/>
      <c r="I582" s="197" t="s">
        <v>3317</v>
      </c>
      <c r="J582" s="68"/>
      <c r="K582" s="68"/>
      <c r="L582" s="68"/>
      <c r="M582" s="68"/>
      <c r="N582" s="348"/>
      <c r="O582" s="348"/>
      <c r="P582" s="214">
        <v>0</v>
      </c>
      <c r="Q582" s="214">
        <v>600</v>
      </c>
      <c r="R582" s="68" t="s">
        <v>1479</v>
      </c>
      <c r="S582" s="349"/>
      <c r="T582" s="272"/>
    </row>
    <row r="583" spans="1:20" ht="51">
      <c r="A583" s="191">
        <v>283</v>
      </c>
      <c r="B583" s="68"/>
      <c r="C583" s="212" t="s">
        <v>115</v>
      </c>
      <c r="D583" s="213">
        <v>45699</v>
      </c>
      <c r="E583" s="191" t="s">
        <v>2775</v>
      </c>
      <c r="F583" s="191" t="s">
        <v>3</v>
      </c>
      <c r="G583" s="191">
        <v>2258322</v>
      </c>
      <c r="H583" s="68"/>
      <c r="I583" s="197" t="s">
        <v>3318</v>
      </c>
      <c r="J583" s="68"/>
      <c r="K583" s="68"/>
      <c r="L583" s="68"/>
      <c r="M583" s="68"/>
      <c r="N583" s="348"/>
      <c r="O583" s="348"/>
      <c r="P583" s="214">
        <v>0</v>
      </c>
      <c r="Q583" s="214">
        <v>1500</v>
      </c>
      <c r="R583" s="68" t="s">
        <v>1479</v>
      </c>
      <c r="S583" s="349"/>
      <c r="T583" s="272"/>
    </row>
    <row r="584" spans="1:20" ht="51">
      <c r="A584" s="191">
        <v>283</v>
      </c>
      <c r="B584" s="68"/>
      <c r="C584" s="212" t="s">
        <v>115</v>
      </c>
      <c r="D584" s="213">
        <v>45699</v>
      </c>
      <c r="E584" s="191" t="s">
        <v>2776</v>
      </c>
      <c r="F584" s="191" t="s">
        <v>3</v>
      </c>
      <c r="G584" s="191">
        <v>2258323</v>
      </c>
      <c r="H584" s="68"/>
      <c r="I584" s="197" t="s">
        <v>3319</v>
      </c>
      <c r="J584" s="68"/>
      <c r="K584" s="68"/>
      <c r="L584" s="68"/>
      <c r="M584" s="68"/>
      <c r="N584" s="348"/>
      <c r="O584" s="348"/>
      <c r="P584" s="214">
        <v>0</v>
      </c>
      <c r="Q584" s="214">
        <v>3150</v>
      </c>
      <c r="R584" s="68" t="s">
        <v>1479</v>
      </c>
      <c r="S584" s="349"/>
      <c r="T584" s="272"/>
    </row>
    <row r="585" spans="1:20" ht="51">
      <c r="A585" s="191">
        <v>253</v>
      </c>
      <c r="B585" s="68"/>
      <c r="C585" s="212" t="s">
        <v>104</v>
      </c>
      <c r="D585" s="213">
        <v>45699</v>
      </c>
      <c r="E585" s="191" t="s">
        <v>2777</v>
      </c>
      <c r="F585" s="191" t="s">
        <v>3</v>
      </c>
      <c r="G585" s="191">
        <v>2258248</v>
      </c>
      <c r="H585" s="68"/>
      <c r="I585" s="197" t="s">
        <v>3320</v>
      </c>
      <c r="J585" s="68"/>
      <c r="K585" s="68"/>
      <c r="L585" s="68"/>
      <c r="M585" s="68"/>
      <c r="N585" s="348"/>
      <c r="O585" s="348"/>
      <c r="P585" s="214">
        <v>0</v>
      </c>
      <c r="Q585" s="214">
        <v>962127.73</v>
      </c>
      <c r="R585" s="68" t="s">
        <v>1479</v>
      </c>
      <c r="S585" s="349"/>
      <c r="T585" s="272"/>
    </row>
    <row r="586" spans="1:20" ht="51">
      <c r="A586" s="191" t="s">
        <v>550</v>
      </c>
      <c r="B586" s="68"/>
      <c r="C586" s="212" t="s">
        <v>589</v>
      </c>
      <c r="D586" s="213">
        <v>45699</v>
      </c>
      <c r="E586" s="191" t="s">
        <v>2778</v>
      </c>
      <c r="F586" s="191" t="s">
        <v>3</v>
      </c>
      <c r="G586" s="191">
        <v>2258262</v>
      </c>
      <c r="H586" s="68"/>
      <c r="I586" s="197" t="s">
        <v>3321</v>
      </c>
      <c r="J586" s="68"/>
      <c r="K586" s="68"/>
      <c r="L586" s="68"/>
      <c r="M586" s="68"/>
      <c r="N586" s="348"/>
      <c r="O586" s="348"/>
      <c r="P586" s="214">
        <v>0</v>
      </c>
      <c r="Q586" s="214">
        <v>2301.89</v>
      </c>
      <c r="R586" s="68" t="s">
        <v>1479</v>
      </c>
      <c r="S586" s="349"/>
      <c r="T586" s="272"/>
    </row>
    <row r="587" spans="1:20" ht="51">
      <c r="A587" s="191">
        <v>46</v>
      </c>
      <c r="B587" s="68"/>
      <c r="C587" s="212" t="s">
        <v>1367</v>
      </c>
      <c r="D587" s="213">
        <v>45699</v>
      </c>
      <c r="E587" s="191" t="s">
        <v>2779</v>
      </c>
      <c r="F587" s="191" t="s">
        <v>3</v>
      </c>
      <c r="G587" s="191">
        <v>2258263</v>
      </c>
      <c r="H587" s="68"/>
      <c r="I587" s="197" t="s">
        <v>3322</v>
      </c>
      <c r="J587" s="68"/>
      <c r="K587" s="68"/>
      <c r="L587" s="68"/>
      <c r="M587" s="68"/>
      <c r="N587" s="348"/>
      <c r="O587" s="348"/>
      <c r="P587" s="214">
        <v>0</v>
      </c>
      <c r="Q587" s="214">
        <v>7507.8</v>
      </c>
      <c r="R587" s="68" t="s">
        <v>1479</v>
      </c>
      <c r="S587" s="349"/>
      <c r="T587" s="272"/>
    </row>
    <row r="588" spans="1:20" ht="51">
      <c r="A588" s="191" t="s">
        <v>550</v>
      </c>
      <c r="B588" s="68"/>
      <c r="C588" s="212" t="s">
        <v>589</v>
      </c>
      <c r="D588" s="213">
        <v>45699</v>
      </c>
      <c r="E588" s="191" t="s">
        <v>2780</v>
      </c>
      <c r="F588" s="191" t="s">
        <v>3</v>
      </c>
      <c r="G588" s="191">
        <v>2258265</v>
      </c>
      <c r="H588" s="68"/>
      <c r="I588" s="197" t="s">
        <v>3323</v>
      </c>
      <c r="J588" s="68"/>
      <c r="K588" s="68"/>
      <c r="L588" s="68"/>
      <c r="M588" s="68"/>
      <c r="N588" s="348"/>
      <c r="O588" s="348"/>
      <c r="P588" s="214">
        <v>0</v>
      </c>
      <c r="Q588" s="214">
        <v>3724.53</v>
      </c>
      <c r="R588" s="68" t="s">
        <v>1479</v>
      </c>
      <c r="S588" s="349"/>
      <c r="T588" s="272"/>
    </row>
    <row r="589" spans="1:20" ht="76.5">
      <c r="A589" s="191" t="s">
        <v>541</v>
      </c>
      <c r="B589" s="68"/>
      <c r="C589" s="212" t="s">
        <v>590</v>
      </c>
      <c r="D589" s="213">
        <v>45699</v>
      </c>
      <c r="E589" s="191" t="s">
        <v>2781</v>
      </c>
      <c r="F589" s="191" t="s">
        <v>635</v>
      </c>
      <c r="G589" s="191">
        <v>10915858</v>
      </c>
      <c r="H589" s="68"/>
      <c r="I589" s="197" t="s">
        <v>3324</v>
      </c>
      <c r="J589" s="68"/>
      <c r="K589" s="68"/>
      <c r="L589" s="68"/>
      <c r="M589" s="68"/>
      <c r="N589" s="348"/>
      <c r="O589" s="348"/>
      <c r="P589" s="214">
        <v>0</v>
      </c>
      <c r="Q589" s="214">
        <v>4643.74</v>
      </c>
      <c r="R589" s="68" t="s">
        <v>1479</v>
      </c>
      <c r="S589" s="349"/>
      <c r="T589" s="272"/>
    </row>
    <row r="590" spans="1:20" ht="76.5">
      <c r="A590" s="191">
        <v>862</v>
      </c>
      <c r="B590" s="68"/>
      <c r="C590" s="212" t="s">
        <v>187</v>
      </c>
      <c r="D590" s="213">
        <v>45699</v>
      </c>
      <c r="E590" s="191" t="s">
        <v>2782</v>
      </c>
      <c r="F590" s="191" t="s">
        <v>635</v>
      </c>
      <c r="G590" s="191">
        <v>10915863</v>
      </c>
      <c r="H590" s="68"/>
      <c r="I590" s="197" t="s">
        <v>3325</v>
      </c>
      <c r="J590" s="68"/>
      <c r="K590" s="68"/>
      <c r="L590" s="68"/>
      <c r="M590" s="68"/>
      <c r="N590" s="348"/>
      <c r="O590" s="348"/>
      <c r="P590" s="214">
        <v>0</v>
      </c>
      <c r="Q590" s="214">
        <v>4643.7299999999996</v>
      </c>
      <c r="R590" s="68" t="s">
        <v>1479</v>
      </c>
      <c r="S590" s="349"/>
      <c r="T590" s="272"/>
    </row>
    <row r="591" spans="1:20" ht="76.5">
      <c r="A591" s="191">
        <v>117</v>
      </c>
      <c r="B591" s="68"/>
      <c r="C591" s="212" t="s">
        <v>54</v>
      </c>
      <c r="D591" s="213">
        <v>45699</v>
      </c>
      <c r="E591" s="191" t="s">
        <v>2783</v>
      </c>
      <c r="F591" s="191" t="s">
        <v>10</v>
      </c>
      <c r="G591" s="191">
        <v>1119061</v>
      </c>
      <c r="H591" s="68"/>
      <c r="I591" s="197" t="s">
        <v>3326</v>
      </c>
      <c r="J591" s="68"/>
      <c r="K591" s="68"/>
      <c r="L591" s="68"/>
      <c r="M591" s="68"/>
      <c r="N591" s="348"/>
      <c r="O591" s="348"/>
      <c r="P591" s="214">
        <v>60</v>
      </c>
      <c r="Q591" s="214">
        <v>0</v>
      </c>
      <c r="R591" s="68" t="s">
        <v>1479</v>
      </c>
      <c r="S591" s="349"/>
      <c r="T591" s="272"/>
    </row>
    <row r="592" spans="1:20" ht="89.25">
      <c r="A592" s="191">
        <v>222</v>
      </c>
      <c r="B592" s="68"/>
      <c r="C592" s="212" t="s">
        <v>93</v>
      </c>
      <c r="D592" s="213">
        <v>45699</v>
      </c>
      <c r="E592" s="191" t="s">
        <v>2784</v>
      </c>
      <c r="F592" s="191" t="s">
        <v>6</v>
      </c>
      <c r="G592" s="191">
        <v>1119098</v>
      </c>
      <c r="H592" s="68"/>
      <c r="I592" s="197" t="s">
        <v>3327</v>
      </c>
      <c r="J592" s="68"/>
      <c r="K592" s="68"/>
      <c r="L592" s="68"/>
      <c r="M592" s="68"/>
      <c r="N592" s="348"/>
      <c r="O592" s="348"/>
      <c r="P592" s="214">
        <v>0</v>
      </c>
      <c r="Q592" s="214">
        <v>102900</v>
      </c>
      <c r="R592" s="68" t="s">
        <v>1479</v>
      </c>
      <c r="S592" s="349"/>
      <c r="T592" s="272"/>
    </row>
    <row r="593" spans="1:20" ht="76.5">
      <c r="A593" s="191">
        <v>222</v>
      </c>
      <c r="B593" s="68"/>
      <c r="C593" s="212" t="s">
        <v>93</v>
      </c>
      <c r="D593" s="213">
        <v>45699</v>
      </c>
      <c r="E593" s="191" t="s">
        <v>2785</v>
      </c>
      <c r="F593" s="191" t="s">
        <v>10</v>
      </c>
      <c r="G593" s="191">
        <v>1119099</v>
      </c>
      <c r="H593" s="68"/>
      <c r="I593" s="197" t="s">
        <v>3328</v>
      </c>
      <c r="J593" s="68"/>
      <c r="K593" s="68"/>
      <c r="L593" s="68"/>
      <c r="M593" s="68"/>
      <c r="N593" s="348"/>
      <c r="O593" s="348"/>
      <c r="P593" s="214">
        <v>60</v>
      </c>
      <c r="Q593" s="214">
        <v>0</v>
      </c>
      <c r="R593" s="68" t="s">
        <v>1479</v>
      </c>
      <c r="S593" s="349"/>
      <c r="T593" s="272"/>
    </row>
    <row r="594" spans="1:20" ht="51">
      <c r="A594" s="191">
        <v>650</v>
      </c>
      <c r="B594" s="68"/>
      <c r="C594" s="212" t="s">
        <v>175</v>
      </c>
      <c r="D594" s="213">
        <v>45700</v>
      </c>
      <c r="E594" s="191" t="s">
        <v>2786</v>
      </c>
      <c r="F594" s="191" t="s">
        <v>3</v>
      </c>
      <c r="G594" s="191">
        <v>2258564</v>
      </c>
      <c r="H594" s="68"/>
      <c r="I594" s="197" t="s">
        <v>3329</v>
      </c>
      <c r="J594" s="68"/>
      <c r="K594" s="68"/>
      <c r="L594" s="68"/>
      <c r="M594" s="68"/>
      <c r="N594" s="348"/>
      <c r="O594" s="348"/>
      <c r="P594" s="214">
        <v>0</v>
      </c>
      <c r="Q594" s="214">
        <v>18</v>
      </c>
      <c r="R594" s="68" t="s">
        <v>1479</v>
      </c>
      <c r="S594" s="349"/>
      <c r="T594" s="272"/>
    </row>
    <row r="595" spans="1:20" ht="51">
      <c r="A595" s="191">
        <v>291</v>
      </c>
      <c r="B595" s="68"/>
      <c r="C595" s="212" t="s">
        <v>119</v>
      </c>
      <c r="D595" s="213">
        <v>45700</v>
      </c>
      <c r="E595" s="191" t="s">
        <v>2787</v>
      </c>
      <c r="F595" s="191" t="s">
        <v>3</v>
      </c>
      <c r="G595" s="191">
        <v>2258581</v>
      </c>
      <c r="H595" s="68"/>
      <c r="I595" s="197" t="s">
        <v>3330</v>
      </c>
      <c r="J595" s="68"/>
      <c r="K595" s="68"/>
      <c r="L595" s="68"/>
      <c r="M595" s="68"/>
      <c r="N595" s="348"/>
      <c r="O595" s="348"/>
      <c r="P595" s="214">
        <v>0</v>
      </c>
      <c r="Q595" s="214">
        <v>70</v>
      </c>
      <c r="R595" s="68" t="s">
        <v>1479</v>
      </c>
      <c r="S595" s="349"/>
      <c r="T595" s="272"/>
    </row>
    <row r="596" spans="1:20" ht="38.25">
      <c r="A596" s="191">
        <v>10</v>
      </c>
      <c r="B596" s="68"/>
      <c r="C596" s="212" t="s">
        <v>38</v>
      </c>
      <c r="D596" s="213">
        <v>45700</v>
      </c>
      <c r="E596" s="191" t="s">
        <v>2788</v>
      </c>
      <c r="F596" s="191" t="s">
        <v>3</v>
      </c>
      <c r="G596" s="191">
        <v>2258585</v>
      </c>
      <c r="H596" s="68"/>
      <c r="I596" s="197" t="s">
        <v>3331</v>
      </c>
      <c r="J596" s="68"/>
      <c r="K596" s="68"/>
      <c r="L596" s="68"/>
      <c r="M596" s="68"/>
      <c r="N596" s="348"/>
      <c r="O596" s="348"/>
      <c r="P596" s="214">
        <v>0</v>
      </c>
      <c r="Q596" s="214">
        <v>8377</v>
      </c>
      <c r="R596" s="68" t="s">
        <v>1479</v>
      </c>
      <c r="S596" s="349"/>
      <c r="T596" s="272"/>
    </row>
    <row r="597" spans="1:20" ht="51">
      <c r="A597" s="191">
        <v>20</v>
      </c>
      <c r="B597" s="68"/>
      <c r="C597" s="212" t="s">
        <v>41</v>
      </c>
      <c r="D597" s="213">
        <v>45700</v>
      </c>
      <c r="E597" s="191" t="s">
        <v>2789</v>
      </c>
      <c r="F597" s="191" t="s">
        <v>3</v>
      </c>
      <c r="G597" s="191">
        <v>2258607</v>
      </c>
      <c r="H597" s="68"/>
      <c r="I597" s="197" t="s">
        <v>3332</v>
      </c>
      <c r="J597" s="68"/>
      <c r="K597" s="68"/>
      <c r="L597" s="68"/>
      <c r="M597" s="68"/>
      <c r="N597" s="348"/>
      <c r="O597" s="348"/>
      <c r="P597" s="214">
        <v>0</v>
      </c>
      <c r="Q597" s="214">
        <v>86</v>
      </c>
      <c r="R597" s="68" t="s">
        <v>1479</v>
      </c>
      <c r="S597" s="349"/>
      <c r="T597" s="272"/>
    </row>
    <row r="598" spans="1:20" ht="51">
      <c r="A598" s="191">
        <v>383</v>
      </c>
      <c r="B598" s="68"/>
      <c r="C598" s="212" t="s">
        <v>1242</v>
      </c>
      <c r="D598" s="213">
        <v>45700</v>
      </c>
      <c r="E598" s="191" t="s">
        <v>2790</v>
      </c>
      <c r="F598" s="191" t="s">
        <v>3</v>
      </c>
      <c r="G598" s="191">
        <v>2258687</v>
      </c>
      <c r="H598" s="68"/>
      <c r="I598" s="197" t="s">
        <v>3333</v>
      </c>
      <c r="J598" s="68"/>
      <c r="K598" s="68"/>
      <c r="L598" s="68"/>
      <c r="M598" s="68"/>
      <c r="N598" s="348"/>
      <c r="O598" s="348"/>
      <c r="P598" s="214">
        <v>0</v>
      </c>
      <c r="Q598" s="214">
        <v>60481.5</v>
      </c>
      <c r="R598" s="68" t="s">
        <v>1479</v>
      </c>
      <c r="S598" s="349"/>
      <c r="T598" s="272"/>
    </row>
    <row r="599" spans="1:20" ht="51">
      <c r="A599" s="191">
        <v>383</v>
      </c>
      <c r="B599" s="68"/>
      <c r="C599" s="212" t="s">
        <v>1242</v>
      </c>
      <c r="D599" s="213">
        <v>45700</v>
      </c>
      <c r="E599" s="191" t="s">
        <v>2791</v>
      </c>
      <c r="F599" s="191" t="s">
        <v>3</v>
      </c>
      <c r="G599" s="191">
        <v>2258690</v>
      </c>
      <c r="H599" s="68"/>
      <c r="I599" s="197" t="s">
        <v>3334</v>
      </c>
      <c r="J599" s="68"/>
      <c r="K599" s="68"/>
      <c r="L599" s="68"/>
      <c r="M599" s="68"/>
      <c r="N599" s="348"/>
      <c r="O599" s="348"/>
      <c r="P599" s="214">
        <v>0</v>
      </c>
      <c r="Q599" s="214">
        <v>1806.77</v>
      </c>
      <c r="R599" s="68" t="s">
        <v>1479</v>
      </c>
      <c r="S599" s="349"/>
      <c r="T599" s="272"/>
    </row>
    <row r="600" spans="1:20" ht="51">
      <c r="A600" s="191">
        <v>383</v>
      </c>
      <c r="B600" s="68"/>
      <c r="C600" s="212" t="s">
        <v>1242</v>
      </c>
      <c r="D600" s="213">
        <v>45700</v>
      </c>
      <c r="E600" s="191" t="s">
        <v>2792</v>
      </c>
      <c r="F600" s="191" t="s">
        <v>3</v>
      </c>
      <c r="G600" s="191">
        <v>2258727</v>
      </c>
      <c r="H600" s="68"/>
      <c r="I600" s="197" t="s">
        <v>3335</v>
      </c>
      <c r="J600" s="68"/>
      <c r="K600" s="68"/>
      <c r="L600" s="68"/>
      <c r="M600" s="68"/>
      <c r="N600" s="348"/>
      <c r="O600" s="348"/>
      <c r="P600" s="214">
        <v>0</v>
      </c>
      <c r="Q600" s="214">
        <v>15698</v>
      </c>
      <c r="R600" s="68" t="s">
        <v>1479</v>
      </c>
      <c r="S600" s="349"/>
      <c r="T600" s="272"/>
    </row>
    <row r="601" spans="1:20" ht="51">
      <c r="A601" s="191">
        <v>383</v>
      </c>
      <c r="B601" s="68"/>
      <c r="C601" s="212" t="s">
        <v>1242</v>
      </c>
      <c r="D601" s="213">
        <v>45700</v>
      </c>
      <c r="E601" s="191" t="s">
        <v>2793</v>
      </c>
      <c r="F601" s="191" t="s">
        <v>3</v>
      </c>
      <c r="G601" s="191">
        <v>2258728</v>
      </c>
      <c r="H601" s="68"/>
      <c r="I601" s="197" t="s">
        <v>3336</v>
      </c>
      <c r="J601" s="68"/>
      <c r="K601" s="68"/>
      <c r="L601" s="68"/>
      <c r="M601" s="68"/>
      <c r="N601" s="348"/>
      <c r="O601" s="348"/>
      <c r="P601" s="214">
        <v>0</v>
      </c>
      <c r="Q601" s="214">
        <v>6947</v>
      </c>
      <c r="R601" s="68" t="s">
        <v>1479</v>
      </c>
      <c r="S601" s="349"/>
      <c r="T601" s="272"/>
    </row>
    <row r="602" spans="1:20" ht="51">
      <c r="A602" s="191">
        <v>383</v>
      </c>
      <c r="B602" s="68"/>
      <c r="C602" s="212" t="s">
        <v>1242</v>
      </c>
      <c r="D602" s="213">
        <v>45700</v>
      </c>
      <c r="E602" s="191" t="s">
        <v>2794</v>
      </c>
      <c r="F602" s="191" t="s">
        <v>3</v>
      </c>
      <c r="G602" s="191">
        <v>2258730</v>
      </c>
      <c r="H602" s="68"/>
      <c r="I602" s="197" t="s">
        <v>3337</v>
      </c>
      <c r="J602" s="68"/>
      <c r="K602" s="68"/>
      <c r="L602" s="68"/>
      <c r="M602" s="68"/>
      <c r="N602" s="348"/>
      <c r="O602" s="348"/>
      <c r="P602" s="214">
        <v>0</v>
      </c>
      <c r="Q602" s="214">
        <v>4526</v>
      </c>
      <c r="R602" s="68" t="s">
        <v>1479</v>
      </c>
      <c r="S602" s="349"/>
      <c r="T602" s="272"/>
    </row>
    <row r="603" spans="1:20" ht="51">
      <c r="A603" s="191">
        <v>383</v>
      </c>
      <c r="B603" s="68"/>
      <c r="C603" s="212" t="s">
        <v>1242</v>
      </c>
      <c r="D603" s="213">
        <v>45700</v>
      </c>
      <c r="E603" s="191" t="s">
        <v>2795</v>
      </c>
      <c r="F603" s="191" t="s">
        <v>3</v>
      </c>
      <c r="G603" s="191">
        <v>2258731</v>
      </c>
      <c r="H603" s="68"/>
      <c r="I603" s="197" t="s">
        <v>3338</v>
      </c>
      <c r="J603" s="68"/>
      <c r="K603" s="68"/>
      <c r="L603" s="68"/>
      <c r="M603" s="68"/>
      <c r="N603" s="348"/>
      <c r="O603" s="348"/>
      <c r="P603" s="214">
        <v>0</v>
      </c>
      <c r="Q603" s="214">
        <v>16821</v>
      </c>
      <c r="R603" s="68" t="s">
        <v>1479</v>
      </c>
      <c r="S603" s="349"/>
      <c r="T603" s="272"/>
    </row>
    <row r="604" spans="1:20" ht="51">
      <c r="A604" s="191">
        <v>383</v>
      </c>
      <c r="B604" s="68"/>
      <c r="C604" s="212" t="s">
        <v>1242</v>
      </c>
      <c r="D604" s="213">
        <v>45700</v>
      </c>
      <c r="E604" s="191" t="s">
        <v>2796</v>
      </c>
      <c r="F604" s="191" t="s">
        <v>3</v>
      </c>
      <c r="G604" s="191">
        <v>2258733</v>
      </c>
      <c r="H604" s="68"/>
      <c r="I604" s="197" t="s">
        <v>3339</v>
      </c>
      <c r="J604" s="68"/>
      <c r="K604" s="68"/>
      <c r="L604" s="68"/>
      <c r="M604" s="68"/>
      <c r="N604" s="348"/>
      <c r="O604" s="348"/>
      <c r="P604" s="214">
        <v>0</v>
      </c>
      <c r="Q604" s="214">
        <v>2321</v>
      </c>
      <c r="R604" s="68" t="s">
        <v>1479</v>
      </c>
      <c r="S604" s="349"/>
      <c r="T604" s="272"/>
    </row>
    <row r="605" spans="1:20" ht="51">
      <c r="A605" s="191">
        <v>383</v>
      </c>
      <c r="B605" s="68"/>
      <c r="C605" s="212" t="s">
        <v>1242</v>
      </c>
      <c r="D605" s="213">
        <v>45700</v>
      </c>
      <c r="E605" s="191" t="s">
        <v>2797</v>
      </c>
      <c r="F605" s="191" t="s">
        <v>3</v>
      </c>
      <c r="G605" s="191">
        <v>2258735</v>
      </c>
      <c r="H605" s="68"/>
      <c r="I605" s="197" t="s">
        <v>3340</v>
      </c>
      <c r="J605" s="68"/>
      <c r="K605" s="68"/>
      <c r="L605" s="68"/>
      <c r="M605" s="68"/>
      <c r="N605" s="348"/>
      <c r="O605" s="348"/>
      <c r="P605" s="214">
        <v>0</v>
      </c>
      <c r="Q605" s="214">
        <v>421</v>
      </c>
      <c r="R605" s="68" t="s">
        <v>1479</v>
      </c>
      <c r="S605" s="349"/>
      <c r="T605" s="272"/>
    </row>
    <row r="606" spans="1:20" ht="51">
      <c r="A606" s="191">
        <v>383</v>
      </c>
      <c r="B606" s="68"/>
      <c r="C606" s="212" t="s">
        <v>1242</v>
      </c>
      <c r="D606" s="213">
        <v>45700</v>
      </c>
      <c r="E606" s="191" t="s">
        <v>2798</v>
      </c>
      <c r="F606" s="191" t="s">
        <v>3</v>
      </c>
      <c r="G606" s="191">
        <v>2258736</v>
      </c>
      <c r="H606" s="68"/>
      <c r="I606" s="197" t="s">
        <v>3341</v>
      </c>
      <c r="J606" s="68"/>
      <c r="K606" s="68"/>
      <c r="L606" s="68"/>
      <c r="M606" s="68"/>
      <c r="N606" s="348"/>
      <c r="O606" s="348"/>
      <c r="P606" s="214">
        <v>0</v>
      </c>
      <c r="Q606" s="214">
        <v>2568</v>
      </c>
      <c r="R606" s="68" t="s">
        <v>1479</v>
      </c>
      <c r="S606" s="349"/>
      <c r="T606" s="272"/>
    </row>
    <row r="607" spans="1:20" ht="51">
      <c r="A607" s="191">
        <v>383</v>
      </c>
      <c r="B607" s="68"/>
      <c r="C607" s="212" t="s">
        <v>1242</v>
      </c>
      <c r="D607" s="213">
        <v>45700</v>
      </c>
      <c r="E607" s="191" t="s">
        <v>2799</v>
      </c>
      <c r="F607" s="191" t="s">
        <v>3</v>
      </c>
      <c r="G607" s="191">
        <v>2258737</v>
      </c>
      <c r="H607" s="68"/>
      <c r="I607" s="197" t="s">
        <v>3342</v>
      </c>
      <c r="J607" s="68"/>
      <c r="K607" s="68"/>
      <c r="L607" s="68"/>
      <c r="M607" s="68"/>
      <c r="N607" s="348"/>
      <c r="O607" s="348"/>
      <c r="P607" s="214">
        <v>0</v>
      </c>
      <c r="Q607" s="214">
        <v>7326</v>
      </c>
      <c r="R607" s="68" t="s">
        <v>1479</v>
      </c>
      <c r="S607" s="349"/>
      <c r="T607" s="272"/>
    </row>
    <row r="608" spans="1:20" ht="51">
      <c r="A608" s="191">
        <v>291</v>
      </c>
      <c r="B608" s="68"/>
      <c r="C608" s="212" t="s">
        <v>119</v>
      </c>
      <c r="D608" s="213">
        <v>45700</v>
      </c>
      <c r="E608" s="191" t="s">
        <v>2800</v>
      </c>
      <c r="F608" s="191" t="s">
        <v>3</v>
      </c>
      <c r="G608" s="191">
        <v>2258601</v>
      </c>
      <c r="H608" s="68"/>
      <c r="I608" s="197" t="s">
        <v>3343</v>
      </c>
      <c r="J608" s="68"/>
      <c r="K608" s="68"/>
      <c r="L608" s="68"/>
      <c r="M608" s="68"/>
      <c r="N608" s="348"/>
      <c r="O608" s="348"/>
      <c r="P608" s="214">
        <v>0</v>
      </c>
      <c r="Q608" s="214">
        <v>16121.62</v>
      </c>
      <c r="R608" s="68" t="s">
        <v>1479</v>
      </c>
      <c r="S608" s="349"/>
      <c r="T608" s="272"/>
    </row>
    <row r="609" spans="1:20" ht="51">
      <c r="A609" s="191" t="s">
        <v>550</v>
      </c>
      <c r="B609" s="68"/>
      <c r="C609" s="212" t="s">
        <v>589</v>
      </c>
      <c r="D609" s="213">
        <v>45700</v>
      </c>
      <c r="E609" s="191" t="s">
        <v>2801</v>
      </c>
      <c r="F609" s="191" t="s">
        <v>3</v>
      </c>
      <c r="G609" s="191">
        <v>2258624</v>
      </c>
      <c r="H609" s="68"/>
      <c r="I609" s="197" t="s">
        <v>3344</v>
      </c>
      <c r="J609" s="68"/>
      <c r="K609" s="68"/>
      <c r="L609" s="68"/>
      <c r="M609" s="68"/>
      <c r="N609" s="348"/>
      <c r="O609" s="348"/>
      <c r="P609" s="214">
        <v>0</v>
      </c>
      <c r="Q609" s="214">
        <v>7684</v>
      </c>
      <c r="R609" s="68" t="s">
        <v>1479</v>
      </c>
      <c r="S609" s="349"/>
      <c r="T609" s="272"/>
    </row>
    <row r="610" spans="1:20" ht="63.75">
      <c r="A610" s="191">
        <v>382</v>
      </c>
      <c r="B610" s="68"/>
      <c r="C610" s="212" t="s">
        <v>1241</v>
      </c>
      <c r="D610" s="213">
        <v>45700</v>
      </c>
      <c r="E610" s="191" t="s">
        <v>2802</v>
      </c>
      <c r="F610" s="191" t="s">
        <v>3</v>
      </c>
      <c r="G610" s="191">
        <v>2258632</v>
      </c>
      <c r="H610" s="68"/>
      <c r="I610" s="197" t="s">
        <v>3345</v>
      </c>
      <c r="J610" s="68"/>
      <c r="K610" s="68"/>
      <c r="L610" s="68"/>
      <c r="M610" s="68"/>
      <c r="N610" s="348"/>
      <c r="O610" s="348"/>
      <c r="P610" s="214">
        <v>0</v>
      </c>
      <c r="Q610" s="214">
        <v>2292269.7599999998</v>
      </c>
      <c r="R610" s="68" t="s">
        <v>1479</v>
      </c>
      <c r="S610" s="349"/>
      <c r="T610" s="272"/>
    </row>
    <row r="611" spans="1:20" ht="63.75">
      <c r="A611" s="191">
        <v>382</v>
      </c>
      <c r="B611" s="68"/>
      <c r="C611" s="212" t="s">
        <v>1241</v>
      </c>
      <c r="D611" s="213">
        <v>45700</v>
      </c>
      <c r="E611" s="191" t="s">
        <v>2803</v>
      </c>
      <c r="F611" s="191" t="s">
        <v>3</v>
      </c>
      <c r="G611" s="191">
        <v>2258634</v>
      </c>
      <c r="H611" s="68"/>
      <c r="I611" s="197" t="s">
        <v>3346</v>
      </c>
      <c r="J611" s="68"/>
      <c r="K611" s="68"/>
      <c r="L611" s="68"/>
      <c r="M611" s="68"/>
      <c r="N611" s="348"/>
      <c r="O611" s="348"/>
      <c r="P611" s="214">
        <v>0</v>
      </c>
      <c r="Q611" s="214">
        <v>1099</v>
      </c>
      <c r="R611" s="68" t="s">
        <v>1479</v>
      </c>
      <c r="S611" s="349"/>
      <c r="T611" s="272"/>
    </row>
    <row r="612" spans="1:20" ht="63.75">
      <c r="A612" s="191">
        <v>382</v>
      </c>
      <c r="B612" s="68"/>
      <c r="C612" s="212" t="s">
        <v>1241</v>
      </c>
      <c r="D612" s="213">
        <v>45700</v>
      </c>
      <c r="E612" s="191" t="s">
        <v>2804</v>
      </c>
      <c r="F612" s="191" t="s">
        <v>3</v>
      </c>
      <c r="G612" s="191">
        <v>2258638</v>
      </c>
      <c r="H612" s="68"/>
      <c r="I612" s="197" t="s">
        <v>3347</v>
      </c>
      <c r="J612" s="68"/>
      <c r="K612" s="68"/>
      <c r="L612" s="68"/>
      <c r="M612" s="68"/>
      <c r="N612" s="348"/>
      <c r="O612" s="348"/>
      <c r="P612" s="214">
        <v>0</v>
      </c>
      <c r="Q612" s="214">
        <v>782</v>
      </c>
      <c r="R612" s="68" t="s">
        <v>1479</v>
      </c>
      <c r="S612" s="349"/>
      <c r="T612" s="272"/>
    </row>
    <row r="613" spans="1:20" ht="76.5">
      <c r="A613" s="191">
        <v>862</v>
      </c>
      <c r="B613" s="68"/>
      <c r="C613" s="212" t="s">
        <v>187</v>
      </c>
      <c r="D613" s="213">
        <v>45700</v>
      </c>
      <c r="E613" s="191" t="s">
        <v>2805</v>
      </c>
      <c r="F613" s="191" t="s">
        <v>635</v>
      </c>
      <c r="G613" s="191">
        <v>10916336</v>
      </c>
      <c r="H613" s="68"/>
      <c r="I613" s="197" t="s">
        <v>3348</v>
      </c>
      <c r="J613" s="68"/>
      <c r="K613" s="68"/>
      <c r="L613" s="68"/>
      <c r="M613" s="68"/>
      <c r="N613" s="348"/>
      <c r="O613" s="348"/>
      <c r="P613" s="214">
        <v>0</v>
      </c>
      <c r="Q613" s="214">
        <v>1780.21</v>
      </c>
      <c r="R613" s="68" t="s">
        <v>1479</v>
      </c>
      <c r="S613" s="349"/>
      <c r="T613" s="272"/>
    </row>
    <row r="614" spans="1:20" ht="76.5">
      <c r="A614" s="191" t="s">
        <v>541</v>
      </c>
      <c r="B614" s="68"/>
      <c r="C614" s="212" t="s">
        <v>590</v>
      </c>
      <c r="D614" s="213">
        <v>45700</v>
      </c>
      <c r="E614" s="191" t="s">
        <v>2806</v>
      </c>
      <c r="F614" s="191" t="s">
        <v>635</v>
      </c>
      <c r="G614" s="191">
        <v>10916329</v>
      </c>
      <c r="H614" s="68"/>
      <c r="I614" s="197" t="s">
        <v>3349</v>
      </c>
      <c r="J614" s="68"/>
      <c r="K614" s="68"/>
      <c r="L614" s="68"/>
      <c r="M614" s="68"/>
      <c r="N614" s="348"/>
      <c r="O614" s="348"/>
      <c r="P614" s="214">
        <v>0</v>
      </c>
      <c r="Q614" s="214">
        <v>1780.21</v>
      </c>
      <c r="R614" s="68" t="s">
        <v>1479</v>
      </c>
      <c r="S614" s="349"/>
      <c r="T614" s="272"/>
    </row>
    <row r="615" spans="1:20" ht="51">
      <c r="A615" s="191">
        <v>513</v>
      </c>
      <c r="B615" s="68"/>
      <c r="C615" s="212" t="s">
        <v>160</v>
      </c>
      <c r="D615" s="213">
        <v>45700</v>
      </c>
      <c r="E615" s="191" t="s">
        <v>2807</v>
      </c>
      <c r="F615" s="191" t="s">
        <v>6</v>
      </c>
      <c r="G615" s="191">
        <v>2169593</v>
      </c>
      <c r="H615" s="68"/>
      <c r="I615" s="197" t="s">
        <v>3350</v>
      </c>
      <c r="J615" s="68"/>
      <c r="K615" s="68"/>
      <c r="L615" s="68"/>
      <c r="M615" s="68"/>
      <c r="N615" s="348"/>
      <c r="O615" s="348"/>
      <c r="P615" s="214">
        <v>0</v>
      </c>
      <c r="Q615" s="214">
        <v>2096677.5</v>
      </c>
      <c r="R615" s="68" t="s">
        <v>1479</v>
      </c>
      <c r="S615" s="349"/>
      <c r="T615" s="272"/>
    </row>
    <row r="616" spans="1:20" ht="63.75">
      <c r="A616" s="191">
        <v>862</v>
      </c>
      <c r="B616" s="68"/>
      <c r="C616" s="212" t="s">
        <v>187</v>
      </c>
      <c r="D616" s="213">
        <v>45700</v>
      </c>
      <c r="E616" s="191" t="s">
        <v>2808</v>
      </c>
      <c r="F616" s="191" t="s">
        <v>635</v>
      </c>
      <c r="G616" s="191">
        <v>10918381</v>
      </c>
      <c r="H616" s="68"/>
      <c r="I616" s="197" t="s">
        <v>3351</v>
      </c>
      <c r="J616" s="68"/>
      <c r="K616" s="68"/>
      <c r="L616" s="68"/>
      <c r="M616" s="68"/>
      <c r="N616" s="348"/>
      <c r="O616" s="348"/>
      <c r="P616" s="214">
        <v>0</v>
      </c>
      <c r="Q616" s="214">
        <v>652.17999999999995</v>
      </c>
      <c r="R616" s="68" t="s">
        <v>1479</v>
      </c>
      <c r="S616" s="349"/>
      <c r="T616" s="272"/>
    </row>
    <row r="617" spans="1:20" ht="76.5">
      <c r="A617" s="191">
        <v>862</v>
      </c>
      <c r="B617" s="68"/>
      <c r="C617" s="212" t="s">
        <v>187</v>
      </c>
      <c r="D617" s="213">
        <v>45700</v>
      </c>
      <c r="E617" s="191" t="s">
        <v>2809</v>
      </c>
      <c r="F617" s="191" t="s">
        <v>635</v>
      </c>
      <c r="G617" s="191">
        <v>10919120</v>
      </c>
      <c r="H617" s="68"/>
      <c r="I617" s="197" t="s">
        <v>3352</v>
      </c>
      <c r="J617" s="68"/>
      <c r="K617" s="68"/>
      <c r="L617" s="68"/>
      <c r="M617" s="68"/>
      <c r="N617" s="348"/>
      <c r="O617" s="348"/>
      <c r="P617" s="214">
        <v>0</v>
      </c>
      <c r="Q617" s="214">
        <v>1.35</v>
      </c>
      <c r="R617" s="68" t="s">
        <v>1479</v>
      </c>
      <c r="S617" s="349"/>
      <c r="T617" s="272"/>
    </row>
    <row r="618" spans="1:20" ht="76.5">
      <c r="A618" s="191">
        <v>862</v>
      </c>
      <c r="B618" s="68"/>
      <c r="C618" s="212" t="s">
        <v>187</v>
      </c>
      <c r="D618" s="213">
        <v>45700</v>
      </c>
      <c r="E618" s="191" t="s">
        <v>2810</v>
      </c>
      <c r="F618" s="191" t="s">
        <v>635</v>
      </c>
      <c r="G618" s="191">
        <v>10919129</v>
      </c>
      <c r="H618" s="68"/>
      <c r="I618" s="197" t="s">
        <v>3353</v>
      </c>
      <c r="J618" s="68"/>
      <c r="K618" s="68"/>
      <c r="L618" s="68"/>
      <c r="M618" s="68"/>
      <c r="N618" s="348"/>
      <c r="O618" s="348"/>
      <c r="P618" s="214">
        <v>0</v>
      </c>
      <c r="Q618" s="214">
        <v>0.59</v>
      </c>
      <c r="R618" s="68" t="s">
        <v>1479</v>
      </c>
      <c r="S618" s="349"/>
      <c r="T618" s="272"/>
    </row>
    <row r="619" spans="1:20" ht="63.75">
      <c r="A619" s="191">
        <v>862</v>
      </c>
      <c r="B619" s="68"/>
      <c r="C619" s="212" t="s">
        <v>187</v>
      </c>
      <c r="D619" s="213">
        <v>45700</v>
      </c>
      <c r="E619" s="191" t="s">
        <v>2811</v>
      </c>
      <c r="F619" s="191" t="s">
        <v>635</v>
      </c>
      <c r="G619" s="191">
        <v>10919128</v>
      </c>
      <c r="H619" s="68"/>
      <c r="I619" s="197" t="s">
        <v>3354</v>
      </c>
      <c r="J619" s="68"/>
      <c r="K619" s="68"/>
      <c r="L619" s="68"/>
      <c r="M619" s="68"/>
      <c r="N619" s="348"/>
      <c r="O619" s="348"/>
      <c r="P619" s="214">
        <v>0</v>
      </c>
      <c r="Q619" s="214">
        <v>141.38</v>
      </c>
      <c r="R619" s="68" t="s">
        <v>1479</v>
      </c>
      <c r="S619" s="349"/>
      <c r="T619" s="272"/>
    </row>
    <row r="620" spans="1:20" ht="76.5">
      <c r="A620" s="191">
        <v>862</v>
      </c>
      <c r="B620" s="68"/>
      <c r="C620" s="212" t="s">
        <v>187</v>
      </c>
      <c r="D620" s="213">
        <v>45700</v>
      </c>
      <c r="E620" s="191" t="s">
        <v>2812</v>
      </c>
      <c r="F620" s="191" t="s">
        <v>635</v>
      </c>
      <c r="G620" s="191">
        <v>10919147</v>
      </c>
      <c r="H620" s="68"/>
      <c r="I620" s="197" t="s">
        <v>3355</v>
      </c>
      <c r="J620" s="68"/>
      <c r="K620" s="68"/>
      <c r="L620" s="68"/>
      <c r="M620" s="68"/>
      <c r="N620" s="348"/>
      <c r="O620" s="348"/>
      <c r="P620" s="214">
        <v>0</v>
      </c>
      <c r="Q620" s="214">
        <v>5.51</v>
      </c>
      <c r="R620" s="68" t="s">
        <v>1479</v>
      </c>
      <c r="S620" s="349"/>
      <c r="T620" s="272"/>
    </row>
    <row r="621" spans="1:20" ht="63.75">
      <c r="A621" s="191">
        <v>862</v>
      </c>
      <c r="B621" s="68"/>
      <c r="C621" s="212" t="s">
        <v>187</v>
      </c>
      <c r="D621" s="213">
        <v>45700</v>
      </c>
      <c r="E621" s="191" t="s">
        <v>2813</v>
      </c>
      <c r="F621" s="191" t="s">
        <v>635</v>
      </c>
      <c r="G621" s="191">
        <v>10919145</v>
      </c>
      <c r="H621" s="68"/>
      <c r="I621" s="197" t="s">
        <v>3356</v>
      </c>
      <c r="J621" s="68"/>
      <c r="K621" s="68"/>
      <c r="L621" s="68"/>
      <c r="M621" s="68"/>
      <c r="N621" s="348"/>
      <c r="O621" s="348"/>
      <c r="P621" s="214">
        <v>0</v>
      </c>
      <c r="Q621" s="214">
        <v>1391.61</v>
      </c>
      <c r="R621" s="68" t="s">
        <v>1479</v>
      </c>
      <c r="S621" s="349"/>
      <c r="T621" s="272"/>
    </row>
    <row r="622" spans="1:20" ht="63.75">
      <c r="A622" s="191">
        <v>862</v>
      </c>
      <c r="B622" s="68"/>
      <c r="C622" s="212" t="s">
        <v>187</v>
      </c>
      <c r="D622" s="213">
        <v>45700</v>
      </c>
      <c r="E622" s="191" t="s">
        <v>2814</v>
      </c>
      <c r="F622" s="191" t="s">
        <v>635</v>
      </c>
      <c r="G622" s="191">
        <v>10919162</v>
      </c>
      <c r="H622" s="68"/>
      <c r="I622" s="197" t="s">
        <v>3357</v>
      </c>
      <c r="J622" s="68"/>
      <c r="K622" s="68"/>
      <c r="L622" s="68"/>
      <c r="M622" s="68"/>
      <c r="N622" s="348"/>
      <c r="O622" s="348"/>
      <c r="P622" s="214">
        <v>0</v>
      </c>
      <c r="Q622" s="214">
        <v>500.65</v>
      </c>
      <c r="R622" s="68" t="s">
        <v>1479</v>
      </c>
      <c r="S622" s="349"/>
      <c r="T622" s="272"/>
    </row>
    <row r="623" spans="1:20" ht="76.5">
      <c r="A623" s="191">
        <v>862</v>
      </c>
      <c r="B623" s="68"/>
      <c r="C623" s="212" t="s">
        <v>187</v>
      </c>
      <c r="D623" s="213">
        <v>45700</v>
      </c>
      <c r="E623" s="191" t="s">
        <v>2815</v>
      </c>
      <c r="F623" s="191" t="s">
        <v>635</v>
      </c>
      <c r="G623" s="191">
        <v>10919175</v>
      </c>
      <c r="H623" s="68"/>
      <c r="I623" s="197" t="s">
        <v>3358</v>
      </c>
      <c r="J623" s="68"/>
      <c r="K623" s="68"/>
      <c r="L623" s="68"/>
      <c r="M623" s="68"/>
      <c r="N623" s="348"/>
      <c r="O623" s="348"/>
      <c r="P623" s="214">
        <v>0</v>
      </c>
      <c r="Q623" s="214">
        <v>1.8</v>
      </c>
      <c r="R623" s="68" t="s">
        <v>1479</v>
      </c>
      <c r="S623" s="349"/>
      <c r="T623" s="272"/>
    </row>
    <row r="624" spans="1:20" ht="63.75">
      <c r="A624" s="191">
        <v>862</v>
      </c>
      <c r="B624" s="68"/>
      <c r="C624" s="212" t="s">
        <v>187</v>
      </c>
      <c r="D624" s="213">
        <v>45700</v>
      </c>
      <c r="E624" s="191" t="s">
        <v>2816</v>
      </c>
      <c r="F624" s="191" t="s">
        <v>635</v>
      </c>
      <c r="G624" s="191">
        <v>10919193</v>
      </c>
      <c r="H624" s="68"/>
      <c r="I624" s="197" t="s">
        <v>3359</v>
      </c>
      <c r="J624" s="68"/>
      <c r="K624" s="68"/>
      <c r="L624" s="68"/>
      <c r="M624" s="68"/>
      <c r="N624" s="348"/>
      <c r="O624" s="348"/>
      <c r="P624" s="214">
        <v>0</v>
      </c>
      <c r="Q624" s="214">
        <v>1890.08</v>
      </c>
      <c r="R624" s="68" t="s">
        <v>1479</v>
      </c>
      <c r="S624" s="349"/>
      <c r="T624" s="272"/>
    </row>
    <row r="625" spans="1:20" ht="76.5">
      <c r="A625" s="191">
        <v>862</v>
      </c>
      <c r="B625" s="68"/>
      <c r="C625" s="212" t="s">
        <v>187</v>
      </c>
      <c r="D625" s="213">
        <v>45700</v>
      </c>
      <c r="E625" s="191" t="s">
        <v>2817</v>
      </c>
      <c r="F625" s="191" t="s">
        <v>635</v>
      </c>
      <c r="G625" s="191">
        <v>10919194</v>
      </c>
      <c r="H625" s="68"/>
      <c r="I625" s="197" t="s">
        <v>3360</v>
      </c>
      <c r="J625" s="68"/>
      <c r="K625" s="68"/>
      <c r="L625" s="68"/>
      <c r="M625" s="68"/>
      <c r="N625" s="348"/>
      <c r="O625" s="348"/>
      <c r="P625" s="214">
        <v>0</v>
      </c>
      <c r="Q625" s="214">
        <v>9.42</v>
      </c>
      <c r="R625" s="68" t="s">
        <v>1479</v>
      </c>
      <c r="S625" s="349"/>
      <c r="T625" s="272"/>
    </row>
    <row r="626" spans="1:20" ht="76.5">
      <c r="A626" s="191">
        <v>117</v>
      </c>
      <c r="B626" s="68"/>
      <c r="C626" s="212" t="s">
        <v>54</v>
      </c>
      <c r="D626" s="213">
        <v>45700</v>
      </c>
      <c r="E626" s="191" t="s">
        <v>2818</v>
      </c>
      <c r="F626" s="191" t="s">
        <v>10</v>
      </c>
      <c r="G626" s="191">
        <v>1119188</v>
      </c>
      <c r="H626" s="68"/>
      <c r="I626" s="197" t="s">
        <v>3361</v>
      </c>
      <c r="J626" s="68"/>
      <c r="K626" s="68"/>
      <c r="L626" s="68"/>
      <c r="M626" s="68"/>
      <c r="N626" s="348"/>
      <c r="O626" s="348"/>
      <c r="P626" s="214">
        <v>60</v>
      </c>
      <c r="Q626" s="214">
        <v>0</v>
      </c>
      <c r="R626" s="68" t="s">
        <v>1479</v>
      </c>
      <c r="S626" s="349"/>
      <c r="T626" s="272"/>
    </row>
    <row r="627" spans="1:20" ht="76.5">
      <c r="A627" s="191">
        <v>222</v>
      </c>
      <c r="B627" s="68"/>
      <c r="C627" s="212" t="s">
        <v>93</v>
      </c>
      <c r="D627" s="213">
        <v>45700</v>
      </c>
      <c r="E627" s="191" t="s">
        <v>2819</v>
      </c>
      <c r="F627" s="191" t="s">
        <v>6</v>
      </c>
      <c r="G627" s="191">
        <v>1119232</v>
      </c>
      <c r="H627" s="68"/>
      <c r="I627" s="197" t="s">
        <v>3362</v>
      </c>
      <c r="J627" s="68"/>
      <c r="K627" s="68"/>
      <c r="L627" s="68"/>
      <c r="M627" s="68"/>
      <c r="N627" s="348"/>
      <c r="O627" s="348"/>
      <c r="P627" s="214">
        <v>0</v>
      </c>
      <c r="Q627" s="214">
        <v>102900</v>
      </c>
      <c r="R627" s="68" t="s">
        <v>1479</v>
      </c>
      <c r="S627" s="349"/>
      <c r="T627" s="272"/>
    </row>
    <row r="628" spans="1:20" ht="76.5">
      <c r="A628" s="191">
        <v>117</v>
      </c>
      <c r="B628" s="68"/>
      <c r="C628" s="212" t="s">
        <v>54</v>
      </c>
      <c r="D628" s="213">
        <v>45700</v>
      </c>
      <c r="E628" s="191" t="s">
        <v>2820</v>
      </c>
      <c r="F628" s="191" t="s">
        <v>10</v>
      </c>
      <c r="G628" s="191">
        <v>1119224</v>
      </c>
      <c r="H628" s="68"/>
      <c r="I628" s="197" t="s">
        <v>3363</v>
      </c>
      <c r="J628" s="68"/>
      <c r="K628" s="68"/>
      <c r="L628" s="68"/>
      <c r="M628" s="68"/>
      <c r="N628" s="348"/>
      <c r="O628" s="348"/>
      <c r="P628" s="214">
        <v>60</v>
      </c>
      <c r="Q628" s="214">
        <v>0</v>
      </c>
      <c r="R628" s="68" t="s">
        <v>1479</v>
      </c>
      <c r="S628" s="349"/>
      <c r="T628" s="272"/>
    </row>
    <row r="629" spans="1:20" ht="76.5">
      <c r="A629" s="191">
        <v>222</v>
      </c>
      <c r="B629" s="68"/>
      <c r="C629" s="212" t="s">
        <v>93</v>
      </c>
      <c r="D629" s="213">
        <v>45700</v>
      </c>
      <c r="E629" s="191" t="s">
        <v>2821</v>
      </c>
      <c r="F629" s="191" t="s">
        <v>10</v>
      </c>
      <c r="G629" s="191">
        <v>1119234</v>
      </c>
      <c r="H629" s="68"/>
      <c r="I629" s="197" t="s">
        <v>3364</v>
      </c>
      <c r="J629" s="68"/>
      <c r="K629" s="68"/>
      <c r="L629" s="68"/>
      <c r="M629" s="68"/>
      <c r="N629" s="348"/>
      <c r="O629" s="348"/>
      <c r="P629" s="214">
        <v>60</v>
      </c>
      <c r="Q629" s="214">
        <v>0</v>
      </c>
      <c r="R629" s="68" t="s">
        <v>1479</v>
      </c>
      <c r="S629" s="349"/>
      <c r="T629" s="272"/>
    </row>
    <row r="630" spans="1:20" ht="38.25">
      <c r="A630" s="191">
        <v>378</v>
      </c>
      <c r="B630" s="68"/>
      <c r="C630" s="212" t="s">
        <v>608</v>
      </c>
      <c r="D630" s="213">
        <v>45701</v>
      </c>
      <c r="E630" s="191" t="s">
        <v>2822</v>
      </c>
      <c r="F630" s="191" t="s">
        <v>3</v>
      </c>
      <c r="G630" s="381">
        <v>2258990</v>
      </c>
      <c r="H630" s="68"/>
      <c r="I630" s="197" t="s">
        <v>3365</v>
      </c>
      <c r="J630" s="68"/>
      <c r="K630" s="68"/>
      <c r="L630" s="68"/>
      <c r="M630" s="68"/>
      <c r="N630" s="348"/>
      <c r="O630" s="348"/>
      <c r="P630" s="214">
        <v>0</v>
      </c>
      <c r="Q630" s="214">
        <v>70</v>
      </c>
      <c r="R630" s="68" t="s">
        <v>1479</v>
      </c>
      <c r="S630" s="349"/>
      <c r="T630" s="272"/>
    </row>
    <row r="631" spans="1:20" ht="51">
      <c r="A631" s="191" t="s">
        <v>550</v>
      </c>
      <c r="B631" s="68"/>
      <c r="C631" s="212" t="s">
        <v>589</v>
      </c>
      <c r="D631" s="213">
        <v>45701</v>
      </c>
      <c r="E631" s="191" t="s">
        <v>2823</v>
      </c>
      <c r="F631" s="191" t="s">
        <v>3</v>
      </c>
      <c r="G631" s="381">
        <v>2259000</v>
      </c>
      <c r="H631" s="68"/>
      <c r="I631" s="197" t="s">
        <v>3366</v>
      </c>
      <c r="J631" s="68"/>
      <c r="K631" s="68"/>
      <c r="L631" s="68"/>
      <c r="M631" s="68"/>
      <c r="N631" s="348"/>
      <c r="O631" s="348"/>
      <c r="P631" s="214">
        <v>0</v>
      </c>
      <c r="Q631" s="214">
        <v>3606.32</v>
      </c>
      <c r="R631" s="68" t="s">
        <v>1479</v>
      </c>
      <c r="S631" s="349"/>
      <c r="T631" s="272"/>
    </row>
    <row r="632" spans="1:20" ht="38.25">
      <c r="A632" s="191" t="s">
        <v>550</v>
      </c>
      <c r="B632" s="68"/>
      <c r="C632" s="212" t="s">
        <v>589</v>
      </c>
      <c r="D632" s="213">
        <v>45701</v>
      </c>
      <c r="E632" s="191" t="s">
        <v>2824</v>
      </c>
      <c r="F632" s="191" t="s">
        <v>3</v>
      </c>
      <c r="G632" s="381">
        <v>2259058</v>
      </c>
      <c r="H632" s="68"/>
      <c r="I632" s="197" t="s">
        <v>3367</v>
      </c>
      <c r="J632" s="68"/>
      <c r="K632" s="68"/>
      <c r="L632" s="68"/>
      <c r="M632" s="68"/>
      <c r="N632" s="348"/>
      <c r="O632" s="348"/>
      <c r="P632" s="214">
        <v>0</v>
      </c>
      <c r="Q632" s="214">
        <v>310</v>
      </c>
      <c r="R632" s="68" t="s">
        <v>1479</v>
      </c>
      <c r="S632" s="349"/>
      <c r="T632" s="272"/>
    </row>
    <row r="633" spans="1:20" ht="38.25">
      <c r="A633" s="191">
        <v>16</v>
      </c>
      <c r="B633" s="68"/>
      <c r="C633" s="212" t="s">
        <v>40</v>
      </c>
      <c r="D633" s="213">
        <v>45701</v>
      </c>
      <c r="E633" s="191" t="s">
        <v>2825</v>
      </c>
      <c r="F633" s="191" t="s">
        <v>3</v>
      </c>
      <c r="G633" s="381">
        <v>2259067</v>
      </c>
      <c r="H633" s="68"/>
      <c r="I633" s="197" t="s">
        <v>3368</v>
      </c>
      <c r="J633" s="68"/>
      <c r="K633" s="68"/>
      <c r="L633" s="68"/>
      <c r="M633" s="68"/>
      <c r="N633" s="348"/>
      <c r="O633" s="348"/>
      <c r="P633" s="214">
        <v>0</v>
      </c>
      <c r="Q633" s="214">
        <v>295</v>
      </c>
      <c r="R633" s="68" t="s">
        <v>1479</v>
      </c>
      <c r="S633" s="349"/>
      <c r="T633" s="272"/>
    </row>
    <row r="634" spans="1:20" ht="51">
      <c r="A634" s="191">
        <v>16</v>
      </c>
      <c r="B634" s="68"/>
      <c r="C634" s="212" t="s">
        <v>40</v>
      </c>
      <c r="D634" s="213">
        <v>45701</v>
      </c>
      <c r="E634" s="191" t="s">
        <v>2826</v>
      </c>
      <c r="F634" s="191" t="s">
        <v>3</v>
      </c>
      <c r="G634" s="381">
        <v>2259068</v>
      </c>
      <c r="H634" s="68"/>
      <c r="I634" s="197" t="s">
        <v>3369</v>
      </c>
      <c r="J634" s="68"/>
      <c r="K634" s="68"/>
      <c r="L634" s="68"/>
      <c r="M634" s="68"/>
      <c r="N634" s="348"/>
      <c r="O634" s="348"/>
      <c r="P634" s="214">
        <v>0</v>
      </c>
      <c r="Q634" s="214">
        <v>75</v>
      </c>
      <c r="R634" s="68" t="s">
        <v>1479</v>
      </c>
      <c r="S634" s="349"/>
      <c r="T634" s="272"/>
    </row>
    <row r="635" spans="1:20" ht="51">
      <c r="A635" s="191" t="s">
        <v>550</v>
      </c>
      <c r="B635" s="68"/>
      <c r="C635" s="212" t="s">
        <v>589</v>
      </c>
      <c r="D635" s="213">
        <v>45701</v>
      </c>
      <c r="E635" s="191" t="s">
        <v>2827</v>
      </c>
      <c r="F635" s="191" t="s">
        <v>3</v>
      </c>
      <c r="G635" s="191">
        <v>2259190</v>
      </c>
      <c r="H635" s="68"/>
      <c r="I635" s="197" t="s">
        <v>3370</v>
      </c>
      <c r="J635" s="68"/>
      <c r="K635" s="68"/>
      <c r="L635" s="68"/>
      <c r="M635" s="68"/>
      <c r="N635" s="348"/>
      <c r="O635" s="348"/>
      <c r="P635" s="214">
        <v>0</v>
      </c>
      <c r="Q635" s="214">
        <v>76.63</v>
      </c>
      <c r="R635" s="68" t="s">
        <v>1479</v>
      </c>
      <c r="S635" s="349"/>
      <c r="T635" s="272"/>
    </row>
    <row r="636" spans="1:20" ht="63.75">
      <c r="A636" s="191">
        <v>25</v>
      </c>
      <c r="B636" s="68"/>
      <c r="C636" s="212" t="s">
        <v>42</v>
      </c>
      <c r="D636" s="213">
        <v>45701</v>
      </c>
      <c r="E636" s="191" t="s">
        <v>2828</v>
      </c>
      <c r="F636" s="191" t="s">
        <v>6</v>
      </c>
      <c r="G636" s="191">
        <v>2170226</v>
      </c>
      <c r="H636" s="68"/>
      <c r="I636" s="197" t="s">
        <v>3371</v>
      </c>
      <c r="J636" s="68"/>
      <c r="K636" s="68"/>
      <c r="L636" s="68"/>
      <c r="M636" s="68"/>
      <c r="N636" s="348"/>
      <c r="O636" s="348"/>
      <c r="P636" s="214">
        <v>0</v>
      </c>
      <c r="Q636" s="214">
        <v>271202.83</v>
      </c>
      <c r="R636" s="68" t="s">
        <v>1479</v>
      </c>
      <c r="S636" s="349"/>
      <c r="T636" s="272"/>
    </row>
    <row r="637" spans="1:20" ht="76.5">
      <c r="A637" s="191" t="s">
        <v>541</v>
      </c>
      <c r="B637" s="68"/>
      <c r="C637" s="212" t="s">
        <v>590</v>
      </c>
      <c r="D637" s="213">
        <v>45701</v>
      </c>
      <c r="E637" s="191" t="s">
        <v>2829</v>
      </c>
      <c r="F637" s="191" t="s">
        <v>635</v>
      </c>
      <c r="G637" s="191">
        <v>10971251</v>
      </c>
      <c r="H637" s="68"/>
      <c r="I637" s="197" t="s">
        <v>3372</v>
      </c>
      <c r="J637" s="68"/>
      <c r="K637" s="68"/>
      <c r="L637" s="68"/>
      <c r="M637" s="68"/>
      <c r="N637" s="348"/>
      <c r="O637" s="348"/>
      <c r="P637" s="214">
        <v>0</v>
      </c>
      <c r="Q637" s="214">
        <v>695418.44</v>
      </c>
      <c r="R637" s="68" t="s">
        <v>1479</v>
      </c>
      <c r="S637" s="349"/>
      <c r="T637" s="272"/>
    </row>
    <row r="638" spans="1:20" ht="76.5">
      <c r="A638" s="191">
        <v>862</v>
      </c>
      <c r="B638" s="68"/>
      <c r="C638" s="212" t="s">
        <v>187</v>
      </c>
      <c r="D638" s="213">
        <v>45701</v>
      </c>
      <c r="E638" s="191" t="s">
        <v>2830</v>
      </c>
      <c r="F638" s="191" t="s">
        <v>635</v>
      </c>
      <c r="G638" s="191">
        <v>10971303</v>
      </c>
      <c r="H638" s="68"/>
      <c r="I638" s="197" t="s">
        <v>3373</v>
      </c>
      <c r="J638" s="68"/>
      <c r="K638" s="68"/>
      <c r="L638" s="68"/>
      <c r="M638" s="68"/>
      <c r="N638" s="348"/>
      <c r="O638" s="348"/>
      <c r="P638" s="214">
        <v>0</v>
      </c>
      <c r="Q638" s="214">
        <v>156606.64000000001</v>
      </c>
      <c r="R638" s="68" t="s">
        <v>1479</v>
      </c>
      <c r="S638" s="349"/>
      <c r="T638" s="272"/>
    </row>
    <row r="639" spans="1:20" ht="76.5">
      <c r="A639" s="191" t="s">
        <v>541</v>
      </c>
      <c r="B639" s="68"/>
      <c r="C639" s="212" t="s">
        <v>590</v>
      </c>
      <c r="D639" s="213">
        <v>45701</v>
      </c>
      <c r="E639" s="191" t="s">
        <v>2831</v>
      </c>
      <c r="F639" s="191" t="s">
        <v>635</v>
      </c>
      <c r="G639" s="191">
        <v>10971236</v>
      </c>
      <c r="H639" s="68"/>
      <c r="I639" s="197" t="s">
        <v>3372</v>
      </c>
      <c r="J639" s="68"/>
      <c r="K639" s="68"/>
      <c r="L639" s="68"/>
      <c r="M639" s="68"/>
      <c r="N639" s="348"/>
      <c r="O639" s="348"/>
      <c r="P639" s="214">
        <v>0</v>
      </c>
      <c r="Q639" s="214">
        <v>173754.12</v>
      </c>
      <c r="R639" s="68" t="s">
        <v>1479</v>
      </c>
      <c r="S639" s="349"/>
      <c r="T639" s="272"/>
    </row>
    <row r="640" spans="1:20" ht="76.5">
      <c r="A640" s="191">
        <v>862</v>
      </c>
      <c r="B640" s="68"/>
      <c r="C640" s="212" t="s">
        <v>187</v>
      </c>
      <c r="D640" s="213">
        <v>45701</v>
      </c>
      <c r="E640" s="191" t="s">
        <v>2832</v>
      </c>
      <c r="F640" s="191" t="s">
        <v>635</v>
      </c>
      <c r="G640" s="191">
        <v>10971364</v>
      </c>
      <c r="H640" s="68"/>
      <c r="I640" s="197" t="s">
        <v>3373</v>
      </c>
      <c r="J640" s="68"/>
      <c r="K640" s="68"/>
      <c r="L640" s="68"/>
      <c r="M640" s="68"/>
      <c r="N640" s="348"/>
      <c r="O640" s="348"/>
      <c r="P640" s="214">
        <v>0</v>
      </c>
      <c r="Q640" s="214">
        <v>678270.96</v>
      </c>
      <c r="R640" s="68" t="s">
        <v>1479</v>
      </c>
      <c r="S640" s="349"/>
      <c r="T640" s="272"/>
    </row>
    <row r="641" spans="1:20" ht="63.75">
      <c r="A641" s="191" t="s">
        <v>550</v>
      </c>
      <c r="B641" s="68"/>
      <c r="C641" s="212" t="s">
        <v>589</v>
      </c>
      <c r="D641" s="213">
        <v>45701</v>
      </c>
      <c r="E641" s="191" t="s">
        <v>2833</v>
      </c>
      <c r="F641" s="191" t="s">
        <v>6</v>
      </c>
      <c r="G641" s="191">
        <v>2170397</v>
      </c>
      <c r="H641" s="68"/>
      <c r="I641" s="197" t="s">
        <v>3374</v>
      </c>
      <c r="J641" s="68"/>
      <c r="K641" s="68"/>
      <c r="L641" s="68"/>
      <c r="M641" s="68"/>
      <c r="N641" s="348"/>
      <c r="O641" s="348"/>
      <c r="P641" s="214">
        <v>0</v>
      </c>
      <c r="Q641" s="214">
        <v>3417.39</v>
      </c>
      <c r="R641" s="68" t="s">
        <v>1479</v>
      </c>
      <c r="S641" s="349"/>
      <c r="T641" s="272"/>
    </row>
    <row r="642" spans="1:20" ht="76.5">
      <c r="A642" s="191">
        <v>117</v>
      </c>
      <c r="B642" s="68"/>
      <c r="C642" s="212" t="s">
        <v>54</v>
      </c>
      <c r="D642" s="213">
        <v>45701</v>
      </c>
      <c r="E642" s="191" t="s">
        <v>2834</v>
      </c>
      <c r="F642" s="191" t="s">
        <v>10</v>
      </c>
      <c r="G642" s="191">
        <v>1119337</v>
      </c>
      <c r="H642" s="68"/>
      <c r="I642" s="197" t="s">
        <v>3375</v>
      </c>
      <c r="J642" s="68"/>
      <c r="K642" s="68"/>
      <c r="L642" s="68"/>
      <c r="M642" s="68"/>
      <c r="N642" s="348"/>
      <c r="O642" s="348"/>
      <c r="P642" s="214">
        <v>60</v>
      </c>
      <c r="Q642" s="214">
        <v>0</v>
      </c>
      <c r="R642" s="68" t="s">
        <v>1479</v>
      </c>
      <c r="S642" s="349"/>
      <c r="T642" s="272"/>
    </row>
    <row r="643" spans="1:20" ht="76.5">
      <c r="A643" s="191">
        <v>117</v>
      </c>
      <c r="B643" s="68"/>
      <c r="C643" s="212" t="s">
        <v>54</v>
      </c>
      <c r="D643" s="213">
        <v>45701</v>
      </c>
      <c r="E643" s="191" t="s">
        <v>2835</v>
      </c>
      <c r="F643" s="191" t="s">
        <v>10</v>
      </c>
      <c r="G643" s="191">
        <v>1119338</v>
      </c>
      <c r="H643" s="68"/>
      <c r="I643" s="197" t="s">
        <v>3376</v>
      </c>
      <c r="J643" s="68"/>
      <c r="K643" s="68"/>
      <c r="L643" s="68"/>
      <c r="M643" s="68"/>
      <c r="N643" s="348"/>
      <c r="O643" s="348"/>
      <c r="P643" s="214">
        <v>60</v>
      </c>
      <c r="Q643" s="214">
        <v>0</v>
      </c>
      <c r="R643" s="68" t="s">
        <v>1479</v>
      </c>
      <c r="S643" s="349"/>
      <c r="T643" s="272"/>
    </row>
    <row r="644" spans="1:20" ht="63.75">
      <c r="A644" s="191">
        <v>117</v>
      </c>
      <c r="B644" s="68"/>
      <c r="C644" s="212" t="s">
        <v>54</v>
      </c>
      <c r="D644" s="213">
        <v>45701</v>
      </c>
      <c r="E644" s="191" t="s">
        <v>2836</v>
      </c>
      <c r="F644" s="191" t="s">
        <v>10</v>
      </c>
      <c r="G644" s="191">
        <v>1119342</v>
      </c>
      <c r="H644" s="68"/>
      <c r="I644" s="197" t="s">
        <v>3377</v>
      </c>
      <c r="J644" s="68"/>
      <c r="K644" s="68"/>
      <c r="L644" s="68"/>
      <c r="M644" s="68"/>
      <c r="N644" s="348"/>
      <c r="O644" s="348"/>
      <c r="P644" s="214">
        <v>60</v>
      </c>
      <c r="Q644" s="214">
        <v>0</v>
      </c>
      <c r="R644" s="68" t="s">
        <v>1479</v>
      </c>
      <c r="S644" s="349"/>
      <c r="T644" s="272"/>
    </row>
    <row r="645" spans="1:20" ht="76.5">
      <c r="A645" s="191">
        <v>117</v>
      </c>
      <c r="B645" s="68"/>
      <c r="C645" s="212" t="s">
        <v>54</v>
      </c>
      <c r="D645" s="213">
        <v>45701</v>
      </c>
      <c r="E645" s="191" t="s">
        <v>2837</v>
      </c>
      <c r="F645" s="191" t="s">
        <v>10</v>
      </c>
      <c r="G645" s="191">
        <v>1119344</v>
      </c>
      <c r="H645" s="68"/>
      <c r="I645" s="197" t="s">
        <v>3378</v>
      </c>
      <c r="J645" s="68"/>
      <c r="K645" s="68"/>
      <c r="L645" s="68"/>
      <c r="M645" s="68"/>
      <c r="N645" s="348"/>
      <c r="O645" s="348"/>
      <c r="P645" s="214">
        <v>60</v>
      </c>
      <c r="Q645" s="214">
        <v>0</v>
      </c>
      <c r="R645" s="68" t="s">
        <v>1479</v>
      </c>
      <c r="S645" s="349"/>
      <c r="T645" s="272"/>
    </row>
    <row r="646" spans="1:20" ht="76.5">
      <c r="A646" s="191">
        <v>117</v>
      </c>
      <c r="B646" s="68"/>
      <c r="C646" s="212" t="s">
        <v>54</v>
      </c>
      <c r="D646" s="213">
        <v>45701</v>
      </c>
      <c r="E646" s="191" t="s">
        <v>2838</v>
      </c>
      <c r="F646" s="191" t="s">
        <v>10</v>
      </c>
      <c r="G646" s="191">
        <v>1119367</v>
      </c>
      <c r="H646" s="68"/>
      <c r="I646" s="197" t="s">
        <v>3379</v>
      </c>
      <c r="J646" s="68"/>
      <c r="K646" s="68"/>
      <c r="L646" s="68"/>
      <c r="M646" s="68"/>
      <c r="N646" s="348"/>
      <c r="O646" s="348"/>
      <c r="P646" s="214">
        <v>60</v>
      </c>
      <c r="Q646" s="214">
        <v>0</v>
      </c>
      <c r="R646" s="68" t="s">
        <v>1479</v>
      </c>
      <c r="S646" s="349"/>
      <c r="T646" s="272"/>
    </row>
    <row r="647" spans="1:20" ht="38.25">
      <c r="A647" s="191" t="s">
        <v>550</v>
      </c>
      <c r="B647" s="68"/>
      <c r="C647" s="212" t="s">
        <v>589</v>
      </c>
      <c r="D647" s="213">
        <v>45702</v>
      </c>
      <c r="E647" s="191" t="s">
        <v>2839</v>
      </c>
      <c r="F647" s="191" t="s">
        <v>3</v>
      </c>
      <c r="G647" s="191">
        <v>2259456</v>
      </c>
      <c r="H647" s="68"/>
      <c r="I647" s="197" t="s">
        <v>2184</v>
      </c>
      <c r="J647" s="68"/>
      <c r="K647" s="68"/>
      <c r="L647" s="68"/>
      <c r="M647" s="68"/>
      <c r="N647" s="348"/>
      <c r="O647" s="348"/>
      <c r="P647" s="214">
        <v>0</v>
      </c>
      <c r="Q647" s="214">
        <v>7046.15</v>
      </c>
      <c r="R647" s="68" t="s">
        <v>1479</v>
      </c>
      <c r="S647" s="349"/>
      <c r="T647" s="272"/>
    </row>
    <row r="648" spans="1:20" ht="38.25">
      <c r="A648" s="191" t="s">
        <v>550</v>
      </c>
      <c r="B648" s="68"/>
      <c r="C648" s="212" t="s">
        <v>589</v>
      </c>
      <c r="D648" s="213">
        <v>45702</v>
      </c>
      <c r="E648" s="191" t="s">
        <v>2840</v>
      </c>
      <c r="F648" s="191" t="s">
        <v>3</v>
      </c>
      <c r="G648" s="191">
        <v>2259485</v>
      </c>
      <c r="H648" s="68"/>
      <c r="I648" s="197" t="s">
        <v>3380</v>
      </c>
      <c r="J648" s="68"/>
      <c r="K648" s="68"/>
      <c r="L648" s="68"/>
      <c r="M648" s="68"/>
      <c r="N648" s="348"/>
      <c r="O648" s="348"/>
      <c r="P648" s="214">
        <v>0</v>
      </c>
      <c r="Q648" s="214">
        <v>500</v>
      </c>
      <c r="R648" s="68" t="s">
        <v>1479</v>
      </c>
      <c r="S648" s="349"/>
      <c r="T648" s="272"/>
    </row>
    <row r="649" spans="1:20" ht="51">
      <c r="A649" s="191">
        <v>86</v>
      </c>
      <c r="B649" s="68"/>
      <c r="C649" s="212" t="s">
        <v>50</v>
      </c>
      <c r="D649" s="213">
        <v>45702</v>
      </c>
      <c r="E649" s="191" t="s">
        <v>2841</v>
      </c>
      <c r="F649" s="191" t="s">
        <v>3</v>
      </c>
      <c r="G649" s="191">
        <v>2259532</v>
      </c>
      <c r="H649" s="68"/>
      <c r="I649" s="197" t="s">
        <v>3381</v>
      </c>
      <c r="J649" s="68"/>
      <c r="K649" s="68"/>
      <c r="L649" s="68"/>
      <c r="M649" s="68"/>
      <c r="N649" s="348"/>
      <c r="O649" s="348"/>
      <c r="P649" s="214">
        <v>0</v>
      </c>
      <c r="Q649" s="214">
        <v>73512</v>
      </c>
      <c r="R649" s="68" t="s">
        <v>1479</v>
      </c>
      <c r="S649" s="349"/>
      <c r="T649" s="272"/>
    </row>
    <row r="650" spans="1:20" ht="51">
      <c r="A650" s="191" t="s">
        <v>542</v>
      </c>
      <c r="B650" s="68"/>
      <c r="C650" s="212" t="s">
        <v>687</v>
      </c>
      <c r="D650" s="213">
        <v>45702</v>
      </c>
      <c r="E650" s="191" t="s">
        <v>2842</v>
      </c>
      <c r="F650" s="191" t="s">
        <v>3</v>
      </c>
      <c r="G650" s="191">
        <v>2259570</v>
      </c>
      <c r="H650" s="68"/>
      <c r="I650" s="197" t="s">
        <v>3382</v>
      </c>
      <c r="J650" s="68"/>
      <c r="K650" s="68"/>
      <c r="L650" s="68"/>
      <c r="M650" s="68"/>
      <c r="N650" s="348"/>
      <c r="O650" s="348"/>
      <c r="P650" s="214">
        <v>0</v>
      </c>
      <c r="Q650" s="214">
        <v>50</v>
      </c>
      <c r="R650" s="68" t="s">
        <v>1479</v>
      </c>
      <c r="S650" s="349"/>
      <c r="T650" s="272"/>
    </row>
    <row r="651" spans="1:20" ht="38.25">
      <c r="A651" s="191">
        <v>283</v>
      </c>
      <c r="B651" s="68"/>
      <c r="C651" s="212" t="s">
        <v>115</v>
      </c>
      <c r="D651" s="213">
        <v>45702</v>
      </c>
      <c r="E651" s="191" t="s">
        <v>2843</v>
      </c>
      <c r="F651" s="191" t="s">
        <v>3</v>
      </c>
      <c r="G651" s="191">
        <v>2259549</v>
      </c>
      <c r="H651" s="68"/>
      <c r="I651" s="197" t="s">
        <v>3383</v>
      </c>
      <c r="J651" s="68"/>
      <c r="K651" s="68"/>
      <c r="L651" s="68"/>
      <c r="M651" s="68"/>
      <c r="N651" s="348"/>
      <c r="O651" s="348"/>
      <c r="P651" s="214">
        <v>0</v>
      </c>
      <c r="Q651" s="214">
        <v>782</v>
      </c>
      <c r="R651" s="68" t="s">
        <v>1479</v>
      </c>
      <c r="S651" s="349"/>
      <c r="T651" s="272"/>
    </row>
    <row r="652" spans="1:20" ht="38.25">
      <c r="A652" s="191" t="s">
        <v>550</v>
      </c>
      <c r="B652" s="68"/>
      <c r="C652" s="212" t="s">
        <v>589</v>
      </c>
      <c r="D652" s="213">
        <v>45702</v>
      </c>
      <c r="E652" s="191" t="s">
        <v>2844</v>
      </c>
      <c r="F652" s="191" t="s">
        <v>3</v>
      </c>
      <c r="G652" s="191">
        <v>2259565</v>
      </c>
      <c r="H652" s="68"/>
      <c r="I652" s="197" t="s">
        <v>3384</v>
      </c>
      <c r="J652" s="68"/>
      <c r="K652" s="68"/>
      <c r="L652" s="68"/>
      <c r="M652" s="68"/>
      <c r="N652" s="348"/>
      <c r="O652" s="348"/>
      <c r="P652" s="214">
        <v>0</v>
      </c>
      <c r="Q652" s="214">
        <v>378</v>
      </c>
      <c r="R652" s="68" t="s">
        <v>1479</v>
      </c>
      <c r="S652" s="349"/>
      <c r="T652" s="272"/>
    </row>
    <row r="653" spans="1:20" ht="38.25">
      <c r="A653" s="191">
        <v>15</v>
      </c>
      <c r="B653" s="68"/>
      <c r="C653" s="212" t="s">
        <v>39</v>
      </c>
      <c r="D653" s="213">
        <v>45702</v>
      </c>
      <c r="E653" s="191" t="s">
        <v>2845</v>
      </c>
      <c r="F653" s="191" t="s">
        <v>3</v>
      </c>
      <c r="G653" s="191">
        <v>2259604</v>
      </c>
      <c r="H653" s="68"/>
      <c r="I653" s="197" t="s">
        <v>3385</v>
      </c>
      <c r="J653" s="68"/>
      <c r="K653" s="68"/>
      <c r="L653" s="68"/>
      <c r="M653" s="68"/>
      <c r="N653" s="348"/>
      <c r="O653" s="348"/>
      <c r="P653" s="214">
        <v>0</v>
      </c>
      <c r="Q653" s="214">
        <v>126.45</v>
      </c>
      <c r="R653" s="68" t="s">
        <v>3704</v>
      </c>
      <c r="S653" s="349"/>
      <c r="T653" s="272"/>
    </row>
    <row r="654" spans="1:20" ht="63.75">
      <c r="A654" s="191">
        <v>301</v>
      </c>
      <c r="B654" s="68"/>
      <c r="C654" s="212" t="s">
        <v>128</v>
      </c>
      <c r="D654" s="213">
        <v>45702</v>
      </c>
      <c r="E654" s="191" t="s">
        <v>2846</v>
      </c>
      <c r="F654" s="191" t="s">
        <v>3</v>
      </c>
      <c r="G654" s="191">
        <v>2259400</v>
      </c>
      <c r="H654" s="68"/>
      <c r="I654" s="197" t="s">
        <v>3386</v>
      </c>
      <c r="J654" s="68"/>
      <c r="K654" s="68"/>
      <c r="L654" s="68"/>
      <c r="M654" s="68"/>
      <c r="N654" s="348"/>
      <c r="O654" s="348"/>
      <c r="P654" s="214">
        <v>0</v>
      </c>
      <c r="Q654" s="214">
        <v>1000000</v>
      </c>
      <c r="R654" s="68" t="s">
        <v>1479</v>
      </c>
      <c r="S654" s="349"/>
      <c r="T654" s="272"/>
    </row>
    <row r="655" spans="1:20" ht="63.75">
      <c r="A655" s="191">
        <v>301</v>
      </c>
      <c r="B655" s="68"/>
      <c r="C655" s="212" t="s">
        <v>128</v>
      </c>
      <c r="D655" s="213">
        <v>45702</v>
      </c>
      <c r="E655" s="191" t="s">
        <v>2847</v>
      </c>
      <c r="F655" s="191" t="s">
        <v>3</v>
      </c>
      <c r="G655" s="191">
        <v>2259402</v>
      </c>
      <c r="H655" s="68"/>
      <c r="I655" s="197" t="s">
        <v>3387</v>
      </c>
      <c r="J655" s="68"/>
      <c r="K655" s="68"/>
      <c r="L655" s="68"/>
      <c r="M655" s="68"/>
      <c r="N655" s="348"/>
      <c r="O655" s="348"/>
      <c r="P655" s="214">
        <v>0</v>
      </c>
      <c r="Q655" s="214">
        <v>483920</v>
      </c>
      <c r="R655" s="68" t="s">
        <v>1479</v>
      </c>
      <c r="S655" s="349"/>
      <c r="T655" s="272"/>
    </row>
    <row r="656" spans="1:20" ht="51">
      <c r="A656" s="191" t="s">
        <v>550</v>
      </c>
      <c r="B656" s="68"/>
      <c r="C656" s="212" t="s">
        <v>589</v>
      </c>
      <c r="D656" s="213">
        <v>45702</v>
      </c>
      <c r="E656" s="191" t="s">
        <v>2848</v>
      </c>
      <c r="F656" s="191" t="s">
        <v>3</v>
      </c>
      <c r="G656" s="191">
        <v>2259491</v>
      </c>
      <c r="H656" s="68"/>
      <c r="I656" s="197" t="s">
        <v>3388</v>
      </c>
      <c r="J656" s="68"/>
      <c r="K656" s="68"/>
      <c r="L656" s="68"/>
      <c r="M656" s="68"/>
      <c r="N656" s="348"/>
      <c r="O656" s="348"/>
      <c r="P656" s="214">
        <v>0</v>
      </c>
      <c r="Q656" s="214">
        <v>2136.86</v>
      </c>
      <c r="R656" s="68" t="s">
        <v>1479</v>
      </c>
      <c r="S656" s="349"/>
      <c r="T656" s="272"/>
    </row>
    <row r="657" spans="1:20" ht="51">
      <c r="A657" s="191" t="s">
        <v>550</v>
      </c>
      <c r="B657" s="68"/>
      <c r="C657" s="212" t="s">
        <v>589</v>
      </c>
      <c r="D657" s="213">
        <v>45702</v>
      </c>
      <c r="E657" s="191" t="s">
        <v>2849</v>
      </c>
      <c r="F657" s="191" t="s">
        <v>3</v>
      </c>
      <c r="G657" s="191">
        <v>2259493</v>
      </c>
      <c r="H657" s="68"/>
      <c r="I657" s="197" t="s">
        <v>3389</v>
      </c>
      <c r="J657" s="68"/>
      <c r="K657" s="68"/>
      <c r="L657" s="68"/>
      <c r="M657" s="68"/>
      <c r="N657" s="348"/>
      <c r="O657" s="348"/>
      <c r="P657" s="214">
        <v>0</v>
      </c>
      <c r="Q657" s="214">
        <v>2493</v>
      </c>
      <c r="R657" s="68" t="s">
        <v>1479</v>
      </c>
      <c r="S657" s="349"/>
      <c r="T657" s="272"/>
    </row>
    <row r="658" spans="1:20" ht="38.25">
      <c r="A658" s="191">
        <v>86</v>
      </c>
      <c r="B658" s="68"/>
      <c r="C658" s="212" t="s">
        <v>50</v>
      </c>
      <c r="D658" s="213">
        <v>45702</v>
      </c>
      <c r="E658" s="191" t="s">
        <v>2850</v>
      </c>
      <c r="F658" s="191" t="s">
        <v>3</v>
      </c>
      <c r="G658" s="191">
        <v>2259606</v>
      </c>
      <c r="H658" s="68"/>
      <c r="I658" s="197" t="s">
        <v>3390</v>
      </c>
      <c r="J658" s="68"/>
      <c r="K658" s="68"/>
      <c r="L658" s="68"/>
      <c r="M658" s="68"/>
      <c r="N658" s="348"/>
      <c r="O658" s="348"/>
      <c r="P658" s="214">
        <v>0</v>
      </c>
      <c r="Q658" s="214">
        <v>3063</v>
      </c>
      <c r="R658" s="68" t="s">
        <v>1479</v>
      </c>
      <c r="S658" s="349"/>
      <c r="T658" s="272"/>
    </row>
    <row r="659" spans="1:20" ht="38.25">
      <c r="A659" s="191">
        <v>86</v>
      </c>
      <c r="B659" s="68"/>
      <c r="C659" s="212" t="s">
        <v>50</v>
      </c>
      <c r="D659" s="213">
        <v>45702</v>
      </c>
      <c r="E659" s="191" t="s">
        <v>2851</v>
      </c>
      <c r="F659" s="191" t="s">
        <v>3</v>
      </c>
      <c r="G659" s="191">
        <v>2259607</v>
      </c>
      <c r="H659" s="68"/>
      <c r="I659" s="197" t="s">
        <v>3391</v>
      </c>
      <c r="J659" s="68"/>
      <c r="K659" s="68"/>
      <c r="L659" s="68"/>
      <c r="M659" s="68"/>
      <c r="N659" s="348"/>
      <c r="O659" s="348"/>
      <c r="P659" s="214">
        <v>0</v>
      </c>
      <c r="Q659" s="214">
        <v>3063</v>
      </c>
      <c r="R659" s="68" t="s">
        <v>1479</v>
      </c>
      <c r="S659" s="349"/>
      <c r="T659" s="272"/>
    </row>
    <row r="660" spans="1:20" ht="38.25">
      <c r="A660" s="191">
        <v>86</v>
      </c>
      <c r="B660" s="68"/>
      <c r="C660" s="212" t="s">
        <v>50</v>
      </c>
      <c r="D660" s="213">
        <v>45702</v>
      </c>
      <c r="E660" s="191" t="s">
        <v>2852</v>
      </c>
      <c r="F660" s="191" t="s">
        <v>3</v>
      </c>
      <c r="G660" s="191">
        <v>2259608</v>
      </c>
      <c r="H660" s="68"/>
      <c r="I660" s="197" t="s">
        <v>3392</v>
      </c>
      <c r="J660" s="68"/>
      <c r="K660" s="68"/>
      <c r="L660" s="68"/>
      <c r="M660" s="68"/>
      <c r="N660" s="348"/>
      <c r="O660" s="348"/>
      <c r="P660" s="214">
        <v>0</v>
      </c>
      <c r="Q660" s="214">
        <v>3063</v>
      </c>
      <c r="R660" s="68" t="s">
        <v>1479</v>
      </c>
      <c r="S660" s="349"/>
      <c r="T660" s="272"/>
    </row>
    <row r="661" spans="1:20" ht="38.25">
      <c r="A661" s="191">
        <v>86</v>
      </c>
      <c r="B661" s="68"/>
      <c r="C661" s="212" t="s">
        <v>50</v>
      </c>
      <c r="D661" s="213">
        <v>45702</v>
      </c>
      <c r="E661" s="191" t="s">
        <v>2853</v>
      </c>
      <c r="F661" s="191" t="s">
        <v>3</v>
      </c>
      <c r="G661" s="191">
        <v>2259610</v>
      </c>
      <c r="H661" s="68"/>
      <c r="I661" s="197" t="s">
        <v>3393</v>
      </c>
      <c r="J661" s="68"/>
      <c r="K661" s="68"/>
      <c r="L661" s="68"/>
      <c r="M661" s="68"/>
      <c r="N661" s="348"/>
      <c r="O661" s="348"/>
      <c r="P661" s="214">
        <v>0</v>
      </c>
      <c r="Q661" s="214">
        <v>3063</v>
      </c>
      <c r="R661" s="68" t="s">
        <v>1479</v>
      </c>
      <c r="S661" s="349"/>
      <c r="T661" s="272"/>
    </row>
    <row r="662" spans="1:20" ht="38.25">
      <c r="A662" s="191">
        <v>86</v>
      </c>
      <c r="B662" s="68"/>
      <c r="C662" s="212" t="s">
        <v>50</v>
      </c>
      <c r="D662" s="213">
        <v>45702</v>
      </c>
      <c r="E662" s="191" t="s">
        <v>2854</v>
      </c>
      <c r="F662" s="191" t="s">
        <v>3</v>
      </c>
      <c r="G662" s="191">
        <v>2259611</v>
      </c>
      <c r="H662" s="68"/>
      <c r="I662" s="197" t="s">
        <v>3394</v>
      </c>
      <c r="J662" s="68"/>
      <c r="K662" s="68"/>
      <c r="L662" s="68"/>
      <c r="M662" s="68"/>
      <c r="N662" s="348"/>
      <c r="O662" s="348"/>
      <c r="P662" s="214">
        <v>0</v>
      </c>
      <c r="Q662" s="214">
        <v>3063</v>
      </c>
      <c r="R662" s="68" t="s">
        <v>1479</v>
      </c>
      <c r="S662" s="349"/>
      <c r="T662" s="272"/>
    </row>
    <row r="663" spans="1:20" ht="38.25">
      <c r="A663" s="191">
        <v>86</v>
      </c>
      <c r="B663" s="68"/>
      <c r="C663" s="212" t="s">
        <v>50</v>
      </c>
      <c r="D663" s="213">
        <v>45702</v>
      </c>
      <c r="E663" s="191" t="s">
        <v>2855</v>
      </c>
      <c r="F663" s="191" t="s">
        <v>3</v>
      </c>
      <c r="G663" s="191">
        <v>2259612</v>
      </c>
      <c r="H663" s="68"/>
      <c r="I663" s="197" t="s">
        <v>3395</v>
      </c>
      <c r="J663" s="68"/>
      <c r="K663" s="68"/>
      <c r="L663" s="68"/>
      <c r="M663" s="68"/>
      <c r="N663" s="348"/>
      <c r="O663" s="348"/>
      <c r="P663" s="214">
        <v>0</v>
      </c>
      <c r="Q663" s="214">
        <v>3063</v>
      </c>
      <c r="R663" s="68" t="s">
        <v>1479</v>
      </c>
      <c r="S663" s="349"/>
      <c r="T663" s="272"/>
    </row>
    <row r="664" spans="1:20" ht="38.25">
      <c r="A664" s="191">
        <v>86</v>
      </c>
      <c r="B664" s="68"/>
      <c r="C664" s="212" t="s">
        <v>50</v>
      </c>
      <c r="D664" s="213">
        <v>45702</v>
      </c>
      <c r="E664" s="191" t="s">
        <v>2856</v>
      </c>
      <c r="F664" s="191" t="s">
        <v>3</v>
      </c>
      <c r="G664" s="191">
        <v>2259614</v>
      </c>
      <c r="H664" s="68"/>
      <c r="I664" s="197" t="s">
        <v>3396</v>
      </c>
      <c r="J664" s="68"/>
      <c r="K664" s="68"/>
      <c r="L664" s="68"/>
      <c r="M664" s="68"/>
      <c r="N664" s="348"/>
      <c r="O664" s="348"/>
      <c r="P664" s="214">
        <v>0</v>
      </c>
      <c r="Q664" s="214">
        <v>3063</v>
      </c>
      <c r="R664" s="68" t="s">
        <v>1479</v>
      </c>
      <c r="S664" s="349"/>
      <c r="T664" s="272"/>
    </row>
    <row r="665" spans="1:20" ht="38.25">
      <c r="A665" s="191">
        <v>86</v>
      </c>
      <c r="B665" s="68"/>
      <c r="C665" s="212" t="s">
        <v>50</v>
      </c>
      <c r="D665" s="213">
        <v>45702</v>
      </c>
      <c r="E665" s="191" t="s">
        <v>2857</v>
      </c>
      <c r="F665" s="191" t="s">
        <v>3</v>
      </c>
      <c r="G665" s="191">
        <v>2259617</v>
      </c>
      <c r="H665" s="68"/>
      <c r="I665" s="197" t="s">
        <v>3397</v>
      </c>
      <c r="J665" s="68"/>
      <c r="K665" s="68"/>
      <c r="L665" s="68"/>
      <c r="M665" s="68"/>
      <c r="N665" s="348"/>
      <c r="O665" s="348"/>
      <c r="P665" s="214">
        <v>0</v>
      </c>
      <c r="Q665" s="214">
        <v>3063</v>
      </c>
      <c r="R665" s="68" t="s">
        <v>1479</v>
      </c>
      <c r="S665" s="349"/>
      <c r="T665" s="272"/>
    </row>
    <row r="666" spans="1:20" ht="63.75">
      <c r="A666" s="191" t="s">
        <v>544</v>
      </c>
      <c r="B666" s="68"/>
      <c r="C666" s="212" t="s">
        <v>679</v>
      </c>
      <c r="D666" s="213">
        <v>45702</v>
      </c>
      <c r="E666" s="191" t="s">
        <v>2858</v>
      </c>
      <c r="F666" s="191" t="s">
        <v>6</v>
      </c>
      <c r="G666" s="191">
        <v>2171022</v>
      </c>
      <c r="H666" s="68"/>
      <c r="I666" s="197" t="s">
        <v>3398</v>
      </c>
      <c r="J666" s="68"/>
      <c r="K666" s="68"/>
      <c r="L666" s="68"/>
      <c r="M666" s="68"/>
      <c r="N666" s="348"/>
      <c r="O666" s="348"/>
      <c r="P666" s="214">
        <v>0</v>
      </c>
      <c r="Q666" s="214">
        <v>50731.74</v>
      </c>
      <c r="R666" s="68" t="s">
        <v>1479</v>
      </c>
      <c r="S666" s="349"/>
      <c r="T666" s="272"/>
    </row>
    <row r="667" spans="1:20" ht="63.75">
      <c r="A667" s="191" t="s">
        <v>544</v>
      </c>
      <c r="B667" s="68"/>
      <c r="C667" s="212" t="s">
        <v>679</v>
      </c>
      <c r="D667" s="213">
        <v>45702</v>
      </c>
      <c r="E667" s="191" t="s">
        <v>2859</v>
      </c>
      <c r="F667" s="191" t="s">
        <v>6</v>
      </c>
      <c r="G667" s="191">
        <v>2171024</v>
      </c>
      <c r="H667" s="68"/>
      <c r="I667" s="197" t="s">
        <v>3399</v>
      </c>
      <c r="J667" s="68"/>
      <c r="K667" s="68"/>
      <c r="L667" s="68"/>
      <c r="M667" s="68"/>
      <c r="N667" s="348"/>
      <c r="O667" s="348"/>
      <c r="P667" s="214">
        <v>0</v>
      </c>
      <c r="Q667" s="214">
        <v>30095.46</v>
      </c>
      <c r="R667" s="68" t="s">
        <v>1479</v>
      </c>
      <c r="S667" s="349"/>
      <c r="T667" s="272"/>
    </row>
    <row r="668" spans="1:20" ht="63.75">
      <c r="A668" s="191" t="s">
        <v>544</v>
      </c>
      <c r="B668" s="68"/>
      <c r="C668" s="212" t="s">
        <v>679</v>
      </c>
      <c r="D668" s="213">
        <v>45702</v>
      </c>
      <c r="E668" s="191" t="s">
        <v>2860</v>
      </c>
      <c r="F668" s="191" t="s">
        <v>6</v>
      </c>
      <c r="G668" s="191">
        <v>2171025</v>
      </c>
      <c r="H668" s="68"/>
      <c r="I668" s="197" t="s">
        <v>3400</v>
      </c>
      <c r="J668" s="68"/>
      <c r="K668" s="68"/>
      <c r="L668" s="68"/>
      <c r="M668" s="68"/>
      <c r="N668" s="348"/>
      <c r="O668" s="348"/>
      <c r="P668" s="214">
        <v>0</v>
      </c>
      <c r="Q668" s="214">
        <v>287107.42</v>
      </c>
      <c r="R668" s="68" t="s">
        <v>1479</v>
      </c>
      <c r="S668" s="349"/>
      <c r="T668" s="272"/>
    </row>
    <row r="669" spans="1:20" ht="38.25">
      <c r="A669" s="191">
        <v>283</v>
      </c>
      <c r="B669" s="68"/>
      <c r="C669" s="212" t="s">
        <v>115</v>
      </c>
      <c r="D669" s="213">
        <v>45702</v>
      </c>
      <c r="E669" s="191" t="s">
        <v>2861</v>
      </c>
      <c r="F669" s="191" t="s">
        <v>6</v>
      </c>
      <c r="G669" s="191">
        <v>2171156</v>
      </c>
      <c r="H669" s="68"/>
      <c r="I669" s="197" t="s">
        <v>1532</v>
      </c>
      <c r="J669" s="68"/>
      <c r="K669" s="68"/>
      <c r="L669" s="68"/>
      <c r="M669" s="68"/>
      <c r="N669" s="348"/>
      <c r="O669" s="348"/>
      <c r="P669" s="214">
        <v>0</v>
      </c>
      <c r="Q669" s="214">
        <v>376709.56</v>
      </c>
      <c r="R669" s="68" t="s">
        <v>1479</v>
      </c>
      <c r="S669" s="349"/>
      <c r="T669" s="272"/>
    </row>
    <row r="670" spans="1:20" ht="38.25">
      <c r="A670" s="191">
        <v>283</v>
      </c>
      <c r="B670" s="68"/>
      <c r="C670" s="212" t="s">
        <v>115</v>
      </c>
      <c r="D670" s="213">
        <v>45702</v>
      </c>
      <c r="E670" s="191" t="s">
        <v>2862</v>
      </c>
      <c r="F670" s="191" t="s">
        <v>6</v>
      </c>
      <c r="G670" s="191">
        <v>2171157</v>
      </c>
      <c r="H670" s="68"/>
      <c r="I670" s="197" t="s">
        <v>1532</v>
      </c>
      <c r="J670" s="68"/>
      <c r="K670" s="68"/>
      <c r="L670" s="68"/>
      <c r="M670" s="68"/>
      <c r="N670" s="348"/>
      <c r="O670" s="348"/>
      <c r="P670" s="214">
        <v>0</v>
      </c>
      <c r="Q670" s="214">
        <v>1864385.4</v>
      </c>
      <c r="R670" s="68" t="s">
        <v>1479</v>
      </c>
      <c r="S670" s="349"/>
      <c r="T670" s="272"/>
    </row>
    <row r="671" spans="1:20" ht="76.5">
      <c r="A671" s="191">
        <v>117</v>
      </c>
      <c r="B671" s="68"/>
      <c r="C671" s="212" t="s">
        <v>54</v>
      </c>
      <c r="D671" s="213">
        <v>45702</v>
      </c>
      <c r="E671" s="191" t="s">
        <v>2863</v>
      </c>
      <c r="F671" s="191" t="s">
        <v>10</v>
      </c>
      <c r="G671" s="191">
        <v>1119450</v>
      </c>
      <c r="H671" s="68"/>
      <c r="I671" s="197" t="s">
        <v>3401</v>
      </c>
      <c r="J671" s="68"/>
      <c r="K671" s="68"/>
      <c r="L671" s="68"/>
      <c r="M671" s="68"/>
      <c r="N671" s="348"/>
      <c r="O671" s="348"/>
      <c r="P671" s="214">
        <v>60</v>
      </c>
      <c r="Q671" s="214">
        <v>0</v>
      </c>
      <c r="R671" s="68" t="s">
        <v>1479</v>
      </c>
      <c r="S671" s="349"/>
      <c r="T671" s="272"/>
    </row>
    <row r="672" spans="1:20" ht="51">
      <c r="A672" s="191">
        <v>81</v>
      </c>
      <c r="B672" s="68"/>
      <c r="C672" s="212" t="s">
        <v>49</v>
      </c>
      <c r="D672" s="213">
        <v>45705</v>
      </c>
      <c r="E672" s="191" t="s">
        <v>2864</v>
      </c>
      <c r="F672" s="191" t="s">
        <v>3</v>
      </c>
      <c r="G672" s="191">
        <v>2259845</v>
      </c>
      <c r="H672" s="68"/>
      <c r="I672" s="197" t="s">
        <v>3402</v>
      </c>
      <c r="J672" s="68"/>
      <c r="K672" s="68"/>
      <c r="L672" s="68"/>
      <c r="M672" s="68"/>
      <c r="N672" s="348"/>
      <c r="O672" s="348"/>
      <c r="P672" s="214">
        <v>0</v>
      </c>
      <c r="Q672" s="214">
        <v>90</v>
      </c>
      <c r="R672" s="68" t="s">
        <v>1479</v>
      </c>
      <c r="S672" s="349"/>
      <c r="T672" s="272"/>
    </row>
    <row r="673" spans="1:20" ht="51">
      <c r="A673" s="191">
        <v>25</v>
      </c>
      <c r="B673" s="68"/>
      <c r="C673" s="212" t="s">
        <v>42</v>
      </c>
      <c r="D673" s="213">
        <v>45705</v>
      </c>
      <c r="E673" s="191" t="s">
        <v>2865</v>
      </c>
      <c r="F673" s="191" t="s">
        <v>3</v>
      </c>
      <c r="G673" s="191">
        <v>2259848</v>
      </c>
      <c r="H673" s="68"/>
      <c r="I673" s="197" t="s">
        <v>3403</v>
      </c>
      <c r="J673" s="68"/>
      <c r="K673" s="68"/>
      <c r="L673" s="68"/>
      <c r="M673" s="68"/>
      <c r="N673" s="348"/>
      <c r="O673" s="348"/>
      <c r="P673" s="214">
        <v>0</v>
      </c>
      <c r="Q673" s="214">
        <v>14368.17</v>
      </c>
      <c r="R673" s="68" t="s">
        <v>1479</v>
      </c>
      <c r="S673" s="349"/>
      <c r="T673" s="272"/>
    </row>
    <row r="674" spans="1:20" ht="51">
      <c r="A674" s="191">
        <v>86</v>
      </c>
      <c r="B674" s="68"/>
      <c r="C674" s="212" t="s">
        <v>50</v>
      </c>
      <c r="D674" s="213">
        <v>45705</v>
      </c>
      <c r="E674" s="191" t="s">
        <v>2866</v>
      </c>
      <c r="F674" s="191" t="s">
        <v>3</v>
      </c>
      <c r="G674" s="191">
        <v>2259986</v>
      </c>
      <c r="H674" s="68"/>
      <c r="I674" s="197" t="s">
        <v>3404</v>
      </c>
      <c r="J674" s="68"/>
      <c r="K674" s="68"/>
      <c r="L674" s="68"/>
      <c r="M674" s="68"/>
      <c r="N674" s="348"/>
      <c r="O674" s="348"/>
      <c r="P674" s="214">
        <v>0</v>
      </c>
      <c r="Q674" s="214">
        <v>15315</v>
      </c>
      <c r="R674" s="68" t="s">
        <v>1479</v>
      </c>
      <c r="S674" s="349"/>
      <c r="T674" s="272"/>
    </row>
    <row r="675" spans="1:20" ht="38.25">
      <c r="A675" s="191">
        <v>15</v>
      </c>
      <c r="B675" s="68"/>
      <c r="C675" s="212" t="s">
        <v>39</v>
      </c>
      <c r="D675" s="213">
        <v>45705</v>
      </c>
      <c r="E675" s="191" t="s">
        <v>2867</v>
      </c>
      <c r="F675" s="191" t="s">
        <v>3</v>
      </c>
      <c r="G675" s="191">
        <v>2259988</v>
      </c>
      <c r="H675" s="68"/>
      <c r="I675" s="197" t="s">
        <v>3405</v>
      </c>
      <c r="J675" s="68"/>
      <c r="K675" s="68"/>
      <c r="L675" s="68"/>
      <c r="M675" s="68"/>
      <c r="N675" s="348"/>
      <c r="O675" s="348"/>
      <c r="P675" s="214">
        <v>0</v>
      </c>
      <c r="Q675" s="214">
        <v>2</v>
      </c>
      <c r="R675" s="68" t="s">
        <v>1479</v>
      </c>
      <c r="S675" s="349"/>
      <c r="T675" s="272"/>
    </row>
    <row r="676" spans="1:20" ht="38.25">
      <c r="A676" s="191">
        <v>15</v>
      </c>
      <c r="B676" s="68"/>
      <c r="C676" s="212" t="s">
        <v>39</v>
      </c>
      <c r="D676" s="213">
        <v>45705</v>
      </c>
      <c r="E676" s="191" t="s">
        <v>2868</v>
      </c>
      <c r="F676" s="191" t="s">
        <v>3</v>
      </c>
      <c r="G676" s="191">
        <v>2259989</v>
      </c>
      <c r="H676" s="68"/>
      <c r="I676" s="197" t="s">
        <v>3406</v>
      </c>
      <c r="J676" s="68"/>
      <c r="K676" s="68"/>
      <c r="L676" s="68"/>
      <c r="M676" s="68"/>
      <c r="N676" s="348"/>
      <c r="O676" s="348"/>
      <c r="P676" s="214">
        <v>0</v>
      </c>
      <c r="Q676" s="214">
        <v>29</v>
      </c>
      <c r="R676" s="68" t="s">
        <v>1479</v>
      </c>
      <c r="S676" s="349"/>
      <c r="T676" s="272"/>
    </row>
    <row r="677" spans="1:20" ht="51">
      <c r="A677" s="191">
        <v>86</v>
      </c>
      <c r="B677" s="68"/>
      <c r="C677" s="212" t="s">
        <v>50</v>
      </c>
      <c r="D677" s="213">
        <v>45705</v>
      </c>
      <c r="E677" s="191" t="s">
        <v>2869</v>
      </c>
      <c r="F677" s="191" t="s">
        <v>3</v>
      </c>
      <c r="G677" s="191">
        <v>2259990</v>
      </c>
      <c r="H677" s="68"/>
      <c r="I677" s="197" t="s">
        <v>3407</v>
      </c>
      <c r="J677" s="68"/>
      <c r="K677" s="68"/>
      <c r="L677" s="68"/>
      <c r="M677" s="68"/>
      <c r="N677" s="348"/>
      <c r="O677" s="348"/>
      <c r="P677" s="214">
        <v>0</v>
      </c>
      <c r="Q677" s="214">
        <v>9189</v>
      </c>
      <c r="R677" s="68" t="s">
        <v>1479</v>
      </c>
      <c r="S677" s="349"/>
      <c r="T677" s="272"/>
    </row>
    <row r="678" spans="1:20" ht="51">
      <c r="A678" s="191">
        <v>86</v>
      </c>
      <c r="B678" s="68"/>
      <c r="C678" s="212" t="s">
        <v>50</v>
      </c>
      <c r="D678" s="213">
        <v>45705</v>
      </c>
      <c r="E678" s="191" t="s">
        <v>2870</v>
      </c>
      <c r="F678" s="191" t="s">
        <v>3</v>
      </c>
      <c r="G678" s="191">
        <v>2259991</v>
      </c>
      <c r="H678" s="68"/>
      <c r="I678" s="197" t="s">
        <v>3408</v>
      </c>
      <c r="J678" s="68"/>
      <c r="K678" s="68"/>
      <c r="L678" s="68"/>
      <c r="M678" s="68"/>
      <c r="N678" s="348"/>
      <c r="O678" s="348"/>
      <c r="P678" s="214">
        <v>0</v>
      </c>
      <c r="Q678" s="214">
        <v>18378</v>
      </c>
      <c r="R678" s="68" t="s">
        <v>1479</v>
      </c>
      <c r="S678" s="349"/>
      <c r="T678" s="272"/>
    </row>
    <row r="679" spans="1:20" ht="51">
      <c r="A679" s="191">
        <v>86</v>
      </c>
      <c r="B679" s="68"/>
      <c r="C679" s="212" t="s">
        <v>50</v>
      </c>
      <c r="D679" s="213">
        <v>45705</v>
      </c>
      <c r="E679" s="191" t="s">
        <v>2871</v>
      </c>
      <c r="F679" s="191" t="s">
        <v>3</v>
      </c>
      <c r="G679" s="191">
        <v>2259993</v>
      </c>
      <c r="H679" s="68"/>
      <c r="I679" s="197" t="s">
        <v>3409</v>
      </c>
      <c r="J679" s="68"/>
      <c r="K679" s="68"/>
      <c r="L679" s="68"/>
      <c r="M679" s="68"/>
      <c r="N679" s="348"/>
      <c r="O679" s="348"/>
      <c r="P679" s="214">
        <v>0</v>
      </c>
      <c r="Q679" s="214">
        <v>9189</v>
      </c>
      <c r="R679" s="68" t="s">
        <v>1479</v>
      </c>
      <c r="S679" s="349"/>
      <c r="T679" s="272"/>
    </row>
    <row r="680" spans="1:20" ht="51">
      <c r="A680" s="191">
        <v>86</v>
      </c>
      <c r="B680" s="68"/>
      <c r="C680" s="212" t="s">
        <v>50</v>
      </c>
      <c r="D680" s="213">
        <v>45705</v>
      </c>
      <c r="E680" s="191" t="s">
        <v>2872</v>
      </c>
      <c r="F680" s="191" t="s">
        <v>3</v>
      </c>
      <c r="G680" s="191">
        <v>2259995</v>
      </c>
      <c r="H680" s="68"/>
      <c r="I680" s="197" t="s">
        <v>3410</v>
      </c>
      <c r="J680" s="68"/>
      <c r="K680" s="68"/>
      <c r="L680" s="68"/>
      <c r="M680" s="68"/>
      <c r="N680" s="348"/>
      <c r="O680" s="348"/>
      <c r="P680" s="214">
        <v>0</v>
      </c>
      <c r="Q680" s="214">
        <v>24504</v>
      </c>
      <c r="R680" s="68" t="s">
        <v>1479</v>
      </c>
      <c r="S680" s="349"/>
      <c r="T680" s="272"/>
    </row>
    <row r="681" spans="1:20" ht="51">
      <c r="A681" s="191">
        <v>86</v>
      </c>
      <c r="B681" s="68"/>
      <c r="C681" s="212" t="s">
        <v>50</v>
      </c>
      <c r="D681" s="213">
        <v>45705</v>
      </c>
      <c r="E681" s="191" t="s">
        <v>2873</v>
      </c>
      <c r="F681" s="191" t="s">
        <v>3</v>
      </c>
      <c r="G681" s="191">
        <v>2259997</v>
      </c>
      <c r="H681" s="68"/>
      <c r="I681" s="197" t="s">
        <v>3411</v>
      </c>
      <c r="J681" s="68"/>
      <c r="K681" s="68"/>
      <c r="L681" s="68"/>
      <c r="M681" s="68"/>
      <c r="N681" s="348"/>
      <c r="O681" s="348"/>
      <c r="P681" s="214">
        <v>0</v>
      </c>
      <c r="Q681" s="214">
        <v>9189</v>
      </c>
      <c r="R681" s="68" t="s">
        <v>1479</v>
      </c>
      <c r="S681" s="349"/>
      <c r="T681" s="272"/>
    </row>
    <row r="682" spans="1:20" ht="51">
      <c r="A682" s="191">
        <v>86</v>
      </c>
      <c r="B682" s="68"/>
      <c r="C682" s="212" t="s">
        <v>50</v>
      </c>
      <c r="D682" s="213">
        <v>45705</v>
      </c>
      <c r="E682" s="191" t="s">
        <v>2874</v>
      </c>
      <c r="F682" s="191" t="s">
        <v>3</v>
      </c>
      <c r="G682" s="191">
        <v>2260001</v>
      </c>
      <c r="H682" s="68"/>
      <c r="I682" s="197" t="s">
        <v>3412</v>
      </c>
      <c r="J682" s="68"/>
      <c r="K682" s="68"/>
      <c r="L682" s="68"/>
      <c r="M682" s="68"/>
      <c r="N682" s="348"/>
      <c r="O682" s="348"/>
      <c r="P682" s="214">
        <v>0</v>
      </c>
      <c r="Q682" s="214">
        <v>6126</v>
      </c>
      <c r="R682" s="68" t="s">
        <v>1479</v>
      </c>
      <c r="S682" s="349"/>
      <c r="T682" s="272"/>
    </row>
    <row r="683" spans="1:20" ht="51">
      <c r="A683" s="191">
        <v>86</v>
      </c>
      <c r="B683" s="68"/>
      <c r="C683" s="212" t="s">
        <v>50</v>
      </c>
      <c r="D683" s="213">
        <v>45705</v>
      </c>
      <c r="E683" s="191" t="s">
        <v>2875</v>
      </c>
      <c r="F683" s="191" t="s">
        <v>3</v>
      </c>
      <c r="G683" s="191">
        <v>2259998</v>
      </c>
      <c r="H683" s="68"/>
      <c r="I683" s="197" t="s">
        <v>3413</v>
      </c>
      <c r="J683" s="68"/>
      <c r="K683" s="68"/>
      <c r="L683" s="68"/>
      <c r="M683" s="68"/>
      <c r="N683" s="348"/>
      <c r="O683" s="348"/>
      <c r="P683" s="214">
        <v>0</v>
      </c>
      <c r="Q683" s="214">
        <v>6126</v>
      </c>
      <c r="R683" s="68" t="s">
        <v>1479</v>
      </c>
      <c r="S683" s="349"/>
      <c r="T683" s="272"/>
    </row>
    <row r="684" spans="1:20" ht="51">
      <c r="A684" s="191">
        <v>86</v>
      </c>
      <c r="B684" s="68"/>
      <c r="C684" s="212" t="s">
        <v>50</v>
      </c>
      <c r="D684" s="213">
        <v>45705</v>
      </c>
      <c r="E684" s="191" t="s">
        <v>2876</v>
      </c>
      <c r="F684" s="191" t="s">
        <v>3</v>
      </c>
      <c r="G684" s="191">
        <v>2259999</v>
      </c>
      <c r="H684" s="68"/>
      <c r="I684" s="197" t="s">
        <v>3414</v>
      </c>
      <c r="J684" s="68"/>
      <c r="K684" s="68"/>
      <c r="L684" s="68"/>
      <c r="M684" s="68"/>
      <c r="N684" s="348"/>
      <c r="O684" s="348"/>
      <c r="P684" s="214">
        <v>0</v>
      </c>
      <c r="Q684" s="214">
        <v>18378</v>
      </c>
      <c r="R684" s="68" t="s">
        <v>1479</v>
      </c>
      <c r="S684" s="349"/>
      <c r="T684" s="272"/>
    </row>
    <row r="685" spans="1:20" ht="38.25">
      <c r="A685" s="191">
        <v>86</v>
      </c>
      <c r="B685" s="68"/>
      <c r="C685" s="212" t="s">
        <v>50</v>
      </c>
      <c r="D685" s="213">
        <v>45705</v>
      </c>
      <c r="E685" s="191" t="s">
        <v>2877</v>
      </c>
      <c r="F685" s="191" t="s">
        <v>3</v>
      </c>
      <c r="G685" s="191">
        <v>2260000</v>
      </c>
      <c r="H685" s="68"/>
      <c r="I685" s="197" t="s">
        <v>3415</v>
      </c>
      <c r="J685" s="68"/>
      <c r="K685" s="68"/>
      <c r="L685" s="68"/>
      <c r="M685" s="68"/>
      <c r="N685" s="348"/>
      <c r="O685" s="348"/>
      <c r="P685" s="214">
        <v>0</v>
      </c>
      <c r="Q685" s="214">
        <v>3063</v>
      </c>
      <c r="R685" s="68" t="s">
        <v>1479</v>
      </c>
      <c r="S685" s="349"/>
      <c r="T685" s="272"/>
    </row>
    <row r="686" spans="1:20" ht="51">
      <c r="A686" s="191">
        <v>526</v>
      </c>
      <c r="B686" s="68"/>
      <c r="C686" s="212" t="s">
        <v>1262</v>
      </c>
      <c r="D686" s="213">
        <v>45705</v>
      </c>
      <c r="E686" s="191" t="s">
        <v>2878</v>
      </c>
      <c r="F686" s="191" t="s">
        <v>3</v>
      </c>
      <c r="G686" s="191">
        <v>2260011</v>
      </c>
      <c r="H686" s="68"/>
      <c r="I686" s="197" t="s">
        <v>3416</v>
      </c>
      <c r="J686" s="68"/>
      <c r="K686" s="68"/>
      <c r="L686" s="68"/>
      <c r="M686" s="68"/>
      <c r="N686" s="348"/>
      <c r="O686" s="348"/>
      <c r="P686" s="214">
        <v>0</v>
      </c>
      <c r="Q686" s="214">
        <v>19500</v>
      </c>
      <c r="R686" s="68" t="s">
        <v>1479</v>
      </c>
      <c r="S686" s="349"/>
      <c r="T686" s="272"/>
    </row>
    <row r="687" spans="1:20" ht="38.25">
      <c r="A687" s="191" t="s">
        <v>550</v>
      </c>
      <c r="B687" s="68"/>
      <c r="C687" s="212" t="s">
        <v>589</v>
      </c>
      <c r="D687" s="213">
        <v>45705</v>
      </c>
      <c r="E687" s="191" t="s">
        <v>2879</v>
      </c>
      <c r="F687" s="191" t="s">
        <v>3</v>
      </c>
      <c r="G687" s="191">
        <v>2260016</v>
      </c>
      <c r="H687" s="68"/>
      <c r="I687" s="197" t="s">
        <v>3417</v>
      </c>
      <c r="J687" s="68"/>
      <c r="K687" s="68"/>
      <c r="L687" s="68"/>
      <c r="M687" s="68"/>
      <c r="N687" s="348"/>
      <c r="O687" s="348"/>
      <c r="P687" s="214">
        <v>0</v>
      </c>
      <c r="Q687" s="214">
        <v>120</v>
      </c>
      <c r="R687" s="68" t="s">
        <v>1479</v>
      </c>
      <c r="S687" s="349"/>
      <c r="T687" s="272"/>
    </row>
    <row r="688" spans="1:20" ht="51">
      <c r="A688" s="191">
        <v>132</v>
      </c>
      <c r="B688" s="68"/>
      <c r="C688" s="212" t="s">
        <v>59</v>
      </c>
      <c r="D688" s="213">
        <v>45705</v>
      </c>
      <c r="E688" s="191" t="s">
        <v>2880</v>
      </c>
      <c r="F688" s="191" t="s">
        <v>3</v>
      </c>
      <c r="G688" s="191">
        <v>2259831</v>
      </c>
      <c r="H688" s="68"/>
      <c r="I688" s="197" t="s">
        <v>3418</v>
      </c>
      <c r="J688" s="68"/>
      <c r="K688" s="68"/>
      <c r="L688" s="68"/>
      <c r="M688" s="68"/>
      <c r="N688" s="348"/>
      <c r="O688" s="348"/>
      <c r="P688" s="214">
        <v>0</v>
      </c>
      <c r="Q688" s="214">
        <v>11520</v>
      </c>
      <c r="R688" s="68" t="s">
        <v>1479</v>
      </c>
      <c r="S688" s="349"/>
      <c r="T688" s="272"/>
    </row>
    <row r="689" spans="1:20" ht="51">
      <c r="A689" s="191">
        <v>203</v>
      </c>
      <c r="B689" s="68"/>
      <c r="C689" s="212" t="s">
        <v>86</v>
      </c>
      <c r="D689" s="213">
        <v>45705</v>
      </c>
      <c r="E689" s="191" t="s">
        <v>2881</v>
      </c>
      <c r="F689" s="191" t="s">
        <v>3</v>
      </c>
      <c r="G689" s="191">
        <v>2259833</v>
      </c>
      <c r="H689" s="68"/>
      <c r="I689" s="197" t="s">
        <v>3419</v>
      </c>
      <c r="J689" s="68"/>
      <c r="K689" s="68"/>
      <c r="L689" s="68"/>
      <c r="M689" s="68"/>
      <c r="N689" s="348"/>
      <c r="O689" s="348"/>
      <c r="P689" s="214">
        <v>0</v>
      </c>
      <c r="Q689" s="214">
        <v>1143.2</v>
      </c>
      <c r="R689" s="68" t="s">
        <v>3704</v>
      </c>
      <c r="S689" s="349"/>
      <c r="T689" s="272"/>
    </row>
    <row r="690" spans="1:20" ht="51">
      <c r="A690" s="191" t="s">
        <v>541</v>
      </c>
      <c r="B690" s="68"/>
      <c r="C690" s="212" t="s">
        <v>590</v>
      </c>
      <c r="D690" s="213">
        <v>45705</v>
      </c>
      <c r="E690" s="191" t="s">
        <v>2882</v>
      </c>
      <c r="F690" s="191" t="s">
        <v>3</v>
      </c>
      <c r="G690" s="191">
        <v>2259865</v>
      </c>
      <c r="H690" s="68"/>
      <c r="I690" s="197" t="s">
        <v>3420</v>
      </c>
      <c r="J690" s="68"/>
      <c r="K690" s="68"/>
      <c r="L690" s="68"/>
      <c r="M690" s="68"/>
      <c r="N690" s="348"/>
      <c r="O690" s="348"/>
      <c r="P690" s="214">
        <v>0</v>
      </c>
      <c r="Q690" s="214">
        <v>12790.75</v>
      </c>
      <c r="R690" s="68" t="s">
        <v>1479</v>
      </c>
      <c r="S690" s="349"/>
      <c r="T690" s="272"/>
    </row>
    <row r="691" spans="1:20" ht="63.75">
      <c r="A691" s="191" t="s">
        <v>544</v>
      </c>
      <c r="B691" s="68"/>
      <c r="C691" s="212" t="s">
        <v>679</v>
      </c>
      <c r="D691" s="213">
        <v>45705</v>
      </c>
      <c r="E691" s="191" t="s">
        <v>2883</v>
      </c>
      <c r="F691" s="191" t="s">
        <v>6</v>
      </c>
      <c r="G691" s="191">
        <v>2171928</v>
      </c>
      <c r="H691" s="68"/>
      <c r="I691" s="197" t="s">
        <v>3421</v>
      </c>
      <c r="J691" s="68"/>
      <c r="K691" s="68"/>
      <c r="L691" s="68"/>
      <c r="M691" s="68"/>
      <c r="N691" s="348"/>
      <c r="O691" s="348"/>
      <c r="P691" s="214">
        <v>0</v>
      </c>
      <c r="Q691" s="214">
        <v>11261.14</v>
      </c>
      <c r="R691" s="68" t="s">
        <v>1479</v>
      </c>
      <c r="S691" s="349"/>
      <c r="T691" s="272"/>
    </row>
    <row r="692" spans="1:20" ht="76.5">
      <c r="A692" s="191">
        <v>513</v>
      </c>
      <c r="B692" s="68"/>
      <c r="C692" s="212" t="s">
        <v>160</v>
      </c>
      <c r="D692" s="213">
        <v>45705</v>
      </c>
      <c r="E692" s="191" t="s">
        <v>2884</v>
      </c>
      <c r="F692" s="191" t="s">
        <v>6</v>
      </c>
      <c r="G692" s="191">
        <v>22596</v>
      </c>
      <c r="H692" s="68"/>
      <c r="I692" s="197" t="s">
        <v>3422</v>
      </c>
      <c r="J692" s="68"/>
      <c r="K692" s="68"/>
      <c r="L692" s="68"/>
      <c r="M692" s="68"/>
      <c r="N692" s="348"/>
      <c r="O692" s="348"/>
      <c r="P692" s="214">
        <v>0</v>
      </c>
      <c r="Q692" s="214">
        <v>4863952.99</v>
      </c>
      <c r="R692" s="68" t="s">
        <v>1479</v>
      </c>
      <c r="S692" s="349"/>
      <c r="T692" s="272"/>
    </row>
    <row r="693" spans="1:20" ht="89.25">
      <c r="A693" s="191" t="s">
        <v>541</v>
      </c>
      <c r="B693" s="68"/>
      <c r="C693" s="212" t="s">
        <v>590</v>
      </c>
      <c r="D693" s="213">
        <v>45705</v>
      </c>
      <c r="E693" s="191" t="s">
        <v>2885</v>
      </c>
      <c r="F693" s="191" t="s">
        <v>6</v>
      </c>
      <c r="G693" s="191">
        <v>22529</v>
      </c>
      <c r="H693" s="68"/>
      <c r="I693" s="197" t="s">
        <v>3423</v>
      </c>
      <c r="J693" s="68"/>
      <c r="K693" s="68"/>
      <c r="L693" s="68"/>
      <c r="M693" s="68"/>
      <c r="N693" s="348"/>
      <c r="O693" s="348"/>
      <c r="P693" s="214">
        <v>0</v>
      </c>
      <c r="Q693" s="214">
        <v>1518518.88</v>
      </c>
      <c r="R693" s="68" t="s">
        <v>1479</v>
      </c>
      <c r="S693" s="349"/>
      <c r="T693" s="272"/>
    </row>
    <row r="694" spans="1:20" ht="63.75">
      <c r="A694" s="191">
        <v>513</v>
      </c>
      <c r="B694" s="68"/>
      <c r="C694" s="212" t="s">
        <v>160</v>
      </c>
      <c r="D694" s="213">
        <v>45705</v>
      </c>
      <c r="E694" s="191" t="s">
        <v>2886</v>
      </c>
      <c r="F694" s="191" t="s">
        <v>6</v>
      </c>
      <c r="G694" s="191">
        <v>22658</v>
      </c>
      <c r="H694" s="68"/>
      <c r="I694" s="197" t="s">
        <v>3424</v>
      </c>
      <c r="J694" s="68"/>
      <c r="K694" s="68"/>
      <c r="L694" s="68"/>
      <c r="M694" s="68"/>
      <c r="N694" s="348"/>
      <c r="O694" s="348"/>
      <c r="P694" s="214">
        <v>0</v>
      </c>
      <c r="Q694" s="214">
        <v>17146684.329999998</v>
      </c>
      <c r="R694" s="68" t="s">
        <v>1479</v>
      </c>
      <c r="S694" s="349"/>
      <c r="T694" s="272"/>
    </row>
    <row r="695" spans="1:20" ht="63.75">
      <c r="A695" s="191">
        <v>513</v>
      </c>
      <c r="B695" s="68"/>
      <c r="C695" s="212" t="s">
        <v>160</v>
      </c>
      <c r="D695" s="213">
        <v>45705</v>
      </c>
      <c r="E695" s="191" t="s">
        <v>2887</v>
      </c>
      <c r="F695" s="191" t="s">
        <v>6</v>
      </c>
      <c r="G695" s="191">
        <v>22659</v>
      </c>
      <c r="H695" s="68"/>
      <c r="I695" s="197" t="s">
        <v>3425</v>
      </c>
      <c r="J695" s="68"/>
      <c r="K695" s="68"/>
      <c r="L695" s="68"/>
      <c r="M695" s="68"/>
      <c r="N695" s="348"/>
      <c r="O695" s="348"/>
      <c r="P695" s="214">
        <v>0</v>
      </c>
      <c r="Q695" s="214">
        <v>253315.67</v>
      </c>
      <c r="R695" s="68" t="s">
        <v>1479</v>
      </c>
      <c r="S695" s="349"/>
      <c r="T695" s="272"/>
    </row>
    <row r="696" spans="1:20" ht="51">
      <c r="A696" s="191">
        <v>16</v>
      </c>
      <c r="B696" s="68"/>
      <c r="C696" s="212" t="s">
        <v>40</v>
      </c>
      <c r="D696" s="213">
        <v>45706</v>
      </c>
      <c r="E696" s="191" t="s">
        <v>2888</v>
      </c>
      <c r="F696" s="191" t="s">
        <v>3</v>
      </c>
      <c r="G696" s="191">
        <v>2260238</v>
      </c>
      <c r="H696" s="68"/>
      <c r="I696" s="197" t="s">
        <v>3426</v>
      </c>
      <c r="J696" s="68"/>
      <c r="K696" s="68"/>
      <c r="L696" s="68"/>
      <c r="M696" s="68"/>
      <c r="N696" s="348"/>
      <c r="O696" s="348"/>
      <c r="P696" s="214">
        <v>0</v>
      </c>
      <c r="Q696" s="214">
        <v>3354.16</v>
      </c>
      <c r="R696" s="68" t="s">
        <v>1479</v>
      </c>
      <c r="S696" s="349"/>
      <c r="T696" s="272"/>
    </row>
    <row r="697" spans="1:20" ht="51">
      <c r="A697" s="191">
        <v>86</v>
      </c>
      <c r="B697" s="68"/>
      <c r="C697" s="212" t="s">
        <v>50</v>
      </c>
      <c r="D697" s="213">
        <v>45706</v>
      </c>
      <c r="E697" s="191" t="s">
        <v>2889</v>
      </c>
      <c r="F697" s="191" t="s">
        <v>3</v>
      </c>
      <c r="G697" s="191">
        <v>2260277</v>
      </c>
      <c r="H697" s="68"/>
      <c r="I697" s="197" t="s">
        <v>3428</v>
      </c>
      <c r="J697" s="68"/>
      <c r="K697" s="68"/>
      <c r="L697" s="68"/>
      <c r="M697" s="68"/>
      <c r="N697" s="348"/>
      <c r="O697" s="348"/>
      <c r="P697" s="214">
        <v>0</v>
      </c>
      <c r="Q697" s="214">
        <v>64323</v>
      </c>
      <c r="R697" s="68" t="s">
        <v>1479</v>
      </c>
      <c r="S697" s="349"/>
      <c r="T697" s="272"/>
    </row>
    <row r="698" spans="1:20" ht="51">
      <c r="A698" s="191">
        <v>423</v>
      </c>
      <c r="B698" s="68"/>
      <c r="C698" s="212" t="s">
        <v>150</v>
      </c>
      <c r="D698" s="213">
        <v>45706</v>
      </c>
      <c r="E698" s="191" t="s">
        <v>2890</v>
      </c>
      <c r="F698" s="191" t="s">
        <v>3</v>
      </c>
      <c r="G698" s="191">
        <v>2260325</v>
      </c>
      <c r="H698" s="68"/>
      <c r="I698" s="197" t="s">
        <v>3429</v>
      </c>
      <c r="J698" s="68"/>
      <c r="K698" s="68"/>
      <c r="L698" s="68"/>
      <c r="M698" s="68"/>
      <c r="N698" s="348"/>
      <c r="O698" s="348"/>
      <c r="P698" s="214">
        <v>0</v>
      </c>
      <c r="Q698" s="214">
        <v>289.13</v>
      </c>
      <c r="R698" s="68" t="s">
        <v>1479</v>
      </c>
      <c r="S698" s="349"/>
      <c r="T698" s="272"/>
    </row>
    <row r="699" spans="1:20" ht="51">
      <c r="A699" s="191">
        <v>650</v>
      </c>
      <c r="B699" s="68"/>
      <c r="C699" s="212" t="s">
        <v>175</v>
      </c>
      <c r="D699" s="213">
        <v>45706</v>
      </c>
      <c r="E699" s="191" t="s">
        <v>2891</v>
      </c>
      <c r="F699" s="191" t="s">
        <v>3</v>
      </c>
      <c r="G699" s="191">
        <v>2260349</v>
      </c>
      <c r="H699" s="68"/>
      <c r="I699" s="197" t="s">
        <v>3430</v>
      </c>
      <c r="J699" s="68"/>
      <c r="K699" s="68"/>
      <c r="L699" s="68"/>
      <c r="M699" s="68"/>
      <c r="N699" s="348"/>
      <c r="O699" s="348"/>
      <c r="P699" s="214">
        <v>0</v>
      </c>
      <c r="Q699" s="214">
        <v>36</v>
      </c>
      <c r="R699" s="68" t="s">
        <v>1479</v>
      </c>
      <c r="S699" s="349"/>
      <c r="T699" s="272"/>
    </row>
    <row r="700" spans="1:20" ht="38.25">
      <c r="A700" s="191">
        <v>650</v>
      </c>
      <c r="B700" s="68"/>
      <c r="C700" s="212" t="s">
        <v>175</v>
      </c>
      <c r="D700" s="213">
        <v>45706</v>
      </c>
      <c r="E700" s="191" t="s">
        <v>2892</v>
      </c>
      <c r="F700" s="191" t="s">
        <v>3</v>
      </c>
      <c r="G700" s="191">
        <v>2260350</v>
      </c>
      <c r="H700" s="68"/>
      <c r="I700" s="197" t="s">
        <v>3431</v>
      </c>
      <c r="J700" s="68"/>
      <c r="K700" s="68"/>
      <c r="L700" s="68"/>
      <c r="M700" s="68"/>
      <c r="N700" s="348"/>
      <c r="O700" s="348"/>
      <c r="P700" s="214">
        <v>0</v>
      </c>
      <c r="Q700" s="214">
        <v>72</v>
      </c>
      <c r="R700" s="68" t="s">
        <v>1479</v>
      </c>
      <c r="S700" s="349"/>
      <c r="T700" s="272"/>
    </row>
    <row r="701" spans="1:20" ht="51">
      <c r="A701" s="191">
        <v>650</v>
      </c>
      <c r="B701" s="68"/>
      <c r="C701" s="212" t="s">
        <v>175</v>
      </c>
      <c r="D701" s="213">
        <v>45706</v>
      </c>
      <c r="E701" s="191" t="s">
        <v>2893</v>
      </c>
      <c r="F701" s="191" t="s">
        <v>3</v>
      </c>
      <c r="G701" s="191">
        <v>2260351</v>
      </c>
      <c r="H701" s="68"/>
      <c r="I701" s="197" t="s">
        <v>3432</v>
      </c>
      <c r="J701" s="68"/>
      <c r="K701" s="68"/>
      <c r="L701" s="68"/>
      <c r="M701" s="68"/>
      <c r="N701" s="348"/>
      <c r="O701" s="348"/>
      <c r="P701" s="214">
        <v>0</v>
      </c>
      <c r="Q701" s="214">
        <v>18</v>
      </c>
      <c r="R701" s="68" t="s">
        <v>1479</v>
      </c>
      <c r="S701" s="349"/>
      <c r="T701" s="272"/>
    </row>
    <row r="702" spans="1:20" ht="51">
      <c r="A702" s="191">
        <v>650</v>
      </c>
      <c r="B702" s="68"/>
      <c r="C702" s="212" t="s">
        <v>175</v>
      </c>
      <c r="D702" s="213">
        <v>45706</v>
      </c>
      <c r="E702" s="191" t="s">
        <v>2894</v>
      </c>
      <c r="F702" s="191" t="s">
        <v>3</v>
      </c>
      <c r="G702" s="191">
        <v>2260352</v>
      </c>
      <c r="H702" s="68"/>
      <c r="I702" s="197" t="s">
        <v>3433</v>
      </c>
      <c r="J702" s="68"/>
      <c r="K702" s="68"/>
      <c r="L702" s="68"/>
      <c r="M702" s="68"/>
      <c r="N702" s="348"/>
      <c r="O702" s="348"/>
      <c r="P702" s="214">
        <v>0</v>
      </c>
      <c r="Q702" s="214">
        <v>18</v>
      </c>
      <c r="R702" s="68" t="s">
        <v>1479</v>
      </c>
      <c r="S702" s="349"/>
      <c r="T702" s="272"/>
    </row>
    <row r="703" spans="1:20" ht="51">
      <c r="A703" s="191">
        <v>650</v>
      </c>
      <c r="B703" s="68"/>
      <c r="C703" s="212" t="s">
        <v>175</v>
      </c>
      <c r="D703" s="213">
        <v>45706</v>
      </c>
      <c r="E703" s="191" t="s">
        <v>2895</v>
      </c>
      <c r="F703" s="191" t="s">
        <v>3</v>
      </c>
      <c r="G703" s="191">
        <v>2260354</v>
      </c>
      <c r="H703" s="68"/>
      <c r="I703" s="197" t="s">
        <v>3434</v>
      </c>
      <c r="J703" s="68"/>
      <c r="K703" s="68"/>
      <c r="L703" s="68"/>
      <c r="M703" s="68"/>
      <c r="N703" s="348"/>
      <c r="O703" s="348"/>
      <c r="P703" s="214">
        <v>0</v>
      </c>
      <c r="Q703" s="214">
        <v>18</v>
      </c>
      <c r="R703" s="68" t="s">
        <v>1479</v>
      </c>
      <c r="S703" s="349"/>
      <c r="T703" s="272"/>
    </row>
    <row r="704" spans="1:20" ht="51">
      <c r="A704" s="191">
        <v>650</v>
      </c>
      <c r="B704" s="68"/>
      <c r="C704" s="212" t="s">
        <v>175</v>
      </c>
      <c r="D704" s="213">
        <v>45706</v>
      </c>
      <c r="E704" s="191" t="s">
        <v>2896</v>
      </c>
      <c r="F704" s="191" t="s">
        <v>3</v>
      </c>
      <c r="G704" s="191">
        <v>2260427</v>
      </c>
      <c r="H704" s="68"/>
      <c r="I704" s="197" t="s">
        <v>3436</v>
      </c>
      <c r="J704" s="68"/>
      <c r="K704" s="68"/>
      <c r="L704" s="68"/>
      <c r="M704" s="68"/>
      <c r="N704" s="348"/>
      <c r="O704" s="348"/>
      <c r="P704" s="214">
        <v>0</v>
      </c>
      <c r="Q704" s="214">
        <v>100</v>
      </c>
      <c r="R704" s="68" t="s">
        <v>1479</v>
      </c>
      <c r="S704" s="349"/>
      <c r="T704" s="272"/>
    </row>
    <row r="705" spans="1:20" ht="51">
      <c r="A705" s="191">
        <v>383</v>
      </c>
      <c r="B705" s="68"/>
      <c r="C705" s="212" t="s">
        <v>1242</v>
      </c>
      <c r="D705" s="213">
        <v>45706</v>
      </c>
      <c r="E705" s="191" t="s">
        <v>2897</v>
      </c>
      <c r="F705" s="191" t="s">
        <v>3</v>
      </c>
      <c r="G705" s="191">
        <v>2260436</v>
      </c>
      <c r="H705" s="68"/>
      <c r="I705" s="197" t="s">
        <v>3437</v>
      </c>
      <c r="J705" s="68"/>
      <c r="K705" s="68"/>
      <c r="L705" s="68"/>
      <c r="M705" s="68"/>
      <c r="N705" s="348"/>
      <c r="O705" s="348"/>
      <c r="P705" s="214">
        <v>0</v>
      </c>
      <c r="Q705" s="214">
        <v>47196.9</v>
      </c>
      <c r="R705" s="68" t="s">
        <v>1479</v>
      </c>
      <c r="S705" s="349"/>
      <c r="T705" s="272"/>
    </row>
    <row r="706" spans="1:20" ht="51">
      <c r="A706" s="191">
        <v>513</v>
      </c>
      <c r="B706" s="68"/>
      <c r="C706" s="212" t="s">
        <v>160</v>
      </c>
      <c r="D706" s="213">
        <v>45706</v>
      </c>
      <c r="E706" s="191" t="s">
        <v>2898</v>
      </c>
      <c r="F706" s="191" t="s">
        <v>3</v>
      </c>
      <c r="G706" s="191">
        <v>2260214</v>
      </c>
      <c r="H706" s="68"/>
      <c r="I706" s="197" t="s">
        <v>3438</v>
      </c>
      <c r="J706" s="68"/>
      <c r="K706" s="68"/>
      <c r="L706" s="68"/>
      <c r="M706" s="68"/>
      <c r="N706" s="348"/>
      <c r="O706" s="348"/>
      <c r="P706" s="214">
        <v>0</v>
      </c>
      <c r="Q706" s="214">
        <v>3598</v>
      </c>
      <c r="R706" s="68" t="s">
        <v>1479</v>
      </c>
      <c r="S706" s="349"/>
      <c r="T706" s="272"/>
    </row>
    <row r="707" spans="1:20" ht="63.75">
      <c r="A707" s="191" t="s">
        <v>541</v>
      </c>
      <c r="B707" s="68"/>
      <c r="C707" s="212" t="s">
        <v>590</v>
      </c>
      <c r="D707" s="213">
        <v>45706</v>
      </c>
      <c r="E707" s="191" t="s">
        <v>2899</v>
      </c>
      <c r="F707" s="191" t="s">
        <v>3</v>
      </c>
      <c r="G707" s="191">
        <v>2260262</v>
      </c>
      <c r="H707" s="68"/>
      <c r="I707" s="197" t="s">
        <v>3439</v>
      </c>
      <c r="J707" s="68"/>
      <c r="K707" s="68"/>
      <c r="L707" s="68"/>
      <c r="M707" s="68"/>
      <c r="N707" s="348"/>
      <c r="O707" s="348"/>
      <c r="P707" s="214">
        <v>0</v>
      </c>
      <c r="Q707" s="214">
        <v>10549.5</v>
      </c>
      <c r="R707" s="68" t="s">
        <v>1479</v>
      </c>
      <c r="S707" s="349"/>
      <c r="T707" s="272"/>
    </row>
    <row r="708" spans="1:20" ht="63.75">
      <c r="A708" s="191" t="s">
        <v>541</v>
      </c>
      <c r="B708" s="68"/>
      <c r="C708" s="212" t="s">
        <v>590</v>
      </c>
      <c r="D708" s="213">
        <v>45706</v>
      </c>
      <c r="E708" s="191" t="s">
        <v>2900</v>
      </c>
      <c r="F708" s="191" t="s">
        <v>3</v>
      </c>
      <c r="G708" s="191">
        <v>2260265</v>
      </c>
      <c r="H708" s="68"/>
      <c r="I708" s="197" t="s">
        <v>3440</v>
      </c>
      <c r="J708" s="68"/>
      <c r="K708" s="68"/>
      <c r="L708" s="68"/>
      <c r="M708" s="68"/>
      <c r="N708" s="348"/>
      <c r="O708" s="348"/>
      <c r="P708" s="214">
        <v>0</v>
      </c>
      <c r="Q708" s="214">
        <v>3516.5</v>
      </c>
      <c r="R708" s="68" t="s">
        <v>1479</v>
      </c>
      <c r="S708" s="349"/>
      <c r="T708" s="272"/>
    </row>
    <row r="709" spans="1:20" ht="51">
      <c r="A709" s="191" t="s">
        <v>550</v>
      </c>
      <c r="B709" s="68"/>
      <c r="C709" s="212" t="s">
        <v>589</v>
      </c>
      <c r="D709" s="213">
        <v>45706</v>
      </c>
      <c r="E709" s="191" t="s">
        <v>2901</v>
      </c>
      <c r="F709" s="191" t="s">
        <v>3</v>
      </c>
      <c r="G709" s="191">
        <v>2260278</v>
      </c>
      <c r="H709" s="68"/>
      <c r="I709" s="197" t="s">
        <v>3441</v>
      </c>
      <c r="J709" s="68"/>
      <c r="K709" s="68"/>
      <c r="L709" s="68"/>
      <c r="M709" s="68"/>
      <c r="N709" s="348"/>
      <c r="O709" s="348"/>
      <c r="P709" s="214">
        <v>0</v>
      </c>
      <c r="Q709" s="214">
        <v>2685</v>
      </c>
      <c r="R709" s="68" t="s">
        <v>1479</v>
      </c>
      <c r="S709" s="349"/>
      <c r="T709" s="272"/>
    </row>
    <row r="710" spans="1:20" ht="51">
      <c r="A710" s="191" t="s">
        <v>550</v>
      </c>
      <c r="B710" s="68"/>
      <c r="C710" s="212" t="s">
        <v>589</v>
      </c>
      <c r="D710" s="213">
        <v>45706</v>
      </c>
      <c r="E710" s="191" t="s">
        <v>2902</v>
      </c>
      <c r="F710" s="191" t="s">
        <v>3</v>
      </c>
      <c r="G710" s="191">
        <v>2260282</v>
      </c>
      <c r="H710" s="68"/>
      <c r="I710" s="197" t="s">
        <v>3442</v>
      </c>
      <c r="J710" s="68"/>
      <c r="K710" s="68"/>
      <c r="L710" s="68"/>
      <c r="M710" s="68"/>
      <c r="N710" s="348"/>
      <c r="O710" s="348"/>
      <c r="P710" s="214">
        <v>0</v>
      </c>
      <c r="Q710" s="214">
        <v>2650.34</v>
      </c>
      <c r="R710" s="68" t="s">
        <v>1479</v>
      </c>
      <c r="S710" s="349"/>
      <c r="T710" s="272"/>
    </row>
    <row r="711" spans="1:20" ht="51">
      <c r="A711" s="191">
        <v>291</v>
      </c>
      <c r="B711" s="68"/>
      <c r="C711" s="212" t="s">
        <v>119</v>
      </c>
      <c r="D711" s="213">
        <v>45706</v>
      </c>
      <c r="E711" s="191" t="s">
        <v>2903</v>
      </c>
      <c r="F711" s="191" t="s">
        <v>3</v>
      </c>
      <c r="G711" s="191">
        <v>2260283</v>
      </c>
      <c r="H711" s="68"/>
      <c r="I711" s="197" t="s">
        <v>3443</v>
      </c>
      <c r="J711" s="68"/>
      <c r="K711" s="68"/>
      <c r="L711" s="68"/>
      <c r="M711" s="68"/>
      <c r="N711" s="348"/>
      <c r="O711" s="348"/>
      <c r="P711" s="214">
        <v>0</v>
      </c>
      <c r="Q711" s="214">
        <v>16945.66</v>
      </c>
      <c r="R711" s="68" t="s">
        <v>1479</v>
      </c>
      <c r="S711" s="349"/>
      <c r="T711" s="272"/>
    </row>
    <row r="712" spans="1:20" ht="63.75">
      <c r="A712" s="191">
        <v>862</v>
      </c>
      <c r="B712" s="68"/>
      <c r="C712" s="212" t="s">
        <v>187</v>
      </c>
      <c r="D712" s="213">
        <v>45706</v>
      </c>
      <c r="E712" s="191" t="s">
        <v>2904</v>
      </c>
      <c r="F712" s="191" t="s">
        <v>635</v>
      </c>
      <c r="G712" s="191">
        <v>10971323</v>
      </c>
      <c r="H712" s="68"/>
      <c r="I712" s="197" t="s">
        <v>3444</v>
      </c>
      <c r="J712" s="68"/>
      <c r="K712" s="68"/>
      <c r="L712" s="68"/>
      <c r="M712" s="68"/>
      <c r="N712" s="348"/>
      <c r="O712" s="348"/>
      <c r="P712" s="214">
        <v>0</v>
      </c>
      <c r="Q712" s="214">
        <v>4743.33</v>
      </c>
      <c r="R712" s="68" t="s">
        <v>1479</v>
      </c>
      <c r="S712" s="349"/>
      <c r="T712" s="272"/>
    </row>
    <row r="713" spans="1:20" ht="76.5">
      <c r="A713" s="191">
        <v>862</v>
      </c>
      <c r="B713" s="68"/>
      <c r="C713" s="212" t="s">
        <v>187</v>
      </c>
      <c r="D713" s="213">
        <v>45706</v>
      </c>
      <c r="E713" s="191" t="s">
        <v>2905</v>
      </c>
      <c r="F713" s="191" t="s">
        <v>635</v>
      </c>
      <c r="G713" s="191">
        <v>10971351</v>
      </c>
      <c r="H713" s="68"/>
      <c r="I713" s="197" t="s">
        <v>3445</v>
      </c>
      <c r="J713" s="68"/>
      <c r="K713" s="68"/>
      <c r="L713" s="68"/>
      <c r="M713" s="68"/>
      <c r="N713" s="348"/>
      <c r="O713" s="348"/>
      <c r="P713" s="214">
        <v>0</v>
      </c>
      <c r="Q713" s="214">
        <v>0.09</v>
      </c>
      <c r="R713" s="68" t="s">
        <v>1479</v>
      </c>
      <c r="S713" s="349"/>
      <c r="T713" s="272"/>
    </row>
    <row r="714" spans="1:20" ht="76.5">
      <c r="A714" s="191">
        <v>862</v>
      </c>
      <c r="B714" s="68"/>
      <c r="C714" s="212" t="s">
        <v>187</v>
      </c>
      <c r="D714" s="213">
        <v>45706</v>
      </c>
      <c r="E714" s="191" t="s">
        <v>2906</v>
      </c>
      <c r="F714" s="191" t="s">
        <v>635</v>
      </c>
      <c r="G714" s="191">
        <v>11184690</v>
      </c>
      <c r="H714" s="68"/>
      <c r="I714" s="197" t="s">
        <v>3446</v>
      </c>
      <c r="J714" s="68"/>
      <c r="K714" s="68"/>
      <c r="L714" s="68"/>
      <c r="M714" s="68"/>
      <c r="N714" s="348"/>
      <c r="O714" s="348"/>
      <c r="P714" s="214">
        <v>0</v>
      </c>
      <c r="Q714" s="214">
        <v>0.16</v>
      </c>
      <c r="R714" s="68" t="s">
        <v>1479</v>
      </c>
      <c r="S714" s="349"/>
      <c r="T714" s="272"/>
    </row>
    <row r="715" spans="1:20" ht="76.5">
      <c r="A715" s="191">
        <v>862</v>
      </c>
      <c r="B715" s="68"/>
      <c r="C715" s="212" t="s">
        <v>187</v>
      </c>
      <c r="D715" s="213">
        <v>45706</v>
      </c>
      <c r="E715" s="191" t="s">
        <v>2907</v>
      </c>
      <c r="F715" s="191" t="s">
        <v>635</v>
      </c>
      <c r="G715" s="191">
        <v>10971363</v>
      </c>
      <c r="H715" s="68"/>
      <c r="I715" s="197" t="s">
        <v>3447</v>
      </c>
      <c r="J715" s="68"/>
      <c r="K715" s="68"/>
      <c r="L715" s="68"/>
      <c r="M715" s="68"/>
      <c r="N715" s="348"/>
      <c r="O715" s="348"/>
      <c r="P715" s="214">
        <v>0</v>
      </c>
      <c r="Q715" s="214">
        <v>0.09</v>
      </c>
      <c r="R715" s="68" t="s">
        <v>1479</v>
      </c>
      <c r="S715" s="349"/>
      <c r="T715" s="272"/>
    </row>
    <row r="716" spans="1:20" ht="76.5">
      <c r="A716" s="191">
        <v>862</v>
      </c>
      <c r="B716" s="68"/>
      <c r="C716" s="212" t="s">
        <v>187</v>
      </c>
      <c r="D716" s="213">
        <v>45706</v>
      </c>
      <c r="E716" s="191" t="s">
        <v>2908</v>
      </c>
      <c r="F716" s="191" t="s">
        <v>635</v>
      </c>
      <c r="G716" s="191">
        <v>11033183</v>
      </c>
      <c r="H716" s="68"/>
      <c r="I716" s="197" t="s">
        <v>3448</v>
      </c>
      <c r="J716" s="68"/>
      <c r="K716" s="68"/>
      <c r="L716" s="68"/>
      <c r="M716" s="68"/>
      <c r="N716" s="348"/>
      <c r="O716" s="348"/>
      <c r="P716" s="214">
        <v>0</v>
      </c>
      <c r="Q716" s="214">
        <v>486.61</v>
      </c>
      <c r="R716" s="68" t="s">
        <v>1479</v>
      </c>
      <c r="S716" s="349"/>
      <c r="T716" s="272"/>
    </row>
    <row r="717" spans="1:20" ht="76.5">
      <c r="A717" s="191">
        <v>862</v>
      </c>
      <c r="B717" s="68"/>
      <c r="C717" s="212" t="s">
        <v>187</v>
      </c>
      <c r="D717" s="213">
        <v>45706</v>
      </c>
      <c r="E717" s="191" t="s">
        <v>2909</v>
      </c>
      <c r="F717" s="191" t="s">
        <v>635</v>
      </c>
      <c r="G717" s="191">
        <v>11033184</v>
      </c>
      <c r="H717" s="68"/>
      <c r="I717" s="197" t="s">
        <v>3449</v>
      </c>
      <c r="J717" s="68"/>
      <c r="K717" s="68"/>
      <c r="L717" s="68"/>
      <c r="M717" s="68"/>
      <c r="N717" s="348"/>
      <c r="O717" s="348"/>
      <c r="P717" s="214">
        <v>0</v>
      </c>
      <c r="Q717" s="214">
        <v>2.63</v>
      </c>
      <c r="R717" s="68" t="s">
        <v>1479</v>
      </c>
      <c r="S717" s="349"/>
      <c r="T717" s="272"/>
    </row>
    <row r="718" spans="1:20" ht="76.5">
      <c r="A718" s="191">
        <v>862</v>
      </c>
      <c r="B718" s="68"/>
      <c r="C718" s="212" t="s">
        <v>187</v>
      </c>
      <c r="D718" s="213">
        <v>45706</v>
      </c>
      <c r="E718" s="191" t="s">
        <v>2910</v>
      </c>
      <c r="F718" s="191" t="s">
        <v>635</v>
      </c>
      <c r="G718" s="191">
        <v>10971350</v>
      </c>
      <c r="H718" s="68"/>
      <c r="I718" s="197" t="s">
        <v>3450</v>
      </c>
      <c r="J718" s="68"/>
      <c r="K718" s="68"/>
      <c r="L718" s="68"/>
      <c r="M718" s="68"/>
      <c r="N718" s="348"/>
      <c r="O718" s="348"/>
      <c r="P718" s="214">
        <v>0</v>
      </c>
      <c r="Q718" s="214">
        <v>26.99</v>
      </c>
      <c r="R718" s="68" t="s">
        <v>1479</v>
      </c>
      <c r="S718" s="349"/>
      <c r="T718" s="272"/>
    </row>
    <row r="719" spans="1:20" ht="63.75">
      <c r="A719" s="191" t="s">
        <v>544</v>
      </c>
      <c r="B719" s="68"/>
      <c r="C719" s="212" t="s">
        <v>679</v>
      </c>
      <c r="D719" s="213">
        <v>45706</v>
      </c>
      <c r="E719" s="191" t="s">
        <v>2911</v>
      </c>
      <c r="F719" s="191" t="s">
        <v>6</v>
      </c>
      <c r="G719" s="191">
        <v>2172669</v>
      </c>
      <c r="H719" s="68"/>
      <c r="I719" s="197" t="s">
        <v>3451</v>
      </c>
      <c r="J719" s="68"/>
      <c r="K719" s="68"/>
      <c r="L719" s="68"/>
      <c r="M719" s="68"/>
      <c r="N719" s="348"/>
      <c r="O719" s="348"/>
      <c r="P719" s="214">
        <v>0</v>
      </c>
      <c r="Q719" s="214">
        <v>533323.31000000006</v>
      </c>
      <c r="R719" s="68" t="s">
        <v>1479</v>
      </c>
      <c r="S719" s="349"/>
      <c r="T719" s="272"/>
    </row>
    <row r="720" spans="1:20" ht="63.75">
      <c r="A720" s="191" t="s">
        <v>544</v>
      </c>
      <c r="B720" s="68"/>
      <c r="C720" s="212" t="s">
        <v>679</v>
      </c>
      <c r="D720" s="213">
        <v>45706</v>
      </c>
      <c r="E720" s="191" t="s">
        <v>2912</v>
      </c>
      <c r="F720" s="191" t="s">
        <v>6</v>
      </c>
      <c r="G720" s="191">
        <v>2172670</v>
      </c>
      <c r="H720" s="68"/>
      <c r="I720" s="197" t="s">
        <v>3452</v>
      </c>
      <c r="J720" s="68"/>
      <c r="K720" s="68"/>
      <c r="L720" s="68"/>
      <c r="M720" s="68"/>
      <c r="N720" s="348"/>
      <c r="O720" s="348"/>
      <c r="P720" s="214">
        <v>0</v>
      </c>
      <c r="Q720" s="214">
        <v>220383.82</v>
      </c>
      <c r="R720" s="68" t="s">
        <v>1479</v>
      </c>
      <c r="S720" s="349"/>
      <c r="T720" s="272"/>
    </row>
    <row r="721" spans="1:20" ht="63.75">
      <c r="A721" s="191" t="s">
        <v>544</v>
      </c>
      <c r="B721" s="68"/>
      <c r="C721" s="212" t="s">
        <v>679</v>
      </c>
      <c r="D721" s="213">
        <v>45706</v>
      </c>
      <c r="E721" s="191" t="s">
        <v>2913</v>
      </c>
      <c r="F721" s="191" t="s">
        <v>6</v>
      </c>
      <c r="G721" s="191">
        <v>2172671</v>
      </c>
      <c r="H721" s="68"/>
      <c r="I721" s="197" t="s">
        <v>3453</v>
      </c>
      <c r="J721" s="68"/>
      <c r="K721" s="68"/>
      <c r="L721" s="68"/>
      <c r="M721" s="68"/>
      <c r="N721" s="348"/>
      <c r="O721" s="348"/>
      <c r="P721" s="214">
        <v>0</v>
      </c>
      <c r="Q721" s="214">
        <v>12869.52</v>
      </c>
      <c r="R721" s="68" t="s">
        <v>1479</v>
      </c>
      <c r="S721" s="349"/>
      <c r="T721" s="272"/>
    </row>
    <row r="722" spans="1:20" ht="63.75">
      <c r="A722" s="191" t="s">
        <v>544</v>
      </c>
      <c r="B722" s="68"/>
      <c r="C722" s="212" t="s">
        <v>679</v>
      </c>
      <c r="D722" s="213">
        <v>45706</v>
      </c>
      <c r="E722" s="191" t="s">
        <v>2914</v>
      </c>
      <c r="F722" s="191" t="s">
        <v>6</v>
      </c>
      <c r="G722" s="191">
        <v>2172672</v>
      </c>
      <c r="H722" s="68"/>
      <c r="I722" s="197" t="s">
        <v>3454</v>
      </c>
      <c r="J722" s="68"/>
      <c r="K722" s="68"/>
      <c r="L722" s="68"/>
      <c r="M722" s="68"/>
      <c r="N722" s="348"/>
      <c r="O722" s="348"/>
      <c r="P722" s="214">
        <v>0</v>
      </c>
      <c r="Q722" s="214">
        <v>457.8</v>
      </c>
      <c r="R722" s="68" t="s">
        <v>1479</v>
      </c>
      <c r="S722" s="349"/>
      <c r="T722" s="272"/>
    </row>
    <row r="723" spans="1:20" ht="63.75">
      <c r="A723" s="191" t="s">
        <v>544</v>
      </c>
      <c r="B723" s="68"/>
      <c r="C723" s="212" t="s">
        <v>679</v>
      </c>
      <c r="D723" s="213">
        <v>45706</v>
      </c>
      <c r="E723" s="191" t="s">
        <v>2915</v>
      </c>
      <c r="F723" s="191" t="s">
        <v>6</v>
      </c>
      <c r="G723" s="191">
        <v>2172674</v>
      </c>
      <c r="H723" s="68"/>
      <c r="I723" s="197" t="s">
        <v>3455</v>
      </c>
      <c r="J723" s="68"/>
      <c r="K723" s="68"/>
      <c r="L723" s="68"/>
      <c r="M723" s="68"/>
      <c r="N723" s="348"/>
      <c r="O723" s="348"/>
      <c r="P723" s="214">
        <v>0</v>
      </c>
      <c r="Q723" s="214">
        <v>18739.919999999998</v>
      </c>
      <c r="R723" s="68" t="s">
        <v>1479</v>
      </c>
      <c r="S723" s="349"/>
      <c r="T723" s="272"/>
    </row>
    <row r="724" spans="1:20" ht="63.75">
      <c r="A724" s="191" t="s">
        <v>544</v>
      </c>
      <c r="B724" s="68"/>
      <c r="C724" s="212" t="s">
        <v>679</v>
      </c>
      <c r="D724" s="213">
        <v>45706</v>
      </c>
      <c r="E724" s="191" t="s">
        <v>2916</v>
      </c>
      <c r="F724" s="191" t="s">
        <v>6</v>
      </c>
      <c r="G724" s="191">
        <v>2172675</v>
      </c>
      <c r="H724" s="68"/>
      <c r="I724" s="197" t="s">
        <v>3456</v>
      </c>
      <c r="J724" s="68"/>
      <c r="K724" s="68"/>
      <c r="L724" s="68"/>
      <c r="M724" s="68"/>
      <c r="N724" s="348"/>
      <c r="O724" s="348"/>
      <c r="P724" s="214">
        <v>0</v>
      </c>
      <c r="Q724" s="214">
        <v>7550.63</v>
      </c>
      <c r="R724" s="68" t="s">
        <v>1479</v>
      </c>
      <c r="S724" s="349"/>
      <c r="T724" s="272"/>
    </row>
    <row r="725" spans="1:20" ht="63.75">
      <c r="A725" s="191" t="s">
        <v>544</v>
      </c>
      <c r="B725" s="68"/>
      <c r="C725" s="212" t="s">
        <v>679</v>
      </c>
      <c r="D725" s="213">
        <v>45706</v>
      </c>
      <c r="E725" s="191" t="s">
        <v>2917</v>
      </c>
      <c r="F725" s="191" t="s">
        <v>6</v>
      </c>
      <c r="G725" s="191">
        <v>2172677</v>
      </c>
      <c r="H725" s="68"/>
      <c r="I725" s="197" t="s">
        <v>3457</v>
      </c>
      <c r="J725" s="68"/>
      <c r="K725" s="68"/>
      <c r="L725" s="68"/>
      <c r="M725" s="68"/>
      <c r="N725" s="348"/>
      <c r="O725" s="348"/>
      <c r="P725" s="214">
        <v>0</v>
      </c>
      <c r="Q725" s="214">
        <v>93550.84</v>
      </c>
      <c r="R725" s="68" t="s">
        <v>1479</v>
      </c>
      <c r="S725" s="349"/>
      <c r="T725" s="272"/>
    </row>
    <row r="726" spans="1:20" ht="63.75">
      <c r="A726" s="191" t="s">
        <v>544</v>
      </c>
      <c r="B726" s="68"/>
      <c r="C726" s="212" t="s">
        <v>679</v>
      </c>
      <c r="D726" s="213">
        <v>45706</v>
      </c>
      <c r="E726" s="191" t="s">
        <v>2918</v>
      </c>
      <c r="F726" s="191" t="s">
        <v>6</v>
      </c>
      <c r="G726" s="191">
        <v>2172678</v>
      </c>
      <c r="H726" s="68"/>
      <c r="I726" s="197" t="s">
        <v>3458</v>
      </c>
      <c r="J726" s="68"/>
      <c r="K726" s="68"/>
      <c r="L726" s="68"/>
      <c r="M726" s="68"/>
      <c r="N726" s="348"/>
      <c r="O726" s="348"/>
      <c r="P726" s="214">
        <v>0</v>
      </c>
      <c r="Q726" s="214">
        <v>99370.52</v>
      </c>
      <c r="R726" s="68" t="s">
        <v>1479</v>
      </c>
      <c r="S726" s="349"/>
      <c r="T726" s="272"/>
    </row>
    <row r="727" spans="1:20" ht="76.5">
      <c r="A727" s="191">
        <v>291</v>
      </c>
      <c r="B727" s="68"/>
      <c r="C727" s="212" t="s">
        <v>119</v>
      </c>
      <c r="D727" s="213">
        <v>45706</v>
      </c>
      <c r="E727" s="191" t="s">
        <v>2919</v>
      </c>
      <c r="F727" s="191" t="s">
        <v>6</v>
      </c>
      <c r="G727" s="191">
        <v>1119641</v>
      </c>
      <c r="H727" s="68"/>
      <c r="I727" s="197" t="s">
        <v>3459</v>
      </c>
      <c r="J727" s="68"/>
      <c r="K727" s="68"/>
      <c r="L727" s="68"/>
      <c r="M727" s="68"/>
      <c r="N727" s="348"/>
      <c r="O727" s="348"/>
      <c r="P727" s="214">
        <v>0</v>
      </c>
      <c r="Q727" s="214">
        <v>3132320.59</v>
      </c>
      <c r="R727" s="68" t="s">
        <v>1479</v>
      </c>
      <c r="S727" s="349"/>
      <c r="T727" s="272"/>
    </row>
    <row r="728" spans="1:20" ht="76.5">
      <c r="A728" s="191">
        <v>291</v>
      </c>
      <c r="B728" s="68"/>
      <c r="C728" s="212" t="s">
        <v>119</v>
      </c>
      <c r="D728" s="213">
        <v>45706</v>
      </c>
      <c r="E728" s="191" t="s">
        <v>2920</v>
      </c>
      <c r="F728" s="191" t="s">
        <v>10</v>
      </c>
      <c r="G728" s="191">
        <v>1119642</v>
      </c>
      <c r="H728" s="68"/>
      <c r="I728" s="197" t="s">
        <v>3460</v>
      </c>
      <c r="J728" s="68"/>
      <c r="K728" s="68"/>
      <c r="L728" s="68"/>
      <c r="M728" s="68"/>
      <c r="N728" s="348"/>
      <c r="O728" s="348"/>
      <c r="P728" s="214">
        <v>60</v>
      </c>
      <c r="Q728" s="214">
        <v>0</v>
      </c>
      <c r="R728" s="68" t="s">
        <v>1479</v>
      </c>
      <c r="S728" s="349"/>
      <c r="T728" s="272"/>
    </row>
    <row r="729" spans="1:20" ht="51">
      <c r="A729" s="191" t="s">
        <v>542</v>
      </c>
      <c r="B729" s="68"/>
      <c r="C729" s="212" t="s">
        <v>687</v>
      </c>
      <c r="D729" s="213">
        <v>45706</v>
      </c>
      <c r="E729" s="191" t="s">
        <v>2921</v>
      </c>
      <c r="F729" s="191" t="s">
        <v>10</v>
      </c>
      <c r="G729" s="191">
        <v>19653</v>
      </c>
      <c r="H729" s="68"/>
      <c r="I729" s="197" t="s">
        <v>3461</v>
      </c>
      <c r="J729" s="68"/>
      <c r="K729" s="68"/>
      <c r="L729" s="68"/>
      <c r="M729" s="68"/>
      <c r="N729" s="348"/>
      <c r="O729" s="348"/>
      <c r="P729" s="214">
        <v>912.02</v>
      </c>
      <c r="Q729" s="214">
        <v>0</v>
      </c>
      <c r="R729" s="68" t="s">
        <v>1479</v>
      </c>
      <c r="S729" s="349"/>
      <c r="T729" s="272"/>
    </row>
    <row r="730" spans="1:20" ht="76.5">
      <c r="A730" s="191">
        <v>548</v>
      </c>
      <c r="B730" s="68"/>
      <c r="C730" s="212" t="s">
        <v>1279</v>
      </c>
      <c r="D730" s="213">
        <v>45706</v>
      </c>
      <c r="E730" s="191" t="s">
        <v>2922</v>
      </c>
      <c r="F730" s="191" t="s">
        <v>6</v>
      </c>
      <c r="G730" s="191">
        <v>22648</v>
      </c>
      <c r="H730" s="68"/>
      <c r="I730" s="197" t="s">
        <v>3462</v>
      </c>
      <c r="J730" s="68"/>
      <c r="K730" s="68"/>
      <c r="L730" s="68"/>
      <c r="M730" s="68"/>
      <c r="N730" s="348"/>
      <c r="O730" s="348"/>
      <c r="P730" s="214">
        <v>0</v>
      </c>
      <c r="Q730" s="214">
        <v>1382640.47</v>
      </c>
      <c r="R730" s="68" t="s">
        <v>1479</v>
      </c>
      <c r="S730" s="349"/>
      <c r="T730" s="272"/>
    </row>
    <row r="731" spans="1:20" ht="76.5">
      <c r="A731" s="191">
        <v>244</v>
      </c>
      <c r="B731" s="68"/>
      <c r="C731" s="212" t="s">
        <v>100</v>
      </c>
      <c r="D731" s="213">
        <v>45706</v>
      </c>
      <c r="E731" s="191" t="s">
        <v>2923</v>
      </c>
      <c r="F731" s="191" t="s">
        <v>6</v>
      </c>
      <c r="G731" s="191">
        <v>22641</v>
      </c>
      <c r="H731" s="68"/>
      <c r="I731" s="197" t="s">
        <v>3463</v>
      </c>
      <c r="J731" s="68"/>
      <c r="K731" s="68"/>
      <c r="L731" s="68"/>
      <c r="M731" s="68"/>
      <c r="N731" s="348"/>
      <c r="O731" s="348"/>
      <c r="P731" s="214">
        <v>0</v>
      </c>
      <c r="Q731" s="214">
        <v>208800</v>
      </c>
      <c r="R731" s="68" t="s">
        <v>1479</v>
      </c>
      <c r="S731" s="349"/>
      <c r="T731" s="272"/>
    </row>
    <row r="732" spans="1:20" ht="76.5">
      <c r="A732" s="191">
        <v>310</v>
      </c>
      <c r="B732" s="68"/>
      <c r="C732" s="212" t="s">
        <v>131</v>
      </c>
      <c r="D732" s="213">
        <v>45706</v>
      </c>
      <c r="E732" s="191" t="s">
        <v>2924</v>
      </c>
      <c r="F732" s="191" t="s">
        <v>6</v>
      </c>
      <c r="G732" s="191">
        <v>22572</v>
      </c>
      <c r="H732" s="68"/>
      <c r="I732" s="197" t="s">
        <v>3464</v>
      </c>
      <c r="J732" s="68"/>
      <c r="K732" s="68"/>
      <c r="L732" s="68"/>
      <c r="M732" s="68"/>
      <c r="N732" s="348"/>
      <c r="O732" s="348"/>
      <c r="P732" s="214">
        <v>0</v>
      </c>
      <c r="Q732" s="214">
        <v>608071.66</v>
      </c>
      <c r="R732" s="68" t="s">
        <v>1479</v>
      </c>
      <c r="S732" s="349"/>
      <c r="T732" s="272"/>
    </row>
    <row r="733" spans="1:20" ht="76.5">
      <c r="A733" s="191">
        <v>682</v>
      </c>
      <c r="B733" s="68"/>
      <c r="C733" s="212" t="s">
        <v>1246</v>
      </c>
      <c r="D733" s="213">
        <v>45706</v>
      </c>
      <c r="E733" s="191" t="s">
        <v>2925</v>
      </c>
      <c r="F733" s="191" t="s">
        <v>6</v>
      </c>
      <c r="G733" s="191">
        <v>22585</v>
      </c>
      <c r="H733" s="68"/>
      <c r="I733" s="197" t="s">
        <v>3465</v>
      </c>
      <c r="J733" s="68"/>
      <c r="K733" s="68"/>
      <c r="L733" s="68"/>
      <c r="M733" s="68"/>
      <c r="N733" s="348"/>
      <c r="O733" s="348"/>
      <c r="P733" s="214">
        <v>0</v>
      </c>
      <c r="Q733" s="214">
        <v>37808.65</v>
      </c>
      <c r="R733" s="68" t="s">
        <v>1479</v>
      </c>
      <c r="S733" s="349"/>
      <c r="T733" s="272"/>
    </row>
    <row r="734" spans="1:20" ht="76.5">
      <c r="A734" s="191">
        <v>244</v>
      </c>
      <c r="B734" s="68"/>
      <c r="C734" s="212" t="s">
        <v>100</v>
      </c>
      <c r="D734" s="213">
        <v>45706</v>
      </c>
      <c r="E734" s="191" t="s">
        <v>2926</v>
      </c>
      <c r="F734" s="191" t="s">
        <v>6</v>
      </c>
      <c r="G734" s="191">
        <v>22642</v>
      </c>
      <c r="H734" s="68"/>
      <c r="I734" s="197" t="s">
        <v>3466</v>
      </c>
      <c r="J734" s="68"/>
      <c r="K734" s="68"/>
      <c r="L734" s="68"/>
      <c r="M734" s="68"/>
      <c r="N734" s="348"/>
      <c r="O734" s="348"/>
      <c r="P734" s="214">
        <v>0</v>
      </c>
      <c r="Q734" s="214">
        <v>7857.84</v>
      </c>
      <c r="R734" s="68" t="s">
        <v>1479</v>
      </c>
      <c r="S734" s="349"/>
      <c r="T734" s="272"/>
    </row>
    <row r="735" spans="1:20" ht="76.5">
      <c r="A735" s="191">
        <v>117</v>
      </c>
      <c r="B735" s="68"/>
      <c r="C735" s="212" t="s">
        <v>54</v>
      </c>
      <c r="D735" s="213">
        <v>45706</v>
      </c>
      <c r="E735" s="191" t="s">
        <v>2927</v>
      </c>
      <c r="F735" s="191" t="s">
        <v>10</v>
      </c>
      <c r="G735" s="191">
        <v>1119628</v>
      </c>
      <c r="H735" s="68"/>
      <c r="I735" s="197" t="s">
        <v>3467</v>
      </c>
      <c r="J735" s="68"/>
      <c r="K735" s="68"/>
      <c r="L735" s="68"/>
      <c r="M735" s="68"/>
      <c r="N735" s="348"/>
      <c r="O735" s="348"/>
      <c r="P735" s="214">
        <v>60</v>
      </c>
      <c r="Q735" s="214">
        <v>0</v>
      </c>
      <c r="R735" s="68" t="s">
        <v>1479</v>
      </c>
      <c r="S735" s="349"/>
      <c r="T735" s="272"/>
    </row>
    <row r="736" spans="1:20" ht="38.25">
      <c r="A736" s="191" t="s">
        <v>550</v>
      </c>
      <c r="B736" s="68"/>
      <c r="C736" s="212" t="s">
        <v>589</v>
      </c>
      <c r="D736" s="213">
        <v>45707</v>
      </c>
      <c r="E736" s="191" t="s">
        <v>2928</v>
      </c>
      <c r="F736" s="191" t="s">
        <v>3</v>
      </c>
      <c r="G736" s="191">
        <v>2260618</v>
      </c>
      <c r="H736" s="68"/>
      <c r="I736" s="197" t="s">
        <v>3468</v>
      </c>
      <c r="J736" s="68"/>
      <c r="K736" s="68"/>
      <c r="L736" s="68"/>
      <c r="M736" s="68"/>
      <c r="N736" s="348"/>
      <c r="O736" s="348"/>
      <c r="P736" s="214">
        <v>0</v>
      </c>
      <c r="Q736" s="214">
        <v>500</v>
      </c>
      <c r="R736" s="68" t="s">
        <v>1479</v>
      </c>
      <c r="S736" s="349"/>
      <c r="T736" s="272"/>
    </row>
    <row r="737" spans="1:20" ht="51">
      <c r="A737" s="191">
        <v>41</v>
      </c>
      <c r="B737" s="68"/>
      <c r="C737" s="212" t="s">
        <v>44</v>
      </c>
      <c r="D737" s="213">
        <v>45707</v>
      </c>
      <c r="E737" s="191" t="s">
        <v>2929</v>
      </c>
      <c r="F737" s="191" t="s">
        <v>3</v>
      </c>
      <c r="G737" s="191">
        <v>2260648</v>
      </c>
      <c r="H737" s="68"/>
      <c r="I737" s="197" t="s">
        <v>3469</v>
      </c>
      <c r="J737" s="68"/>
      <c r="K737" s="68"/>
      <c r="L737" s="68"/>
      <c r="M737" s="68"/>
      <c r="N737" s="348"/>
      <c r="O737" s="348"/>
      <c r="P737" s="214">
        <v>0</v>
      </c>
      <c r="Q737" s="214">
        <v>4</v>
      </c>
      <c r="R737" s="68" t="s">
        <v>1479</v>
      </c>
      <c r="S737" s="349"/>
      <c r="T737" s="272"/>
    </row>
    <row r="738" spans="1:20" ht="51">
      <c r="A738" s="191">
        <v>41</v>
      </c>
      <c r="B738" s="68"/>
      <c r="C738" s="212" t="s">
        <v>44</v>
      </c>
      <c r="D738" s="213">
        <v>45707</v>
      </c>
      <c r="E738" s="191" t="s">
        <v>2930</v>
      </c>
      <c r="F738" s="191" t="s">
        <v>3</v>
      </c>
      <c r="G738" s="191">
        <v>2260653</v>
      </c>
      <c r="H738" s="68"/>
      <c r="I738" s="197" t="s">
        <v>3470</v>
      </c>
      <c r="J738" s="68"/>
      <c r="K738" s="68"/>
      <c r="L738" s="68"/>
      <c r="M738" s="68"/>
      <c r="N738" s="348"/>
      <c r="O738" s="348"/>
      <c r="P738" s="214">
        <v>0</v>
      </c>
      <c r="Q738" s="214">
        <v>4</v>
      </c>
      <c r="R738" s="68" t="s">
        <v>1479</v>
      </c>
      <c r="S738" s="349"/>
      <c r="T738" s="272"/>
    </row>
    <row r="739" spans="1:20" ht="51">
      <c r="A739" s="191">
        <v>86</v>
      </c>
      <c r="B739" s="68"/>
      <c r="C739" s="212" t="s">
        <v>50</v>
      </c>
      <c r="D739" s="213">
        <v>45707</v>
      </c>
      <c r="E739" s="191" t="s">
        <v>2931</v>
      </c>
      <c r="F739" s="191" t="s">
        <v>3</v>
      </c>
      <c r="G739" s="191">
        <v>2260720</v>
      </c>
      <c r="H739" s="68"/>
      <c r="I739" s="197" t="s">
        <v>3471</v>
      </c>
      <c r="J739" s="68"/>
      <c r="K739" s="68"/>
      <c r="L739" s="68"/>
      <c r="M739" s="68"/>
      <c r="N739" s="348"/>
      <c r="O739" s="348"/>
      <c r="P739" s="214">
        <v>0</v>
      </c>
      <c r="Q739" s="214">
        <v>12252</v>
      </c>
      <c r="R739" s="68" t="s">
        <v>1479</v>
      </c>
      <c r="S739" s="349"/>
      <c r="T739" s="272"/>
    </row>
    <row r="740" spans="1:20" ht="51">
      <c r="A740" s="191">
        <v>86</v>
      </c>
      <c r="B740" s="68"/>
      <c r="C740" s="212" t="s">
        <v>50</v>
      </c>
      <c r="D740" s="213">
        <v>45707</v>
      </c>
      <c r="E740" s="191" t="s">
        <v>2932</v>
      </c>
      <c r="F740" s="191" t="s">
        <v>3</v>
      </c>
      <c r="G740" s="191">
        <v>2260719</v>
      </c>
      <c r="H740" s="68"/>
      <c r="I740" s="197" t="s">
        <v>3472</v>
      </c>
      <c r="J740" s="68"/>
      <c r="K740" s="68"/>
      <c r="L740" s="68"/>
      <c r="M740" s="68"/>
      <c r="N740" s="348"/>
      <c r="O740" s="348"/>
      <c r="P740" s="214">
        <v>0</v>
      </c>
      <c r="Q740" s="214">
        <v>9189</v>
      </c>
      <c r="R740" s="68" t="s">
        <v>1479</v>
      </c>
      <c r="S740" s="349"/>
      <c r="T740" s="272"/>
    </row>
    <row r="741" spans="1:20" ht="51">
      <c r="A741" s="191">
        <v>86</v>
      </c>
      <c r="B741" s="68"/>
      <c r="C741" s="212" t="s">
        <v>50</v>
      </c>
      <c r="D741" s="213">
        <v>45707</v>
      </c>
      <c r="E741" s="191" t="s">
        <v>2933</v>
      </c>
      <c r="F741" s="191" t="s">
        <v>3</v>
      </c>
      <c r="G741" s="191">
        <v>2260722</v>
      </c>
      <c r="H741" s="68"/>
      <c r="I741" s="197" t="s">
        <v>3473</v>
      </c>
      <c r="J741" s="68"/>
      <c r="K741" s="68"/>
      <c r="L741" s="68"/>
      <c r="M741" s="68"/>
      <c r="N741" s="348"/>
      <c r="O741" s="348"/>
      <c r="P741" s="214">
        <v>0</v>
      </c>
      <c r="Q741" s="214">
        <v>12252</v>
      </c>
      <c r="R741" s="68" t="s">
        <v>1479</v>
      </c>
      <c r="S741" s="349"/>
      <c r="T741" s="272"/>
    </row>
    <row r="742" spans="1:20" ht="51">
      <c r="A742" s="191">
        <v>86</v>
      </c>
      <c r="B742" s="68"/>
      <c r="C742" s="212" t="s">
        <v>50</v>
      </c>
      <c r="D742" s="213">
        <v>45707</v>
      </c>
      <c r="E742" s="191" t="s">
        <v>2934</v>
      </c>
      <c r="F742" s="191" t="s">
        <v>3</v>
      </c>
      <c r="G742" s="191">
        <v>2260724</v>
      </c>
      <c r="H742" s="68"/>
      <c r="I742" s="197" t="s">
        <v>3412</v>
      </c>
      <c r="J742" s="68"/>
      <c r="K742" s="68"/>
      <c r="L742" s="68"/>
      <c r="M742" s="68"/>
      <c r="N742" s="348"/>
      <c r="O742" s="348"/>
      <c r="P742" s="214">
        <v>0</v>
      </c>
      <c r="Q742" s="214">
        <v>6126</v>
      </c>
      <c r="R742" s="68" t="s">
        <v>1479</v>
      </c>
      <c r="S742" s="349"/>
      <c r="T742" s="272"/>
    </row>
    <row r="743" spans="1:20" ht="51">
      <c r="A743" s="191">
        <v>46</v>
      </c>
      <c r="B743" s="68"/>
      <c r="C743" s="212" t="s">
        <v>1367</v>
      </c>
      <c r="D743" s="213">
        <v>45707</v>
      </c>
      <c r="E743" s="191" t="s">
        <v>2935</v>
      </c>
      <c r="F743" s="191" t="s">
        <v>3</v>
      </c>
      <c r="G743" s="191">
        <v>2260811</v>
      </c>
      <c r="H743" s="68"/>
      <c r="I743" s="197" t="s">
        <v>3474</v>
      </c>
      <c r="J743" s="68"/>
      <c r="K743" s="68"/>
      <c r="L743" s="68"/>
      <c r="M743" s="68"/>
      <c r="N743" s="348"/>
      <c r="O743" s="348"/>
      <c r="P743" s="214">
        <v>0</v>
      </c>
      <c r="Q743" s="214">
        <v>399</v>
      </c>
      <c r="R743" s="68" t="s">
        <v>1479</v>
      </c>
      <c r="S743" s="349"/>
      <c r="T743" s="272"/>
    </row>
    <row r="744" spans="1:20" ht="63.75">
      <c r="A744" s="191">
        <v>221</v>
      </c>
      <c r="B744" s="68"/>
      <c r="C744" s="212" t="s">
        <v>92</v>
      </c>
      <c r="D744" s="213">
        <v>45707</v>
      </c>
      <c r="E744" s="191" t="s">
        <v>2936</v>
      </c>
      <c r="F744" s="191" t="s">
        <v>3</v>
      </c>
      <c r="G744" s="191">
        <v>2260813</v>
      </c>
      <c r="H744" s="68"/>
      <c r="I744" s="197" t="s">
        <v>3475</v>
      </c>
      <c r="J744" s="68"/>
      <c r="K744" s="68"/>
      <c r="L744" s="68"/>
      <c r="M744" s="68"/>
      <c r="N744" s="348"/>
      <c r="O744" s="348"/>
      <c r="P744" s="214">
        <v>0</v>
      </c>
      <c r="Q744" s="214">
        <v>1800</v>
      </c>
      <c r="R744" s="68" t="s">
        <v>1479</v>
      </c>
      <c r="S744" s="349"/>
      <c r="T744" s="272"/>
    </row>
    <row r="745" spans="1:20" ht="51">
      <c r="A745" s="191">
        <v>291</v>
      </c>
      <c r="B745" s="68"/>
      <c r="C745" s="212" t="s">
        <v>119</v>
      </c>
      <c r="D745" s="213">
        <v>45707</v>
      </c>
      <c r="E745" s="191" t="s">
        <v>2939</v>
      </c>
      <c r="F745" s="191" t="s">
        <v>6</v>
      </c>
      <c r="G745" s="191">
        <v>2173024</v>
      </c>
      <c r="H745" s="68"/>
      <c r="I745" s="197" t="s">
        <v>3478</v>
      </c>
      <c r="J745" s="68"/>
      <c r="K745" s="68"/>
      <c r="L745" s="68"/>
      <c r="M745" s="68"/>
      <c r="N745" s="348"/>
      <c r="O745" s="348"/>
      <c r="P745" s="214">
        <v>0</v>
      </c>
      <c r="Q745" s="214">
        <v>98781.89</v>
      </c>
      <c r="R745" s="68" t="s">
        <v>1479</v>
      </c>
      <c r="S745" s="349"/>
      <c r="T745" s="272"/>
    </row>
    <row r="746" spans="1:20" ht="51">
      <c r="A746" s="191">
        <v>513</v>
      </c>
      <c r="B746" s="68"/>
      <c r="C746" s="212" t="s">
        <v>160</v>
      </c>
      <c r="D746" s="213">
        <v>45707</v>
      </c>
      <c r="E746" s="191" t="s">
        <v>2940</v>
      </c>
      <c r="F746" s="191" t="s">
        <v>6</v>
      </c>
      <c r="G746" s="191">
        <v>2173406</v>
      </c>
      <c r="H746" s="68"/>
      <c r="I746" s="197" t="s">
        <v>3479</v>
      </c>
      <c r="J746" s="68"/>
      <c r="K746" s="68"/>
      <c r="L746" s="68"/>
      <c r="M746" s="68"/>
      <c r="N746" s="348"/>
      <c r="O746" s="348"/>
      <c r="P746" s="214">
        <v>0</v>
      </c>
      <c r="Q746" s="214">
        <v>42803999.039999999</v>
      </c>
      <c r="R746" s="68" t="s">
        <v>1479</v>
      </c>
      <c r="S746" s="349"/>
      <c r="T746" s="272"/>
    </row>
    <row r="747" spans="1:20" ht="63.75">
      <c r="A747" s="191" t="s">
        <v>544</v>
      </c>
      <c r="B747" s="68"/>
      <c r="C747" s="212" t="s">
        <v>679</v>
      </c>
      <c r="D747" s="213">
        <v>45707</v>
      </c>
      <c r="E747" s="191" t="s">
        <v>2941</v>
      </c>
      <c r="F747" s="191" t="s">
        <v>6</v>
      </c>
      <c r="G747" s="191">
        <v>2173504</v>
      </c>
      <c r="H747" s="68"/>
      <c r="I747" s="197" t="s">
        <v>3480</v>
      </c>
      <c r="J747" s="68"/>
      <c r="K747" s="68"/>
      <c r="L747" s="68"/>
      <c r="M747" s="68"/>
      <c r="N747" s="348"/>
      <c r="O747" s="348"/>
      <c r="P747" s="214">
        <v>0</v>
      </c>
      <c r="Q747" s="214">
        <v>111428</v>
      </c>
      <c r="R747" s="68" t="s">
        <v>1479</v>
      </c>
      <c r="S747" s="349"/>
      <c r="T747" s="272"/>
    </row>
    <row r="748" spans="1:20" ht="89.25">
      <c r="A748" s="191">
        <v>594</v>
      </c>
      <c r="B748" s="68"/>
      <c r="C748" s="212" t="s">
        <v>88</v>
      </c>
      <c r="D748" s="213">
        <v>45707</v>
      </c>
      <c r="E748" s="191" t="s">
        <v>2943</v>
      </c>
      <c r="F748" s="191" t="s">
        <v>599</v>
      </c>
      <c r="G748" s="191">
        <v>22616</v>
      </c>
      <c r="H748" s="68"/>
      <c r="I748" s="197" t="s">
        <v>3482</v>
      </c>
      <c r="J748" s="68"/>
      <c r="K748" s="68"/>
      <c r="L748" s="68"/>
      <c r="M748" s="68"/>
      <c r="N748" s="348"/>
      <c r="O748" s="348"/>
      <c r="P748" s="214">
        <v>0.02</v>
      </c>
      <c r="Q748" s="214">
        <v>0</v>
      </c>
      <c r="R748" s="68" t="s">
        <v>1479</v>
      </c>
      <c r="S748" s="349"/>
      <c r="T748" s="272"/>
    </row>
    <row r="749" spans="1:20" ht="76.5">
      <c r="A749" s="191">
        <v>117</v>
      </c>
      <c r="B749" s="68"/>
      <c r="C749" s="212" t="s">
        <v>54</v>
      </c>
      <c r="D749" s="213">
        <v>45707</v>
      </c>
      <c r="E749" s="191" t="s">
        <v>2944</v>
      </c>
      <c r="F749" s="191" t="s">
        <v>10</v>
      </c>
      <c r="G749" s="191">
        <v>1119784</v>
      </c>
      <c r="H749" s="68"/>
      <c r="I749" s="197" t="s">
        <v>3483</v>
      </c>
      <c r="J749" s="68"/>
      <c r="K749" s="68"/>
      <c r="L749" s="68"/>
      <c r="M749" s="68"/>
      <c r="N749" s="348"/>
      <c r="O749" s="348"/>
      <c r="P749" s="214">
        <v>60</v>
      </c>
      <c r="Q749" s="214">
        <v>0</v>
      </c>
      <c r="R749" s="68" t="s">
        <v>1479</v>
      </c>
      <c r="S749" s="349"/>
      <c r="T749" s="272"/>
    </row>
    <row r="750" spans="1:20" ht="38.25">
      <c r="A750" s="191">
        <v>76</v>
      </c>
      <c r="B750" s="68"/>
      <c r="C750" s="212" t="s">
        <v>48</v>
      </c>
      <c r="D750" s="213">
        <v>45708</v>
      </c>
      <c r="E750" s="191" t="s">
        <v>2945</v>
      </c>
      <c r="F750" s="191" t="s">
        <v>3</v>
      </c>
      <c r="G750" s="191">
        <v>2261013</v>
      </c>
      <c r="H750" s="68"/>
      <c r="I750" s="197" t="s">
        <v>3484</v>
      </c>
      <c r="J750" s="68"/>
      <c r="K750" s="68"/>
      <c r="L750" s="68"/>
      <c r="M750" s="68"/>
      <c r="N750" s="348"/>
      <c r="O750" s="348"/>
      <c r="P750" s="214">
        <v>0</v>
      </c>
      <c r="Q750" s="214">
        <v>1512.8</v>
      </c>
      <c r="R750" s="68" t="s">
        <v>1479</v>
      </c>
      <c r="S750" s="349"/>
      <c r="T750" s="272"/>
    </row>
    <row r="751" spans="1:20" ht="38.25">
      <c r="A751" s="191">
        <v>163</v>
      </c>
      <c r="B751" s="68"/>
      <c r="C751" s="212" t="s">
        <v>78</v>
      </c>
      <c r="D751" s="213">
        <v>45708</v>
      </c>
      <c r="E751" s="191" t="s">
        <v>2946</v>
      </c>
      <c r="F751" s="191" t="s">
        <v>3</v>
      </c>
      <c r="G751" s="191">
        <v>2261083</v>
      </c>
      <c r="H751" s="68"/>
      <c r="I751" s="197" t="s">
        <v>3485</v>
      </c>
      <c r="J751" s="68"/>
      <c r="K751" s="68"/>
      <c r="L751" s="68"/>
      <c r="M751" s="68"/>
      <c r="N751" s="348"/>
      <c r="O751" s="348"/>
      <c r="P751" s="214">
        <v>0</v>
      </c>
      <c r="Q751" s="214">
        <v>3178.5</v>
      </c>
      <c r="R751" s="68" t="s">
        <v>1479</v>
      </c>
      <c r="S751" s="349"/>
      <c r="T751" s="272"/>
    </row>
    <row r="752" spans="1:20" ht="51">
      <c r="A752" s="191">
        <v>20</v>
      </c>
      <c r="B752" s="68"/>
      <c r="C752" s="212" t="s">
        <v>41</v>
      </c>
      <c r="D752" s="213">
        <v>45708</v>
      </c>
      <c r="E752" s="191" t="s">
        <v>2947</v>
      </c>
      <c r="F752" s="191" t="s">
        <v>3</v>
      </c>
      <c r="G752" s="191">
        <v>2261134</v>
      </c>
      <c r="H752" s="68"/>
      <c r="I752" s="197" t="s">
        <v>3486</v>
      </c>
      <c r="J752" s="68"/>
      <c r="K752" s="68"/>
      <c r="L752" s="68"/>
      <c r="M752" s="68"/>
      <c r="N752" s="348"/>
      <c r="O752" s="348"/>
      <c r="P752" s="214">
        <v>0</v>
      </c>
      <c r="Q752" s="214">
        <v>192.4</v>
      </c>
      <c r="R752" s="68" t="s">
        <v>1479</v>
      </c>
      <c r="S752" s="349"/>
      <c r="T752" s="272"/>
    </row>
    <row r="753" spans="1:20" ht="51">
      <c r="A753" s="191">
        <v>15</v>
      </c>
      <c r="B753" s="68"/>
      <c r="C753" s="212" t="s">
        <v>39</v>
      </c>
      <c r="D753" s="213">
        <v>45708</v>
      </c>
      <c r="E753" s="191" t="s">
        <v>2948</v>
      </c>
      <c r="F753" s="191" t="s">
        <v>3</v>
      </c>
      <c r="G753" s="191">
        <v>2261136</v>
      </c>
      <c r="H753" s="68"/>
      <c r="I753" s="197" t="s">
        <v>3487</v>
      </c>
      <c r="J753" s="68"/>
      <c r="K753" s="68"/>
      <c r="L753" s="68"/>
      <c r="M753" s="68"/>
      <c r="N753" s="348"/>
      <c r="O753" s="348"/>
      <c r="P753" s="214">
        <v>0</v>
      </c>
      <c r="Q753" s="214">
        <v>231.88</v>
      </c>
      <c r="R753" s="68" t="s">
        <v>1479</v>
      </c>
      <c r="S753" s="349"/>
      <c r="T753" s="272"/>
    </row>
    <row r="754" spans="1:20" ht="51">
      <c r="A754" s="191">
        <v>86</v>
      </c>
      <c r="B754" s="68"/>
      <c r="C754" s="212" t="s">
        <v>50</v>
      </c>
      <c r="D754" s="213">
        <v>45708</v>
      </c>
      <c r="E754" s="191" t="s">
        <v>2949</v>
      </c>
      <c r="F754" s="191" t="s">
        <v>3</v>
      </c>
      <c r="G754" s="191">
        <v>2261197</v>
      </c>
      <c r="H754" s="68"/>
      <c r="I754" s="197" t="s">
        <v>3488</v>
      </c>
      <c r="J754" s="68"/>
      <c r="K754" s="68"/>
      <c r="L754" s="68"/>
      <c r="M754" s="68"/>
      <c r="N754" s="348"/>
      <c r="O754" s="348"/>
      <c r="P754" s="214">
        <v>0</v>
      </c>
      <c r="Q754" s="214">
        <v>41705</v>
      </c>
      <c r="R754" s="68" t="s">
        <v>1479</v>
      </c>
      <c r="S754" s="349"/>
      <c r="T754" s="272"/>
    </row>
    <row r="755" spans="1:20" ht="63.75">
      <c r="A755" s="191">
        <v>86</v>
      </c>
      <c r="B755" s="68"/>
      <c r="C755" s="212" t="s">
        <v>50</v>
      </c>
      <c r="D755" s="213">
        <v>45708</v>
      </c>
      <c r="E755" s="191" t="s">
        <v>2950</v>
      </c>
      <c r="F755" s="191" t="s">
        <v>3</v>
      </c>
      <c r="G755" s="191">
        <v>2261200</v>
      </c>
      <c r="H755" s="68"/>
      <c r="I755" s="197" t="s">
        <v>3489</v>
      </c>
      <c r="J755" s="68"/>
      <c r="K755" s="68"/>
      <c r="L755" s="68"/>
      <c r="M755" s="68"/>
      <c r="N755" s="348"/>
      <c r="O755" s="348"/>
      <c r="P755" s="214">
        <v>0</v>
      </c>
      <c r="Q755" s="214">
        <v>85965</v>
      </c>
      <c r="R755" s="68" t="s">
        <v>1479</v>
      </c>
      <c r="S755" s="349"/>
      <c r="T755" s="272"/>
    </row>
    <row r="756" spans="1:20" ht="51">
      <c r="A756" s="191">
        <v>86</v>
      </c>
      <c r="B756" s="68"/>
      <c r="C756" s="212" t="s">
        <v>50</v>
      </c>
      <c r="D756" s="213">
        <v>45708</v>
      </c>
      <c r="E756" s="191" t="s">
        <v>2951</v>
      </c>
      <c r="F756" s="191" t="s">
        <v>3</v>
      </c>
      <c r="G756" s="191">
        <v>2261201</v>
      </c>
      <c r="H756" s="68"/>
      <c r="I756" s="197" t="s">
        <v>3490</v>
      </c>
      <c r="J756" s="68"/>
      <c r="K756" s="68"/>
      <c r="L756" s="68"/>
      <c r="M756" s="68"/>
      <c r="N756" s="348"/>
      <c r="O756" s="348"/>
      <c r="P756" s="214">
        <v>0</v>
      </c>
      <c r="Q756" s="214">
        <v>52525</v>
      </c>
      <c r="R756" s="68" t="s">
        <v>1479</v>
      </c>
      <c r="S756" s="349"/>
      <c r="T756" s="272"/>
    </row>
    <row r="757" spans="1:20" ht="51">
      <c r="A757" s="191">
        <v>86</v>
      </c>
      <c r="B757" s="68"/>
      <c r="C757" s="212" t="s">
        <v>50</v>
      </c>
      <c r="D757" s="213">
        <v>45708</v>
      </c>
      <c r="E757" s="191" t="s">
        <v>2952</v>
      </c>
      <c r="F757" s="191" t="s">
        <v>3</v>
      </c>
      <c r="G757" s="191">
        <v>2261204</v>
      </c>
      <c r="H757" s="68"/>
      <c r="I757" s="197" t="s">
        <v>3491</v>
      </c>
      <c r="J757" s="68"/>
      <c r="K757" s="68"/>
      <c r="L757" s="68"/>
      <c r="M757" s="68"/>
      <c r="N757" s="348"/>
      <c r="O757" s="348"/>
      <c r="P757" s="214">
        <v>0</v>
      </c>
      <c r="Q757" s="214">
        <v>3063</v>
      </c>
      <c r="R757" s="68" t="s">
        <v>1479</v>
      </c>
      <c r="S757" s="349"/>
      <c r="T757" s="272"/>
    </row>
    <row r="758" spans="1:20" ht="51">
      <c r="A758" s="191" t="s">
        <v>550</v>
      </c>
      <c r="B758" s="68"/>
      <c r="C758" s="212" t="s">
        <v>589</v>
      </c>
      <c r="D758" s="213">
        <v>45708</v>
      </c>
      <c r="E758" s="191" t="s">
        <v>2953</v>
      </c>
      <c r="F758" s="191" t="s">
        <v>3</v>
      </c>
      <c r="G758" s="191">
        <v>2261219</v>
      </c>
      <c r="H758" s="68"/>
      <c r="I758" s="197" t="s">
        <v>3492</v>
      </c>
      <c r="J758" s="68"/>
      <c r="K758" s="68"/>
      <c r="L758" s="68"/>
      <c r="M758" s="68"/>
      <c r="N758" s="348"/>
      <c r="O758" s="348"/>
      <c r="P758" s="214">
        <v>0</v>
      </c>
      <c r="Q758" s="214">
        <v>4858</v>
      </c>
      <c r="R758" s="68" t="s">
        <v>1479</v>
      </c>
      <c r="S758" s="349"/>
      <c r="T758" s="272"/>
    </row>
    <row r="759" spans="1:20" ht="38.25">
      <c r="A759" s="191">
        <v>133</v>
      </c>
      <c r="B759" s="68"/>
      <c r="C759" s="212" t="s">
        <v>60</v>
      </c>
      <c r="D759" s="213">
        <v>45708</v>
      </c>
      <c r="E759" s="191" t="s">
        <v>2954</v>
      </c>
      <c r="F759" s="191" t="s">
        <v>3</v>
      </c>
      <c r="G759" s="191">
        <v>2261234</v>
      </c>
      <c r="H759" s="68"/>
      <c r="I759" s="197" t="s">
        <v>3493</v>
      </c>
      <c r="J759" s="68"/>
      <c r="K759" s="68"/>
      <c r="L759" s="68"/>
      <c r="M759" s="68"/>
      <c r="N759" s="348"/>
      <c r="O759" s="348"/>
      <c r="P759" s="214">
        <v>0</v>
      </c>
      <c r="Q759" s="214">
        <v>1070</v>
      </c>
      <c r="R759" s="68" t="s">
        <v>1479</v>
      </c>
      <c r="S759" s="349"/>
      <c r="T759" s="272"/>
    </row>
    <row r="760" spans="1:20" ht="38.25">
      <c r="A760" s="191">
        <v>10</v>
      </c>
      <c r="B760" s="68"/>
      <c r="C760" s="212" t="s">
        <v>38</v>
      </c>
      <c r="D760" s="213">
        <v>45708</v>
      </c>
      <c r="E760" s="191" t="s">
        <v>2955</v>
      </c>
      <c r="F760" s="191" t="s">
        <v>3</v>
      </c>
      <c r="G760" s="191">
        <v>2261239</v>
      </c>
      <c r="H760" s="68"/>
      <c r="I760" s="197" t="s">
        <v>3494</v>
      </c>
      <c r="J760" s="68"/>
      <c r="K760" s="68"/>
      <c r="L760" s="68"/>
      <c r="M760" s="68"/>
      <c r="N760" s="348"/>
      <c r="O760" s="348"/>
      <c r="P760" s="214">
        <v>0</v>
      </c>
      <c r="Q760" s="214">
        <v>1200</v>
      </c>
      <c r="R760" s="68" t="s">
        <v>1479</v>
      </c>
      <c r="S760" s="349"/>
      <c r="T760" s="272"/>
    </row>
    <row r="761" spans="1:20" ht="51">
      <c r="A761" s="191">
        <v>146</v>
      </c>
      <c r="B761" s="68"/>
      <c r="C761" s="212" t="s">
        <v>69</v>
      </c>
      <c r="D761" s="213">
        <v>45708</v>
      </c>
      <c r="E761" s="191" t="s">
        <v>2956</v>
      </c>
      <c r="F761" s="191" t="s">
        <v>3</v>
      </c>
      <c r="G761" s="191">
        <v>2261255</v>
      </c>
      <c r="H761" s="68"/>
      <c r="I761" s="197" t="s">
        <v>3495</v>
      </c>
      <c r="J761" s="68"/>
      <c r="K761" s="68"/>
      <c r="L761" s="68"/>
      <c r="M761" s="68"/>
      <c r="N761" s="348"/>
      <c r="O761" s="348"/>
      <c r="P761" s="214">
        <v>0</v>
      </c>
      <c r="Q761" s="214">
        <v>100</v>
      </c>
      <c r="R761" s="68" t="s">
        <v>1479</v>
      </c>
      <c r="S761" s="349"/>
      <c r="T761" s="272"/>
    </row>
    <row r="762" spans="1:20" ht="63.75">
      <c r="A762" s="191">
        <v>670</v>
      </c>
      <c r="B762" s="68"/>
      <c r="C762" s="212" t="s">
        <v>178</v>
      </c>
      <c r="D762" s="213">
        <v>45708</v>
      </c>
      <c r="E762" s="191" t="s">
        <v>2957</v>
      </c>
      <c r="F762" s="191" t="s">
        <v>3</v>
      </c>
      <c r="G762" s="191">
        <v>2261072</v>
      </c>
      <c r="H762" s="68"/>
      <c r="I762" s="197" t="s">
        <v>5040</v>
      </c>
      <c r="J762" s="68"/>
      <c r="K762" s="68"/>
      <c r="L762" s="68"/>
      <c r="M762" s="68"/>
      <c r="N762" s="348"/>
      <c r="O762" s="348"/>
      <c r="P762" s="214">
        <v>0</v>
      </c>
      <c r="Q762" s="214">
        <v>5863.85</v>
      </c>
      <c r="R762" s="68" t="s">
        <v>1479</v>
      </c>
      <c r="S762" s="349"/>
      <c r="T762" s="272"/>
    </row>
    <row r="763" spans="1:20" ht="63.75">
      <c r="A763" s="191">
        <v>903</v>
      </c>
      <c r="B763" s="68"/>
      <c r="C763" s="212" t="s">
        <v>192</v>
      </c>
      <c r="D763" s="213">
        <v>45708</v>
      </c>
      <c r="E763" s="191" t="s">
        <v>2957</v>
      </c>
      <c r="F763" s="191" t="s">
        <v>3</v>
      </c>
      <c r="G763" s="191">
        <v>2261072</v>
      </c>
      <c r="H763" s="68"/>
      <c r="I763" s="197" t="s">
        <v>5040</v>
      </c>
      <c r="J763" s="68"/>
      <c r="K763" s="68"/>
      <c r="L763" s="68"/>
      <c r="M763" s="68"/>
      <c r="N763" s="348"/>
      <c r="O763" s="348"/>
      <c r="P763" s="214">
        <v>0</v>
      </c>
      <c r="Q763" s="214">
        <v>2828.3</v>
      </c>
      <c r="R763" s="68" t="s">
        <v>1479</v>
      </c>
      <c r="S763" s="349"/>
      <c r="T763" s="272"/>
    </row>
    <row r="764" spans="1:20" ht="63.75">
      <c r="A764" s="191">
        <v>681</v>
      </c>
      <c r="B764" s="68"/>
      <c r="C764" s="212" t="s">
        <v>180</v>
      </c>
      <c r="D764" s="213">
        <v>45708</v>
      </c>
      <c r="E764" s="191" t="s">
        <v>2957</v>
      </c>
      <c r="F764" s="191" t="s">
        <v>3</v>
      </c>
      <c r="G764" s="191">
        <v>2261072</v>
      </c>
      <c r="H764" s="68"/>
      <c r="I764" s="197" t="s">
        <v>5040</v>
      </c>
      <c r="J764" s="68"/>
      <c r="K764" s="68"/>
      <c r="L764" s="68"/>
      <c r="M764" s="68"/>
      <c r="N764" s="348"/>
      <c r="O764" s="348"/>
      <c r="P764" s="214">
        <v>0</v>
      </c>
      <c r="Q764" s="214">
        <v>15235</v>
      </c>
      <c r="R764" s="68" t="s">
        <v>1479</v>
      </c>
      <c r="S764" s="349"/>
      <c r="T764" s="272"/>
    </row>
    <row r="765" spans="1:20" ht="63.75">
      <c r="A765" s="191">
        <v>670</v>
      </c>
      <c r="B765" s="68"/>
      <c r="C765" s="212" t="s">
        <v>178</v>
      </c>
      <c r="D765" s="213">
        <v>45708</v>
      </c>
      <c r="E765" s="191" t="s">
        <v>2957</v>
      </c>
      <c r="F765" s="191" t="s">
        <v>3</v>
      </c>
      <c r="G765" s="191">
        <v>2261072</v>
      </c>
      <c r="H765" s="68"/>
      <c r="I765" s="197" t="s">
        <v>5040</v>
      </c>
      <c r="J765" s="68"/>
      <c r="K765" s="68"/>
      <c r="L765" s="68"/>
      <c r="M765" s="68"/>
      <c r="N765" s="348"/>
      <c r="O765" s="348"/>
      <c r="P765" s="214">
        <v>0</v>
      </c>
      <c r="Q765" s="214">
        <v>26548.74</v>
      </c>
      <c r="R765" s="68" t="s">
        <v>1479</v>
      </c>
      <c r="S765" s="349"/>
      <c r="T765" s="272"/>
    </row>
    <row r="766" spans="1:20" ht="63.75">
      <c r="A766" s="191">
        <v>47</v>
      </c>
      <c r="B766" s="68"/>
      <c r="C766" s="212" t="s">
        <v>45</v>
      </c>
      <c r="D766" s="213">
        <v>45708</v>
      </c>
      <c r="E766" s="191" t="s">
        <v>2957</v>
      </c>
      <c r="F766" s="191" t="s">
        <v>3</v>
      </c>
      <c r="G766" s="191">
        <v>2261072</v>
      </c>
      <c r="H766" s="68"/>
      <c r="I766" s="197" t="s">
        <v>5040</v>
      </c>
      <c r="J766" s="68"/>
      <c r="K766" s="68"/>
      <c r="L766" s="68"/>
      <c r="M766" s="68"/>
      <c r="N766" s="348"/>
      <c r="O766" s="348"/>
      <c r="P766" s="214">
        <v>0</v>
      </c>
      <c r="Q766" s="214">
        <v>12222.9</v>
      </c>
      <c r="R766" s="68" t="s">
        <v>1479</v>
      </c>
      <c r="S766" s="349"/>
      <c r="T766" s="272"/>
    </row>
    <row r="767" spans="1:20" ht="63.75">
      <c r="A767" s="191">
        <v>20</v>
      </c>
      <c r="B767" s="68"/>
      <c r="C767" s="212" t="s">
        <v>41</v>
      </c>
      <c r="D767" s="213">
        <v>45708</v>
      </c>
      <c r="E767" s="191" t="s">
        <v>2957</v>
      </c>
      <c r="F767" s="191" t="s">
        <v>3</v>
      </c>
      <c r="G767" s="191">
        <v>2261072</v>
      </c>
      <c r="H767" s="68"/>
      <c r="I767" s="197" t="s">
        <v>5040</v>
      </c>
      <c r="J767" s="68"/>
      <c r="K767" s="68"/>
      <c r="L767" s="68"/>
      <c r="M767" s="68"/>
      <c r="N767" s="348"/>
      <c r="O767" s="348"/>
      <c r="P767" s="214">
        <v>0</v>
      </c>
      <c r="Q767" s="214">
        <v>2228.04</v>
      </c>
      <c r="R767" s="68" t="s">
        <v>1479</v>
      </c>
      <c r="S767" s="349"/>
      <c r="T767" s="272"/>
    </row>
    <row r="768" spans="1:20" ht="63.75">
      <c r="A768" s="191">
        <v>20</v>
      </c>
      <c r="B768" s="68"/>
      <c r="C768" s="212" t="s">
        <v>41</v>
      </c>
      <c r="D768" s="213">
        <v>45708</v>
      </c>
      <c r="E768" s="191" t="s">
        <v>2957</v>
      </c>
      <c r="F768" s="191" t="s">
        <v>3</v>
      </c>
      <c r="G768" s="191">
        <v>2261072</v>
      </c>
      <c r="H768" s="68"/>
      <c r="I768" s="197" t="s">
        <v>5040</v>
      </c>
      <c r="J768" s="68"/>
      <c r="K768" s="68"/>
      <c r="L768" s="68"/>
      <c r="M768" s="68"/>
      <c r="N768" s="348"/>
      <c r="O768" s="348"/>
      <c r="P768" s="214">
        <v>0</v>
      </c>
      <c r="Q768" s="214">
        <v>3433.14</v>
      </c>
      <c r="R768" s="68" t="s">
        <v>1479</v>
      </c>
      <c r="S768" s="349"/>
      <c r="T768" s="272"/>
    </row>
    <row r="769" spans="1:20" ht="63.75">
      <c r="A769" s="191">
        <v>15</v>
      </c>
      <c r="B769" s="68"/>
      <c r="C769" s="212" t="s">
        <v>39</v>
      </c>
      <c r="D769" s="213">
        <v>45708</v>
      </c>
      <c r="E769" s="191" t="s">
        <v>2957</v>
      </c>
      <c r="F769" s="191" t="s">
        <v>3</v>
      </c>
      <c r="G769" s="191">
        <v>2261072</v>
      </c>
      <c r="H769" s="68"/>
      <c r="I769" s="197" t="s">
        <v>5040</v>
      </c>
      <c r="J769" s="68"/>
      <c r="K769" s="68"/>
      <c r="L769" s="68"/>
      <c r="M769" s="68"/>
      <c r="N769" s="348"/>
      <c r="O769" s="348"/>
      <c r="P769" s="214">
        <v>0</v>
      </c>
      <c r="Q769" s="214">
        <v>231495.13</v>
      </c>
      <c r="R769" s="68" t="s">
        <v>1479</v>
      </c>
      <c r="S769" s="349"/>
      <c r="T769" s="272"/>
    </row>
    <row r="770" spans="1:20" ht="63.75">
      <c r="A770" s="191">
        <v>267</v>
      </c>
      <c r="B770" s="68"/>
      <c r="C770" s="212" t="s">
        <v>107</v>
      </c>
      <c r="D770" s="213">
        <v>45708</v>
      </c>
      <c r="E770" s="191" t="s">
        <v>2957</v>
      </c>
      <c r="F770" s="191" t="s">
        <v>3</v>
      </c>
      <c r="G770" s="191">
        <v>2261072</v>
      </c>
      <c r="H770" s="68"/>
      <c r="I770" s="197" t="s">
        <v>5040</v>
      </c>
      <c r="J770" s="68"/>
      <c r="K770" s="68"/>
      <c r="L770" s="68"/>
      <c r="M770" s="68"/>
      <c r="N770" s="348"/>
      <c r="O770" s="348"/>
      <c r="P770" s="214">
        <v>0</v>
      </c>
      <c r="Q770" s="214">
        <v>786059.21</v>
      </c>
      <c r="R770" s="68" t="s">
        <v>1479</v>
      </c>
      <c r="S770" s="349"/>
      <c r="T770" s="272"/>
    </row>
    <row r="771" spans="1:20" ht="63.75">
      <c r="A771" s="191">
        <v>903</v>
      </c>
      <c r="B771" s="68"/>
      <c r="C771" s="212" t="s">
        <v>192</v>
      </c>
      <c r="D771" s="213">
        <v>45708</v>
      </c>
      <c r="E771" s="191" t="s">
        <v>2957</v>
      </c>
      <c r="F771" s="191" t="s">
        <v>3</v>
      </c>
      <c r="G771" s="191">
        <v>2261072</v>
      </c>
      <c r="H771" s="68"/>
      <c r="I771" s="197" t="s">
        <v>5040</v>
      </c>
      <c r="J771" s="68"/>
      <c r="K771" s="68"/>
      <c r="L771" s="68"/>
      <c r="M771" s="68"/>
      <c r="N771" s="348"/>
      <c r="O771" s="348"/>
      <c r="P771" s="214">
        <v>0</v>
      </c>
      <c r="Q771" s="214">
        <v>253836.52</v>
      </c>
      <c r="R771" s="68" t="s">
        <v>1479</v>
      </c>
      <c r="S771" s="349"/>
      <c r="T771" s="272"/>
    </row>
    <row r="772" spans="1:20" ht="63.75">
      <c r="A772" s="191">
        <v>15</v>
      </c>
      <c r="B772" s="68"/>
      <c r="C772" s="212" t="s">
        <v>39</v>
      </c>
      <c r="D772" s="213">
        <v>45708</v>
      </c>
      <c r="E772" s="191" t="s">
        <v>2957</v>
      </c>
      <c r="F772" s="191" t="s">
        <v>3</v>
      </c>
      <c r="G772" s="191">
        <v>2261072</v>
      </c>
      <c r="H772" s="68"/>
      <c r="I772" s="197" t="s">
        <v>5040</v>
      </c>
      <c r="J772" s="68"/>
      <c r="K772" s="68"/>
      <c r="L772" s="68"/>
      <c r="M772" s="68"/>
      <c r="N772" s="348"/>
      <c r="O772" s="348"/>
      <c r="P772" s="214">
        <v>0</v>
      </c>
      <c r="Q772" s="214">
        <v>4412.72</v>
      </c>
      <c r="R772" s="68" t="s">
        <v>1479</v>
      </c>
      <c r="S772" s="349"/>
      <c r="T772" s="272"/>
    </row>
    <row r="773" spans="1:20" ht="63.75">
      <c r="A773" s="191">
        <v>16</v>
      </c>
      <c r="B773" s="68"/>
      <c r="C773" s="212" t="s">
        <v>40</v>
      </c>
      <c r="D773" s="213">
        <v>45708</v>
      </c>
      <c r="E773" s="191" t="s">
        <v>2957</v>
      </c>
      <c r="F773" s="191" t="s">
        <v>3</v>
      </c>
      <c r="G773" s="191">
        <v>2261072</v>
      </c>
      <c r="H773" s="68"/>
      <c r="I773" s="197" t="s">
        <v>5040</v>
      </c>
      <c r="J773" s="68"/>
      <c r="K773" s="68"/>
      <c r="L773" s="68"/>
      <c r="M773" s="68"/>
      <c r="N773" s="348"/>
      <c r="O773" s="348"/>
      <c r="P773" s="214">
        <v>0</v>
      </c>
      <c r="Q773" s="214">
        <v>768.75</v>
      </c>
      <c r="R773" s="68" t="s">
        <v>1479</v>
      </c>
      <c r="S773" s="349"/>
      <c r="T773" s="272"/>
    </row>
    <row r="774" spans="1:20" ht="63.75">
      <c r="A774" s="191">
        <v>660</v>
      </c>
      <c r="B774" s="68"/>
      <c r="C774" s="212" t="s">
        <v>176</v>
      </c>
      <c r="D774" s="213">
        <v>45708</v>
      </c>
      <c r="E774" s="191" t="s">
        <v>2957</v>
      </c>
      <c r="F774" s="191" t="s">
        <v>3</v>
      </c>
      <c r="G774" s="191">
        <v>2261072</v>
      </c>
      <c r="H774" s="68"/>
      <c r="I774" s="197" t="s">
        <v>5040</v>
      </c>
      <c r="J774" s="68"/>
      <c r="K774" s="68"/>
      <c r="L774" s="68"/>
      <c r="M774" s="68"/>
      <c r="N774" s="348"/>
      <c r="O774" s="348"/>
      <c r="P774" s="214">
        <v>0</v>
      </c>
      <c r="Q774" s="214">
        <v>47474.78</v>
      </c>
      <c r="R774" s="68" t="s">
        <v>1479</v>
      </c>
      <c r="S774" s="349"/>
      <c r="T774" s="272"/>
    </row>
    <row r="775" spans="1:20" ht="51">
      <c r="A775" s="191">
        <v>15</v>
      </c>
      <c r="B775" s="68"/>
      <c r="C775" s="212" t="s">
        <v>39</v>
      </c>
      <c r="D775" s="213">
        <v>45708</v>
      </c>
      <c r="E775" s="191" t="s">
        <v>2958</v>
      </c>
      <c r="F775" s="191" t="s">
        <v>3</v>
      </c>
      <c r="G775" s="191">
        <v>2261087</v>
      </c>
      <c r="H775" s="68"/>
      <c r="I775" s="197" t="s">
        <v>3496</v>
      </c>
      <c r="J775" s="68"/>
      <c r="K775" s="68"/>
      <c r="L775" s="68"/>
      <c r="M775" s="68"/>
      <c r="N775" s="348"/>
      <c r="O775" s="348"/>
      <c r="P775" s="214">
        <v>0</v>
      </c>
      <c r="Q775" s="214">
        <v>100</v>
      </c>
      <c r="R775" s="68" t="s">
        <v>1479</v>
      </c>
      <c r="S775" s="349"/>
      <c r="T775" s="272"/>
    </row>
    <row r="776" spans="1:20" ht="51">
      <c r="A776" s="191">
        <v>15</v>
      </c>
      <c r="B776" s="68"/>
      <c r="C776" s="212" t="s">
        <v>39</v>
      </c>
      <c r="D776" s="213">
        <v>45708</v>
      </c>
      <c r="E776" s="191" t="s">
        <v>2959</v>
      </c>
      <c r="F776" s="191" t="s">
        <v>3</v>
      </c>
      <c r="G776" s="191">
        <v>2261090</v>
      </c>
      <c r="H776" s="68"/>
      <c r="I776" s="197" t="s">
        <v>3497</v>
      </c>
      <c r="J776" s="68"/>
      <c r="K776" s="68"/>
      <c r="L776" s="68"/>
      <c r="M776" s="68"/>
      <c r="N776" s="348"/>
      <c r="O776" s="348"/>
      <c r="P776" s="214">
        <v>0</v>
      </c>
      <c r="Q776" s="214">
        <v>100</v>
      </c>
      <c r="R776" s="68" t="s">
        <v>1479</v>
      </c>
      <c r="S776" s="349"/>
      <c r="T776" s="272"/>
    </row>
    <row r="777" spans="1:20" ht="51">
      <c r="A777" s="191">
        <v>423</v>
      </c>
      <c r="B777" s="68"/>
      <c r="C777" s="212" t="s">
        <v>150</v>
      </c>
      <c r="D777" s="213">
        <v>45708</v>
      </c>
      <c r="E777" s="191" t="s">
        <v>2960</v>
      </c>
      <c r="F777" s="191" t="s">
        <v>3</v>
      </c>
      <c r="G777" s="191">
        <v>2261116</v>
      </c>
      <c r="H777" s="68"/>
      <c r="I777" s="197" t="s">
        <v>3498</v>
      </c>
      <c r="J777" s="68"/>
      <c r="K777" s="68"/>
      <c r="L777" s="68"/>
      <c r="M777" s="68"/>
      <c r="N777" s="348"/>
      <c r="O777" s="348"/>
      <c r="P777" s="214">
        <v>0</v>
      </c>
      <c r="Q777" s="214">
        <v>4176</v>
      </c>
      <c r="R777" s="68" t="s">
        <v>1479</v>
      </c>
      <c r="S777" s="349"/>
      <c r="T777" s="272"/>
    </row>
    <row r="778" spans="1:20" ht="51">
      <c r="A778" s="191">
        <v>423</v>
      </c>
      <c r="B778" s="68"/>
      <c r="C778" s="212" t="s">
        <v>150</v>
      </c>
      <c r="D778" s="213">
        <v>45708</v>
      </c>
      <c r="E778" s="191" t="s">
        <v>2961</v>
      </c>
      <c r="F778" s="191" t="s">
        <v>3</v>
      </c>
      <c r="G778" s="191">
        <v>2261118</v>
      </c>
      <c r="H778" s="68"/>
      <c r="I778" s="197" t="s">
        <v>3499</v>
      </c>
      <c r="J778" s="68"/>
      <c r="K778" s="68"/>
      <c r="L778" s="68"/>
      <c r="M778" s="68"/>
      <c r="N778" s="348"/>
      <c r="O778" s="348"/>
      <c r="P778" s="214">
        <v>0</v>
      </c>
      <c r="Q778" s="214">
        <v>4454.3999999999996</v>
      </c>
      <c r="R778" s="68" t="s">
        <v>1479</v>
      </c>
      <c r="S778" s="349"/>
      <c r="T778" s="272"/>
    </row>
    <row r="779" spans="1:20" ht="38.25">
      <c r="A779" s="191">
        <v>291</v>
      </c>
      <c r="B779" s="68"/>
      <c r="C779" s="212" t="s">
        <v>119</v>
      </c>
      <c r="D779" s="213">
        <v>45708</v>
      </c>
      <c r="E779" s="191" t="s">
        <v>2962</v>
      </c>
      <c r="F779" s="191" t="s">
        <v>6</v>
      </c>
      <c r="G779" s="191">
        <v>2174527</v>
      </c>
      <c r="H779" s="68"/>
      <c r="I779" s="197" t="s">
        <v>3500</v>
      </c>
      <c r="J779" s="68"/>
      <c r="K779" s="68"/>
      <c r="L779" s="68"/>
      <c r="M779" s="68"/>
      <c r="N779" s="348"/>
      <c r="O779" s="348"/>
      <c r="P779" s="214">
        <v>0</v>
      </c>
      <c r="Q779" s="214">
        <v>14616</v>
      </c>
      <c r="R779" s="68" t="s">
        <v>1479</v>
      </c>
      <c r="S779" s="349"/>
      <c r="T779" s="272"/>
    </row>
    <row r="780" spans="1:20" ht="102">
      <c r="A780" s="191">
        <v>132</v>
      </c>
      <c r="B780" s="68"/>
      <c r="C780" s="212" t="s">
        <v>59</v>
      </c>
      <c r="D780" s="213">
        <v>45708</v>
      </c>
      <c r="E780" s="191" t="s">
        <v>2963</v>
      </c>
      <c r="F780" s="191" t="s">
        <v>10</v>
      </c>
      <c r="G780" s="191">
        <v>1119830</v>
      </c>
      <c r="H780" s="68"/>
      <c r="I780" s="197" t="s">
        <v>3501</v>
      </c>
      <c r="J780" s="68"/>
      <c r="K780" s="68"/>
      <c r="L780" s="68"/>
      <c r="M780" s="68"/>
      <c r="N780" s="348"/>
      <c r="O780" s="348"/>
      <c r="P780" s="214">
        <v>16465.43</v>
      </c>
      <c r="Q780" s="214">
        <v>0</v>
      </c>
      <c r="R780" s="68" t="s">
        <v>1479</v>
      </c>
      <c r="S780" s="349"/>
      <c r="T780" s="272"/>
    </row>
    <row r="781" spans="1:20" ht="51">
      <c r="A781" s="191" t="s">
        <v>542</v>
      </c>
      <c r="B781" s="68"/>
      <c r="C781" s="212" t="s">
        <v>687</v>
      </c>
      <c r="D781" s="213">
        <v>45708</v>
      </c>
      <c r="E781" s="191" t="s">
        <v>2964</v>
      </c>
      <c r="F781" s="191" t="s">
        <v>10</v>
      </c>
      <c r="G781" s="191">
        <v>19711</v>
      </c>
      <c r="H781" s="68"/>
      <c r="I781" s="197" t="s">
        <v>3502</v>
      </c>
      <c r="J781" s="68"/>
      <c r="K781" s="68"/>
      <c r="L781" s="68"/>
      <c r="M781" s="68"/>
      <c r="N781" s="348"/>
      <c r="O781" s="348"/>
      <c r="P781" s="214">
        <v>432.85</v>
      </c>
      <c r="Q781" s="214">
        <v>0</v>
      </c>
      <c r="R781" s="68" t="s">
        <v>1479</v>
      </c>
      <c r="S781" s="349"/>
      <c r="T781" s="272"/>
    </row>
    <row r="782" spans="1:20" ht="76.5">
      <c r="A782" s="191" t="s">
        <v>542</v>
      </c>
      <c r="B782" s="68"/>
      <c r="C782" s="212" t="s">
        <v>687</v>
      </c>
      <c r="D782" s="213">
        <v>45708</v>
      </c>
      <c r="E782" s="191" t="s">
        <v>2965</v>
      </c>
      <c r="F782" s="191" t="s">
        <v>10</v>
      </c>
      <c r="G782" s="191">
        <v>1119829</v>
      </c>
      <c r="H782" s="68"/>
      <c r="I782" s="197" t="s">
        <v>3503</v>
      </c>
      <c r="J782" s="68"/>
      <c r="K782" s="68"/>
      <c r="L782" s="68"/>
      <c r="M782" s="68"/>
      <c r="N782" s="348"/>
      <c r="O782" s="348"/>
      <c r="P782" s="214">
        <v>3876.16</v>
      </c>
      <c r="Q782" s="214">
        <v>0</v>
      </c>
      <c r="R782" s="68" t="s">
        <v>1479</v>
      </c>
      <c r="S782" s="349"/>
      <c r="T782" s="272"/>
    </row>
    <row r="783" spans="1:20" ht="76.5">
      <c r="A783" s="191">
        <v>117</v>
      </c>
      <c r="B783" s="68"/>
      <c r="C783" s="212" t="s">
        <v>54</v>
      </c>
      <c r="D783" s="213">
        <v>45708</v>
      </c>
      <c r="E783" s="191" t="s">
        <v>2966</v>
      </c>
      <c r="F783" s="191" t="s">
        <v>10</v>
      </c>
      <c r="G783" s="191">
        <v>1119878</v>
      </c>
      <c r="H783" s="68"/>
      <c r="I783" s="197" t="s">
        <v>3504</v>
      </c>
      <c r="J783" s="68"/>
      <c r="K783" s="68"/>
      <c r="L783" s="68"/>
      <c r="M783" s="68"/>
      <c r="N783" s="348"/>
      <c r="O783" s="348"/>
      <c r="P783" s="214">
        <v>60</v>
      </c>
      <c r="Q783" s="214">
        <v>0</v>
      </c>
      <c r="R783" s="68" t="s">
        <v>1479</v>
      </c>
      <c r="S783" s="349"/>
      <c r="T783" s="272"/>
    </row>
    <row r="784" spans="1:20" ht="63.75">
      <c r="A784" s="191">
        <v>117</v>
      </c>
      <c r="B784" s="68"/>
      <c r="C784" s="212" t="s">
        <v>54</v>
      </c>
      <c r="D784" s="213">
        <v>45708</v>
      </c>
      <c r="E784" s="191" t="s">
        <v>2967</v>
      </c>
      <c r="F784" s="191" t="s">
        <v>10</v>
      </c>
      <c r="G784" s="191">
        <v>1119884</v>
      </c>
      <c r="H784" s="68"/>
      <c r="I784" s="197" t="s">
        <v>3505</v>
      </c>
      <c r="J784" s="68"/>
      <c r="K784" s="68"/>
      <c r="L784" s="68"/>
      <c r="M784" s="68"/>
      <c r="N784" s="348"/>
      <c r="O784" s="348"/>
      <c r="P784" s="214">
        <v>60</v>
      </c>
      <c r="Q784" s="214">
        <v>0</v>
      </c>
      <c r="R784" s="68" t="s">
        <v>1479</v>
      </c>
      <c r="S784" s="349"/>
      <c r="T784" s="272"/>
    </row>
    <row r="785" spans="1:20" ht="38.25">
      <c r="A785" s="191">
        <v>15</v>
      </c>
      <c r="B785" s="68"/>
      <c r="C785" s="212" t="s">
        <v>39</v>
      </c>
      <c r="D785" s="213">
        <v>45709</v>
      </c>
      <c r="E785" s="191" t="s">
        <v>2968</v>
      </c>
      <c r="F785" s="191" t="s">
        <v>3</v>
      </c>
      <c r="G785" s="191">
        <v>2261506</v>
      </c>
      <c r="H785" s="68"/>
      <c r="I785" s="197" t="s">
        <v>3506</v>
      </c>
      <c r="J785" s="68"/>
      <c r="K785" s="68"/>
      <c r="L785" s="68"/>
      <c r="M785" s="68"/>
      <c r="N785" s="348"/>
      <c r="O785" s="348"/>
      <c r="P785" s="214">
        <v>0</v>
      </c>
      <c r="Q785" s="214">
        <v>1065</v>
      </c>
      <c r="R785" s="68" t="s">
        <v>1479</v>
      </c>
      <c r="S785" s="349"/>
      <c r="T785" s="272"/>
    </row>
    <row r="786" spans="1:20" ht="51">
      <c r="A786" s="191">
        <v>15</v>
      </c>
      <c r="B786" s="68"/>
      <c r="C786" s="212" t="s">
        <v>39</v>
      </c>
      <c r="D786" s="213">
        <v>45709</v>
      </c>
      <c r="E786" s="191" t="s">
        <v>2969</v>
      </c>
      <c r="F786" s="191" t="s">
        <v>3</v>
      </c>
      <c r="G786" s="191">
        <v>2261590</v>
      </c>
      <c r="H786" s="68"/>
      <c r="I786" s="197" t="s">
        <v>3507</v>
      </c>
      <c r="J786" s="68"/>
      <c r="K786" s="68"/>
      <c r="L786" s="68"/>
      <c r="M786" s="68"/>
      <c r="N786" s="348"/>
      <c r="O786" s="348"/>
      <c r="P786" s="214">
        <v>0</v>
      </c>
      <c r="Q786" s="214">
        <v>3000</v>
      </c>
      <c r="R786" s="68" t="s">
        <v>1479</v>
      </c>
      <c r="S786" s="349"/>
      <c r="T786" s="272"/>
    </row>
    <row r="787" spans="1:20" ht="38.25">
      <c r="A787" s="191" t="s">
        <v>550</v>
      </c>
      <c r="B787" s="68"/>
      <c r="C787" s="212" t="s">
        <v>589</v>
      </c>
      <c r="D787" s="213">
        <v>45709</v>
      </c>
      <c r="E787" s="191" t="s">
        <v>2970</v>
      </c>
      <c r="F787" s="191" t="s">
        <v>3</v>
      </c>
      <c r="G787" s="191">
        <v>2261624</v>
      </c>
      <c r="H787" s="68"/>
      <c r="I787" s="197" t="s">
        <v>1546</v>
      </c>
      <c r="J787" s="68"/>
      <c r="K787" s="68"/>
      <c r="L787" s="68"/>
      <c r="M787" s="68"/>
      <c r="N787" s="348"/>
      <c r="O787" s="348"/>
      <c r="P787" s="214">
        <v>0</v>
      </c>
      <c r="Q787" s="214">
        <v>860</v>
      </c>
      <c r="R787" s="68" t="s">
        <v>1479</v>
      </c>
      <c r="S787" s="349"/>
      <c r="T787" s="272"/>
    </row>
    <row r="788" spans="1:20" ht="51">
      <c r="A788" s="191" t="s">
        <v>550</v>
      </c>
      <c r="B788" s="68"/>
      <c r="C788" s="212" t="s">
        <v>589</v>
      </c>
      <c r="D788" s="213">
        <v>45709</v>
      </c>
      <c r="E788" s="191" t="s">
        <v>2971</v>
      </c>
      <c r="F788" s="191" t="s">
        <v>3</v>
      </c>
      <c r="G788" s="191">
        <v>2261709</v>
      </c>
      <c r="H788" s="68"/>
      <c r="I788" s="197" t="s">
        <v>3509</v>
      </c>
      <c r="J788" s="68"/>
      <c r="K788" s="68"/>
      <c r="L788" s="68"/>
      <c r="M788" s="68"/>
      <c r="N788" s="348"/>
      <c r="O788" s="348"/>
      <c r="P788" s="214">
        <v>0</v>
      </c>
      <c r="Q788" s="214">
        <v>454.12</v>
      </c>
      <c r="R788" s="68" t="s">
        <v>1479</v>
      </c>
      <c r="S788" s="349"/>
      <c r="T788" s="272"/>
    </row>
    <row r="789" spans="1:20" ht="51">
      <c r="A789" s="191" t="s">
        <v>541</v>
      </c>
      <c r="B789" s="68"/>
      <c r="C789" s="212" t="s">
        <v>590</v>
      </c>
      <c r="D789" s="213">
        <v>45709</v>
      </c>
      <c r="E789" s="191" t="s">
        <v>2972</v>
      </c>
      <c r="F789" s="191" t="s">
        <v>3</v>
      </c>
      <c r="G789" s="191">
        <v>2261482</v>
      </c>
      <c r="H789" s="68"/>
      <c r="I789" s="197" t="s">
        <v>3510</v>
      </c>
      <c r="J789" s="68"/>
      <c r="K789" s="68"/>
      <c r="L789" s="68"/>
      <c r="M789" s="68"/>
      <c r="N789" s="348"/>
      <c r="O789" s="348"/>
      <c r="P789" s="214">
        <v>0</v>
      </c>
      <c r="Q789" s="214">
        <v>84470.3</v>
      </c>
      <c r="R789" s="68" t="s">
        <v>1479</v>
      </c>
      <c r="S789" s="349"/>
      <c r="T789" s="272"/>
    </row>
    <row r="790" spans="1:20" ht="51">
      <c r="A790" s="191">
        <v>212</v>
      </c>
      <c r="B790" s="68"/>
      <c r="C790" s="212" t="s">
        <v>90</v>
      </c>
      <c r="D790" s="213">
        <v>45709</v>
      </c>
      <c r="E790" s="191" t="s">
        <v>2973</v>
      </c>
      <c r="F790" s="191" t="s">
        <v>3</v>
      </c>
      <c r="G790" s="191">
        <v>2261498</v>
      </c>
      <c r="H790" s="68"/>
      <c r="I790" s="197" t="s">
        <v>3511</v>
      </c>
      <c r="J790" s="68"/>
      <c r="K790" s="68"/>
      <c r="L790" s="68"/>
      <c r="M790" s="68"/>
      <c r="N790" s="348"/>
      <c r="O790" s="348"/>
      <c r="P790" s="214">
        <v>0</v>
      </c>
      <c r="Q790" s="214">
        <v>14672</v>
      </c>
      <c r="R790" s="68" t="s">
        <v>1479</v>
      </c>
      <c r="S790" s="349"/>
      <c r="T790" s="272"/>
    </row>
    <row r="791" spans="1:20" ht="51">
      <c r="A791" s="191">
        <v>212</v>
      </c>
      <c r="B791" s="68"/>
      <c r="C791" s="212" t="s">
        <v>90</v>
      </c>
      <c r="D791" s="213">
        <v>45709</v>
      </c>
      <c r="E791" s="191" t="s">
        <v>2974</v>
      </c>
      <c r="F791" s="191" t="s">
        <v>3</v>
      </c>
      <c r="G791" s="191">
        <v>2261499</v>
      </c>
      <c r="H791" s="68"/>
      <c r="I791" s="197" t="s">
        <v>3512</v>
      </c>
      <c r="J791" s="68"/>
      <c r="K791" s="68"/>
      <c r="L791" s="68"/>
      <c r="M791" s="68"/>
      <c r="N791" s="348"/>
      <c r="O791" s="348"/>
      <c r="P791" s="214">
        <v>0</v>
      </c>
      <c r="Q791" s="214">
        <v>9200</v>
      </c>
      <c r="R791" s="68" t="s">
        <v>1479</v>
      </c>
      <c r="S791" s="349"/>
      <c r="T791" s="272"/>
    </row>
    <row r="792" spans="1:20" ht="51">
      <c r="A792" s="191">
        <v>212</v>
      </c>
      <c r="B792" s="68"/>
      <c r="C792" s="212" t="s">
        <v>90</v>
      </c>
      <c r="D792" s="213">
        <v>45709</v>
      </c>
      <c r="E792" s="191" t="s">
        <v>2975</v>
      </c>
      <c r="F792" s="191" t="s">
        <v>3</v>
      </c>
      <c r="G792" s="191">
        <v>2261500</v>
      </c>
      <c r="H792" s="68"/>
      <c r="I792" s="197" t="s">
        <v>3513</v>
      </c>
      <c r="J792" s="68"/>
      <c r="K792" s="68"/>
      <c r="L792" s="68"/>
      <c r="M792" s="68"/>
      <c r="N792" s="348"/>
      <c r="O792" s="348"/>
      <c r="P792" s="214">
        <v>0</v>
      </c>
      <c r="Q792" s="214">
        <v>11798.36</v>
      </c>
      <c r="R792" s="68" t="s">
        <v>1479</v>
      </c>
      <c r="S792" s="349"/>
      <c r="T792" s="272"/>
    </row>
    <row r="793" spans="1:20" ht="51">
      <c r="A793" s="191">
        <v>212</v>
      </c>
      <c r="B793" s="68"/>
      <c r="C793" s="212" t="s">
        <v>90</v>
      </c>
      <c r="D793" s="213">
        <v>45709</v>
      </c>
      <c r="E793" s="191" t="s">
        <v>2976</v>
      </c>
      <c r="F793" s="191" t="s">
        <v>3</v>
      </c>
      <c r="G793" s="191">
        <v>2261503</v>
      </c>
      <c r="H793" s="68"/>
      <c r="I793" s="197" t="s">
        <v>3514</v>
      </c>
      <c r="J793" s="68"/>
      <c r="K793" s="68"/>
      <c r="L793" s="68"/>
      <c r="M793" s="68"/>
      <c r="N793" s="348"/>
      <c r="O793" s="348"/>
      <c r="P793" s="214">
        <v>0</v>
      </c>
      <c r="Q793" s="214">
        <v>2670</v>
      </c>
      <c r="R793" s="68" t="s">
        <v>1479</v>
      </c>
      <c r="S793" s="349"/>
      <c r="T793" s="272"/>
    </row>
    <row r="794" spans="1:20" ht="63.75">
      <c r="A794" s="191" t="s">
        <v>542</v>
      </c>
      <c r="B794" s="68"/>
      <c r="C794" s="212" t="s">
        <v>687</v>
      </c>
      <c r="D794" s="213">
        <v>45709</v>
      </c>
      <c r="E794" s="191" t="s">
        <v>2977</v>
      </c>
      <c r="F794" s="191" t="s">
        <v>10</v>
      </c>
      <c r="G794" s="191">
        <v>19685</v>
      </c>
      <c r="H794" s="68"/>
      <c r="I794" s="197" t="s">
        <v>3515</v>
      </c>
      <c r="J794" s="68"/>
      <c r="K794" s="68"/>
      <c r="L794" s="68"/>
      <c r="M794" s="68"/>
      <c r="N794" s="348"/>
      <c r="O794" s="348"/>
      <c r="P794" s="214">
        <v>3904.63</v>
      </c>
      <c r="Q794" s="214">
        <v>0</v>
      </c>
      <c r="R794" s="68" t="s">
        <v>1479</v>
      </c>
      <c r="S794" s="349"/>
      <c r="T794" s="272"/>
    </row>
    <row r="795" spans="1:20" ht="89.25">
      <c r="A795" s="191" t="s">
        <v>542</v>
      </c>
      <c r="B795" s="68"/>
      <c r="C795" s="212" t="s">
        <v>687</v>
      </c>
      <c r="D795" s="213">
        <v>45709</v>
      </c>
      <c r="E795" s="191" t="s">
        <v>2978</v>
      </c>
      <c r="F795" s="191" t="s">
        <v>6</v>
      </c>
      <c r="G795" s="191">
        <v>1119926</v>
      </c>
      <c r="H795" s="68"/>
      <c r="I795" s="197" t="s">
        <v>3516</v>
      </c>
      <c r="J795" s="68"/>
      <c r="K795" s="68"/>
      <c r="L795" s="68"/>
      <c r="M795" s="68"/>
      <c r="N795" s="348"/>
      <c r="O795" s="348"/>
      <c r="P795" s="214">
        <v>0</v>
      </c>
      <c r="Q795" s="214">
        <v>200000000</v>
      </c>
      <c r="R795" s="68" t="s">
        <v>1479</v>
      </c>
      <c r="S795" s="349"/>
      <c r="T795" s="272"/>
    </row>
    <row r="796" spans="1:20" ht="76.5">
      <c r="A796" s="191" t="s">
        <v>542</v>
      </c>
      <c r="B796" s="68"/>
      <c r="C796" s="212" t="s">
        <v>687</v>
      </c>
      <c r="D796" s="213">
        <v>45709</v>
      </c>
      <c r="E796" s="191" t="s">
        <v>2980</v>
      </c>
      <c r="F796" s="191" t="s">
        <v>10</v>
      </c>
      <c r="G796" s="191">
        <v>1119927</v>
      </c>
      <c r="H796" s="68"/>
      <c r="I796" s="197" t="s">
        <v>3518</v>
      </c>
      <c r="J796" s="68"/>
      <c r="K796" s="68"/>
      <c r="L796" s="68"/>
      <c r="M796" s="68"/>
      <c r="N796" s="348"/>
      <c r="O796" s="348"/>
      <c r="P796" s="214">
        <v>60</v>
      </c>
      <c r="Q796" s="214">
        <v>0</v>
      </c>
      <c r="R796" s="68" t="s">
        <v>1479</v>
      </c>
      <c r="S796" s="349"/>
      <c r="T796" s="272"/>
    </row>
    <row r="797" spans="1:20" ht="76.5">
      <c r="A797" s="191" t="s">
        <v>542</v>
      </c>
      <c r="B797" s="68"/>
      <c r="C797" s="212" t="s">
        <v>687</v>
      </c>
      <c r="D797" s="213">
        <v>45709</v>
      </c>
      <c r="E797" s="191" t="s">
        <v>2981</v>
      </c>
      <c r="F797" s="191" t="s">
        <v>10</v>
      </c>
      <c r="G797" s="191">
        <v>1119928</v>
      </c>
      <c r="H797" s="68"/>
      <c r="I797" s="197" t="s">
        <v>3519</v>
      </c>
      <c r="J797" s="68"/>
      <c r="K797" s="68"/>
      <c r="L797" s="68"/>
      <c r="M797" s="68"/>
      <c r="N797" s="348"/>
      <c r="O797" s="348"/>
      <c r="P797" s="214">
        <v>200000000</v>
      </c>
      <c r="Q797" s="214">
        <v>0</v>
      </c>
      <c r="R797" s="68" t="s">
        <v>1479</v>
      </c>
      <c r="S797" s="349"/>
      <c r="T797" s="272"/>
    </row>
    <row r="798" spans="1:20" ht="51">
      <c r="A798" s="191" t="s">
        <v>542</v>
      </c>
      <c r="B798" s="68"/>
      <c r="C798" s="212" t="s">
        <v>687</v>
      </c>
      <c r="D798" s="213">
        <v>45709</v>
      </c>
      <c r="E798" s="191" t="s">
        <v>2982</v>
      </c>
      <c r="F798" s="191" t="s">
        <v>10</v>
      </c>
      <c r="G798" s="191">
        <v>1119929</v>
      </c>
      <c r="H798" s="68"/>
      <c r="I798" s="197" t="s">
        <v>3520</v>
      </c>
      <c r="J798" s="68"/>
      <c r="K798" s="68"/>
      <c r="L798" s="68"/>
      <c r="M798" s="68"/>
      <c r="N798" s="348"/>
      <c r="O798" s="348"/>
      <c r="P798" s="214">
        <v>60</v>
      </c>
      <c r="Q798" s="214">
        <v>0</v>
      </c>
      <c r="R798" s="68" t="s">
        <v>1479</v>
      </c>
      <c r="S798" s="349"/>
      <c r="T798" s="272"/>
    </row>
    <row r="799" spans="1:20" ht="76.5">
      <c r="A799" s="191">
        <v>117</v>
      </c>
      <c r="B799" s="68"/>
      <c r="C799" s="212" t="s">
        <v>54</v>
      </c>
      <c r="D799" s="213">
        <v>45709</v>
      </c>
      <c r="E799" s="191" t="s">
        <v>2983</v>
      </c>
      <c r="F799" s="191" t="s">
        <v>10</v>
      </c>
      <c r="G799" s="191">
        <v>1119966</v>
      </c>
      <c r="H799" s="68"/>
      <c r="I799" s="197" t="s">
        <v>3521</v>
      </c>
      <c r="J799" s="68"/>
      <c r="K799" s="68"/>
      <c r="L799" s="68"/>
      <c r="M799" s="68"/>
      <c r="N799" s="348"/>
      <c r="O799" s="348"/>
      <c r="P799" s="214">
        <v>60</v>
      </c>
      <c r="Q799" s="214">
        <v>0</v>
      </c>
      <c r="R799" s="68" t="s">
        <v>1479</v>
      </c>
      <c r="S799" s="349"/>
      <c r="T799" s="272"/>
    </row>
    <row r="800" spans="1:20" ht="63.75">
      <c r="A800" s="191" t="s">
        <v>542</v>
      </c>
      <c r="B800" s="68"/>
      <c r="C800" s="212" t="s">
        <v>687</v>
      </c>
      <c r="D800" s="213">
        <v>45709</v>
      </c>
      <c r="E800" s="191" t="s">
        <v>2984</v>
      </c>
      <c r="F800" s="191" t="s">
        <v>19</v>
      </c>
      <c r="G800" s="191">
        <v>1119939</v>
      </c>
      <c r="H800" s="68"/>
      <c r="I800" s="197" t="s">
        <v>3522</v>
      </c>
      <c r="J800" s="68"/>
      <c r="K800" s="68"/>
      <c r="L800" s="68"/>
      <c r="M800" s="68"/>
      <c r="N800" s="348"/>
      <c r="O800" s="348"/>
      <c r="P800" s="214">
        <v>7229189.6200000001</v>
      </c>
      <c r="Q800" s="214">
        <v>0</v>
      </c>
      <c r="R800" s="68" t="s">
        <v>1479</v>
      </c>
      <c r="S800" s="349"/>
      <c r="T800" s="272"/>
    </row>
    <row r="801" spans="1:20" ht="76.5">
      <c r="A801" s="191" t="s">
        <v>542</v>
      </c>
      <c r="B801" s="68"/>
      <c r="C801" s="212" t="s">
        <v>687</v>
      </c>
      <c r="D801" s="213">
        <v>45709</v>
      </c>
      <c r="E801" s="191" t="s">
        <v>2985</v>
      </c>
      <c r="F801" s="191" t="s">
        <v>10</v>
      </c>
      <c r="G801" s="191">
        <v>1119939</v>
      </c>
      <c r="H801" s="68"/>
      <c r="I801" s="197" t="s">
        <v>3523</v>
      </c>
      <c r="J801" s="68"/>
      <c r="K801" s="68"/>
      <c r="L801" s="68"/>
      <c r="M801" s="68"/>
      <c r="N801" s="348"/>
      <c r="O801" s="348"/>
      <c r="P801" s="214">
        <v>7485.34</v>
      </c>
      <c r="Q801" s="214">
        <v>0</v>
      </c>
      <c r="R801" s="68" t="s">
        <v>1479</v>
      </c>
      <c r="S801" s="349"/>
      <c r="T801" s="272"/>
    </row>
    <row r="802" spans="1:20" ht="63.75">
      <c r="A802" s="191">
        <v>117</v>
      </c>
      <c r="B802" s="68"/>
      <c r="C802" s="212" t="s">
        <v>54</v>
      </c>
      <c r="D802" s="213">
        <v>45709</v>
      </c>
      <c r="E802" s="191" t="s">
        <v>2986</v>
      </c>
      <c r="F802" s="191" t="s">
        <v>10</v>
      </c>
      <c r="G802" s="191">
        <v>1119974</v>
      </c>
      <c r="H802" s="68"/>
      <c r="I802" s="197" t="s">
        <v>3524</v>
      </c>
      <c r="J802" s="68"/>
      <c r="K802" s="68"/>
      <c r="L802" s="68"/>
      <c r="M802" s="68"/>
      <c r="N802" s="348"/>
      <c r="O802" s="348"/>
      <c r="P802" s="214">
        <v>60</v>
      </c>
      <c r="Q802" s="214">
        <v>0</v>
      </c>
      <c r="R802" s="68" t="s">
        <v>1479</v>
      </c>
      <c r="S802" s="349"/>
      <c r="T802" s="272"/>
    </row>
    <row r="803" spans="1:20" ht="63.75">
      <c r="A803" s="191">
        <v>291</v>
      </c>
      <c r="B803" s="68"/>
      <c r="C803" s="212" t="s">
        <v>119</v>
      </c>
      <c r="D803" s="213">
        <v>45712</v>
      </c>
      <c r="E803" s="191" t="s">
        <v>2987</v>
      </c>
      <c r="F803" s="191" t="s">
        <v>3</v>
      </c>
      <c r="G803" s="191">
        <v>2262014</v>
      </c>
      <c r="H803" s="68"/>
      <c r="I803" s="197" t="s">
        <v>3525</v>
      </c>
      <c r="J803" s="68"/>
      <c r="K803" s="68"/>
      <c r="L803" s="68"/>
      <c r="M803" s="68"/>
      <c r="N803" s="348"/>
      <c r="O803" s="348"/>
      <c r="P803" s="214">
        <v>0</v>
      </c>
      <c r="Q803" s="214">
        <v>23877.54</v>
      </c>
      <c r="R803" s="68" t="s">
        <v>1479</v>
      </c>
      <c r="S803" s="349"/>
      <c r="T803" s="272"/>
    </row>
    <row r="804" spans="1:20" ht="38.25">
      <c r="A804" s="191" t="s">
        <v>550</v>
      </c>
      <c r="B804" s="68"/>
      <c r="C804" s="212" t="s">
        <v>589</v>
      </c>
      <c r="D804" s="213">
        <v>45712</v>
      </c>
      <c r="E804" s="191" t="s">
        <v>2988</v>
      </c>
      <c r="F804" s="191" t="s">
        <v>3</v>
      </c>
      <c r="G804" s="191">
        <v>2262109</v>
      </c>
      <c r="H804" s="68"/>
      <c r="I804" s="197" t="s">
        <v>3526</v>
      </c>
      <c r="J804" s="68"/>
      <c r="K804" s="68"/>
      <c r="L804" s="68"/>
      <c r="M804" s="68"/>
      <c r="N804" s="348"/>
      <c r="O804" s="348"/>
      <c r="P804" s="214">
        <v>0</v>
      </c>
      <c r="Q804" s="214">
        <v>18</v>
      </c>
      <c r="R804" s="68" t="s">
        <v>1479</v>
      </c>
      <c r="S804" s="349"/>
      <c r="T804" s="272"/>
    </row>
    <row r="805" spans="1:20" ht="38.25">
      <c r="A805" s="191" t="s">
        <v>550</v>
      </c>
      <c r="B805" s="68"/>
      <c r="C805" s="212" t="s">
        <v>589</v>
      </c>
      <c r="D805" s="213">
        <v>45712</v>
      </c>
      <c r="E805" s="191" t="s">
        <v>2989</v>
      </c>
      <c r="F805" s="191" t="s">
        <v>3</v>
      </c>
      <c r="G805" s="191">
        <v>2262110</v>
      </c>
      <c r="H805" s="68"/>
      <c r="I805" s="197" t="s">
        <v>3527</v>
      </c>
      <c r="J805" s="68"/>
      <c r="K805" s="68"/>
      <c r="L805" s="68"/>
      <c r="M805" s="68"/>
      <c r="N805" s="348"/>
      <c r="O805" s="348"/>
      <c r="P805" s="214">
        <v>0</v>
      </c>
      <c r="Q805" s="214">
        <v>18</v>
      </c>
      <c r="R805" s="68" t="s">
        <v>1479</v>
      </c>
      <c r="S805" s="349"/>
      <c r="T805" s="272"/>
    </row>
    <row r="806" spans="1:20" ht="51">
      <c r="A806" s="191">
        <v>650</v>
      </c>
      <c r="B806" s="68"/>
      <c r="C806" s="212" t="s">
        <v>175</v>
      </c>
      <c r="D806" s="213">
        <v>45712</v>
      </c>
      <c r="E806" s="191" t="s">
        <v>2990</v>
      </c>
      <c r="F806" s="191" t="s">
        <v>3</v>
      </c>
      <c r="G806" s="191">
        <v>2262113</v>
      </c>
      <c r="H806" s="68"/>
      <c r="I806" s="197" t="s">
        <v>3528</v>
      </c>
      <c r="J806" s="68"/>
      <c r="K806" s="68"/>
      <c r="L806" s="68"/>
      <c r="M806" s="68"/>
      <c r="N806" s="348"/>
      <c r="O806" s="348"/>
      <c r="P806" s="214">
        <v>0</v>
      </c>
      <c r="Q806" s="214">
        <v>18</v>
      </c>
      <c r="R806" s="68" t="s">
        <v>1479</v>
      </c>
      <c r="S806" s="349"/>
      <c r="T806" s="272"/>
    </row>
    <row r="807" spans="1:20" ht="51">
      <c r="A807" s="191">
        <v>292</v>
      </c>
      <c r="B807" s="68"/>
      <c r="C807" s="212" t="s">
        <v>120</v>
      </c>
      <c r="D807" s="213">
        <v>45712</v>
      </c>
      <c r="E807" s="191" t="s">
        <v>2991</v>
      </c>
      <c r="F807" s="191" t="s">
        <v>3</v>
      </c>
      <c r="G807" s="191">
        <v>2261963</v>
      </c>
      <c r="H807" s="68"/>
      <c r="I807" s="197" t="s">
        <v>3529</v>
      </c>
      <c r="J807" s="68"/>
      <c r="K807" s="68"/>
      <c r="L807" s="68"/>
      <c r="M807" s="68"/>
      <c r="N807" s="348"/>
      <c r="O807" s="348"/>
      <c r="P807" s="214">
        <v>0</v>
      </c>
      <c r="Q807" s="214">
        <v>39200.54</v>
      </c>
      <c r="R807" s="68" t="s">
        <v>1479</v>
      </c>
      <c r="S807" s="349"/>
      <c r="T807" s="272"/>
    </row>
    <row r="808" spans="1:20" ht="51">
      <c r="A808" s="191" t="s">
        <v>541</v>
      </c>
      <c r="B808" s="68"/>
      <c r="C808" s="212" t="s">
        <v>590</v>
      </c>
      <c r="D808" s="213">
        <v>45712</v>
      </c>
      <c r="E808" s="191" t="s">
        <v>2992</v>
      </c>
      <c r="F808" s="191" t="s">
        <v>3</v>
      </c>
      <c r="G808" s="191">
        <v>2261988</v>
      </c>
      <c r="H808" s="68"/>
      <c r="I808" s="197" t="s">
        <v>3530</v>
      </c>
      <c r="J808" s="68"/>
      <c r="K808" s="68"/>
      <c r="L808" s="68"/>
      <c r="M808" s="68"/>
      <c r="N808" s="348"/>
      <c r="O808" s="348"/>
      <c r="P808" s="214">
        <v>0</v>
      </c>
      <c r="Q808" s="214">
        <v>188555.96</v>
      </c>
      <c r="R808" s="68" t="s">
        <v>1479</v>
      </c>
      <c r="S808" s="349"/>
      <c r="T808" s="272"/>
    </row>
    <row r="809" spans="1:20" ht="38.25">
      <c r="A809" s="191">
        <v>291</v>
      </c>
      <c r="B809" s="68"/>
      <c r="C809" s="212" t="s">
        <v>119</v>
      </c>
      <c r="D809" s="213">
        <v>45712</v>
      </c>
      <c r="E809" s="191" t="s">
        <v>2993</v>
      </c>
      <c r="F809" s="191" t="s">
        <v>3</v>
      </c>
      <c r="G809" s="191">
        <v>2261983</v>
      </c>
      <c r="H809" s="68"/>
      <c r="I809" s="197" t="s">
        <v>3531</v>
      </c>
      <c r="J809" s="68"/>
      <c r="K809" s="68"/>
      <c r="L809" s="68"/>
      <c r="M809" s="68"/>
      <c r="N809" s="348"/>
      <c r="O809" s="348"/>
      <c r="P809" s="214">
        <v>0</v>
      </c>
      <c r="Q809" s="214">
        <v>122496</v>
      </c>
      <c r="R809" s="68" t="s">
        <v>1479</v>
      </c>
      <c r="S809" s="349"/>
      <c r="T809" s="272"/>
    </row>
    <row r="810" spans="1:20" ht="51">
      <c r="A810" s="191" t="s">
        <v>541</v>
      </c>
      <c r="B810" s="68"/>
      <c r="C810" s="212" t="s">
        <v>590</v>
      </c>
      <c r="D810" s="213">
        <v>45712</v>
      </c>
      <c r="E810" s="191" t="s">
        <v>2994</v>
      </c>
      <c r="F810" s="191" t="s">
        <v>3</v>
      </c>
      <c r="G810" s="191">
        <v>2261985</v>
      </c>
      <c r="H810" s="68"/>
      <c r="I810" s="197" t="s">
        <v>3532</v>
      </c>
      <c r="J810" s="68"/>
      <c r="K810" s="68"/>
      <c r="L810" s="68"/>
      <c r="M810" s="68"/>
      <c r="N810" s="348"/>
      <c r="O810" s="348"/>
      <c r="P810" s="214">
        <v>0</v>
      </c>
      <c r="Q810" s="214">
        <v>16839.55</v>
      </c>
      <c r="R810" s="68" t="s">
        <v>1479</v>
      </c>
      <c r="S810" s="349"/>
      <c r="T810" s="272"/>
    </row>
    <row r="811" spans="1:20" ht="51">
      <c r="A811" s="191" t="s">
        <v>541</v>
      </c>
      <c r="B811" s="68"/>
      <c r="C811" s="212" t="s">
        <v>590</v>
      </c>
      <c r="D811" s="213">
        <v>45712</v>
      </c>
      <c r="E811" s="191" t="s">
        <v>2995</v>
      </c>
      <c r="F811" s="191" t="s">
        <v>3</v>
      </c>
      <c r="G811" s="191">
        <v>2261987</v>
      </c>
      <c r="H811" s="68"/>
      <c r="I811" s="197" t="s">
        <v>3533</v>
      </c>
      <c r="J811" s="68"/>
      <c r="K811" s="68"/>
      <c r="L811" s="68"/>
      <c r="M811" s="68"/>
      <c r="N811" s="348"/>
      <c r="O811" s="348"/>
      <c r="P811" s="214">
        <v>0</v>
      </c>
      <c r="Q811" s="214">
        <v>546470.02</v>
      </c>
      <c r="R811" s="68" t="s">
        <v>1479</v>
      </c>
      <c r="S811" s="349"/>
      <c r="T811" s="272"/>
    </row>
    <row r="812" spans="1:20" ht="51">
      <c r="A812" s="191" t="s">
        <v>541</v>
      </c>
      <c r="B812" s="68"/>
      <c r="C812" s="212" t="s">
        <v>590</v>
      </c>
      <c r="D812" s="213">
        <v>45712</v>
      </c>
      <c r="E812" s="191" t="s">
        <v>2996</v>
      </c>
      <c r="F812" s="191" t="s">
        <v>3</v>
      </c>
      <c r="G812" s="191">
        <v>2261991</v>
      </c>
      <c r="H812" s="68"/>
      <c r="I812" s="197" t="s">
        <v>3534</v>
      </c>
      <c r="J812" s="68"/>
      <c r="K812" s="68"/>
      <c r="L812" s="68"/>
      <c r="M812" s="68"/>
      <c r="N812" s="348"/>
      <c r="O812" s="348"/>
      <c r="P812" s="214">
        <v>0</v>
      </c>
      <c r="Q812" s="214">
        <v>36473.040000000001</v>
      </c>
      <c r="R812" s="68" t="s">
        <v>1479</v>
      </c>
      <c r="S812" s="349"/>
      <c r="T812" s="272"/>
    </row>
    <row r="813" spans="1:20" ht="38.25">
      <c r="A813" s="191">
        <v>660</v>
      </c>
      <c r="B813" s="68"/>
      <c r="C813" s="212" t="s">
        <v>176</v>
      </c>
      <c r="D813" s="213">
        <v>45712</v>
      </c>
      <c r="E813" s="191" t="s">
        <v>2997</v>
      </c>
      <c r="F813" s="191" t="s">
        <v>3</v>
      </c>
      <c r="G813" s="191">
        <v>2262124</v>
      </c>
      <c r="H813" s="68"/>
      <c r="I813" s="197" t="s">
        <v>3535</v>
      </c>
      <c r="J813" s="68"/>
      <c r="K813" s="68"/>
      <c r="L813" s="68"/>
      <c r="M813" s="68"/>
      <c r="N813" s="348"/>
      <c r="O813" s="348"/>
      <c r="P813" s="214">
        <v>0</v>
      </c>
      <c r="Q813" s="214">
        <v>0.18</v>
      </c>
      <c r="R813" s="68" t="s">
        <v>3704</v>
      </c>
      <c r="S813" s="349"/>
      <c r="T813" s="272"/>
    </row>
    <row r="814" spans="1:20" ht="63.75">
      <c r="A814" s="191">
        <v>593</v>
      </c>
      <c r="B814" s="68"/>
      <c r="C814" s="212" t="s">
        <v>1281</v>
      </c>
      <c r="D814" s="213">
        <v>45712</v>
      </c>
      <c r="E814" s="191" t="s">
        <v>2998</v>
      </c>
      <c r="F814" s="191" t="s">
        <v>14</v>
      </c>
      <c r="G814" s="191">
        <v>3042066</v>
      </c>
      <c r="H814" s="68"/>
      <c r="I814" s="197" t="s">
        <v>3536</v>
      </c>
      <c r="J814" s="68"/>
      <c r="K814" s="68"/>
      <c r="L814" s="68"/>
      <c r="M814" s="68"/>
      <c r="N814" s="348"/>
      <c r="O814" s="348"/>
      <c r="P814" s="214">
        <v>60</v>
      </c>
      <c r="Q814" s="214">
        <v>0</v>
      </c>
      <c r="R814" s="68" t="s">
        <v>1479</v>
      </c>
      <c r="S814" s="349"/>
      <c r="T814" s="272"/>
    </row>
    <row r="815" spans="1:20" ht="63.75">
      <c r="A815" s="191">
        <v>802</v>
      </c>
      <c r="B815" s="68"/>
      <c r="C815" s="212" t="s">
        <v>184</v>
      </c>
      <c r="D815" s="213">
        <v>45712</v>
      </c>
      <c r="E815" s="191" t="s">
        <v>2999</v>
      </c>
      <c r="F815" s="191" t="s">
        <v>6</v>
      </c>
      <c r="G815" s="191">
        <v>2175843</v>
      </c>
      <c r="H815" s="68"/>
      <c r="I815" s="197" t="s">
        <v>3537</v>
      </c>
      <c r="J815" s="68"/>
      <c r="K815" s="68"/>
      <c r="L815" s="68"/>
      <c r="M815" s="68"/>
      <c r="N815" s="348"/>
      <c r="O815" s="348"/>
      <c r="P815" s="214">
        <v>0</v>
      </c>
      <c r="Q815" s="214">
        <v>54227.75</v>
      </c>
      <c r="R815" s="68" t="s">
        <v>1479</v>
      </c>
      <c r="S815" s="349"/>
      <c r="T815" s="272"/>
    </row>
    <row r="816" spans="1:20" ht="76.5">
      <c r="A816" s="191">
        <v>117</v>
      </c>
      <c r="B816" s="68"/>
      <c r="C816" s="212" t="s">
        <v>54</v>
      </c>
      <c r="D816" s="213">
        <v>45712</v>
      </c>
      <c r="E816" s="191" t="s">
        <v>3000</v>
      </c>
      <c r="F816" s="191" t="s">
        <v>10</v>
      </c>
      <c r="G816" s="191">
        <v>1120075</v>
      </c>
      <c r="H816" s="68"/>
      <c r="I816" s="197" t="s">
        <v>3538</v>
      </c>
      <c r="J816" s="68"/>
      <c r="K816" s="68"/>
      <c r="L816" s="68"/>
      <c r="M816" s="68"/>
      <c r="N816" s="348"/>
      <c r="O816" s="348"/>
      <c r="P816" s="214">
        <v>60</v>
      </c>
      <c r="Q816" s="214">
        <v>0</v>
      </c>
      <c r="R816" s="68" t="s">
        <v>1479</v>
      </c>
      <c r="S816" s="349"/>
      <c r="T816" s="272"/>
    </row>
    <row r="817" spans="1:20" ht="76.5">
      <c r="A817" s="191">
        <v>117</v>
      </c>
      <c r="B817" s="68"/>
      <c r="C817" s="212" t="s">
        <v>54</v>
      </c>
      <c r="D817" s="213">
        <v>45712</v>
      </c>
      <c r="E817" s="191" t="s">
        <v>3001</v>
      </c>
      <c r="F817" s="191" t="s">
        <v>10</v>
      </c>
      <c r="G817" s="191">
        <v>1120101</v>
      </c>
      <c r="H817" s="68"/>
      <c r="I817" s="197" t="s">
        <v>3539</v>
      </c>
      <c r="J817" s="68"/>
      <c r="K817" s="68"/>
      <c r="L817" s="68"/>
      <c r="M817" s="68"/>
      <c r="N817" s="348"/>
      <c r="O817" s="348"/>
      <c r="P817" s="214">
        <v>60</v>
      </c>
      <c r="Q817" s="214">
        <v>0</v>
      </c>
      <c r="R817" s="68" t="s">
        <v>1479</v>
      </c>
      <c r="S817" s="349"/>
      <c r="T817" s="272"/>
    </row>
    <row r="818" spans="1:20" ht="76.5">
      <c r="A818" s="191">
        <v>117</v>
      </c>
      <c r="B818" s="68"/>
      <c r="C818" s="212" t="s">
        <v>54</v>
      </c>
      <c r="D818" s="213">
        <v>45712</v>
      </c>
      <c r="E818" s="191" t="s">
        <v>3002</v>
      </c>
      <c r="F818" s="191" t="s">
        <v>10</v>
      </c>
      <c r="G818" s="191">
        <v>1120085</v>
      </c>
      <c r="H818" s="68"/>
      <c r="I818" s="197" t="s">
        <v>3540</v>
      </c>
      <c r="J818" s="68"/>
      <c r="K818" s="68"/>
      <c r="L818" s="68"/>
      <c r="M818" s="68"/>
      <c r="N818" s="348"/>
      <c r="O818" s="348"/>
      <c r="P818" s="214">
        <v>60</v>
      </c>
      <c r="Q818" s="214">
        <v>0</v>
      </c>
      <c r="R818" s="68" t="s">
        <v>1479</v>
      </c>
      <c r="S818" s="349"/>
      <c r="T818" s="272"/>
    </row>
    <row r="819" spans="1:20" ht="63.75">
      <c r="A819" s="191" t="s">
        <v>542</v>
      </c>
      <c r="B819" s="68"/>
      <c r="C819" s="212" t="s">
        <v>687</v>
      </c>
      <c r="D819" s="213">
        <v>45712</v>
      </c>
      <c r="E819" s="191" t="s">
        <v>3003</v>
      </c>
      <c r="F819" s="191" t="s">
        <v>10</v>
      </c>
      <c r="G819" s="191">
        <v>19680</v>
      </c>
      <c r="H819" s="68"/>
      <c r="I819" s="197" t="s">
        <v>3541</v>
      </c>
      <c r="J819" s="68"/>
      <c r="K819" s="68"/>
      <c r="L819" s="68"/>
      <c r="M819" s="68"/>
      <c r="N819" s="348"/>
      <c r="O819" s="348"/>
      <c r="P819" s="214">
        <v>2518.2199999999998</v>
      </c>
      <c r="Q819" s="214">
        <v>0</v>
      </c>
      <c r="R819" s="68" t="s">
        <v>1479</v>
      </c>
      <c r="S819" s="349"/>
      <c r="T819" s="272"/>
    </row>
    <row r="820" spans="1:20" ht="63.75">
      <c r="A820" s="191" t="s">
        <v>542</v>
      </c>
      <c r="B820" s="68"/>
      <c r="C820" s="212" t="s">
        <v>687</v>
      </c>
      <c r="D820" s="213">
        <v>45712</v>
      </c>
      <c r="E820" s="191" t="s">
        <v>3004</v>
      </c>
      <c r="F820" s="191" t="s">
        <v>19</v>
      </c>
      <c r="G820" s="191">
        <v>1120363</v>
      </c>
      <c r="H820" s="68"/>
      <c r="I820" s="197" t="s">
        <v>3542</v>
      </c>
      <c r="J820" s="68"/>
      <c r="K820" s="68"/>
      <c r="L820" s="68"/>
      <c r="M820" s="68"/>
      <c r="N820" s="348"/>
      <c r="O820" s="348"/>
      <c r="P820" s="214">
        <v>5197261.96</v>
      </c>
      <c r="Q820" s="214">
        <v>0</v>
      </c>
      <c r="R820" s="68" t="s">
        <v>1479</v>
      </c>
      <c r="S820" s="349"/>
      <c r="T820" s="272"/>
    </row>
    <row r="821" spans="1:20" ht="76.5">
      <c r="A821" s="191" t="s">
        <v>542</v>
      </c>
      <c r="B821" s="68"/>
      <c r="C821" s="212" t="s">
        <v>687</v>
      </c>
      <c r="D821" s="213">
        <v>45712</v>
      </c>
      <c r="E821" s="191" t="s">
        <v>3005</v>
      </c>
      <c r="F821" s="191" t="s">
        <v>10</v>
      </c>
      <c r="G821" s="191">
        <v>1120363</v>
      </c>
      <c r="H821" s="68"/>
      <c r="I821" s="197" t="s">
        <v>3543</v>
      </c>
      <c r="J821" s="68"/>
      <c r="K821" s="68"/>
      <c r="L821" s="68"/>
      <c r="M821" s="68"/>
      <c r="N821" s="348"/>
      <c r="O821" s="348"/>
      <c r="P821" s="214">
        <v>5482.57</v>
      </c>
      <c r="Q821" s="214">
        <v>0</v>
      </c>
      <c r="R821" s="68" t="s">
        <v>1479</v>
      </c>
      <c r="S821" s="349"/>
      <c r="T821" s="272"/>
    </row>
    <row r="822" spans="1:20" ht="89.25">
      <c r="A822" s="191">
        <v>117</v>
      </c>
      <c r="B822" s="68"/>
      <c r="C822" s="212" t="s">
        <v>54</v>
      </c>
      <c r="D822" s="213">
        <v>45712</v>
      </c>
      <c r="E822" s="191" t="s">
        <v>3006</v>
      </c>
      <c r="F822" s="191" t="s">
        <v>10</v>
      </c>
      <c r="G822" s="191">
        <v>1120413</v>
      </c>
      <c r="H822" s="68"/>
      <c r="I822" s="197" t="s">
        <v>3544</v>
      </c>
      <c r="J822" s="68"/>
      <c r="K822" s="68"/>
      <c r="L822" s="68"/>
      <c r="M822" s="68"/>
      <c r="N822" s="348"/>
      <c r="O822" s="348"/>
      <c r="P822" s="214">
        <v>60</v>
      </c>
      <c r="Q822" s="214">
        <v>0</v>
      </c>
      <c r="R822" s="68" t="s">
        <v>1479</v>
      </c>
      <c r="S822" s="349"/>
      <c r="T822" s="272"/>
    </row>
    <row r="823" spans="1:20" ht="76.5">
      <c r="A823" s="191">
        <v>117</v>
      </c>
      <c r="B823" s="68"/>
      <c r="C823" s="212" t="s">
        <v>54</v>
      </c>
      <c r="D823" s="213">
        <v>45712</v>
      </c>
      <c r="E823" s="191" t="s">
        <v>3007</v>
      </c>
      <c r="F823" s="191" t="s">
        <v>10</v>
      </c>
      <c r="G823" s="191">
        <v>1120432</v>
      </c>
      <c r="H823" s="68"/>
      <c r="I823" s="197" t="s">
        <v>3545</v>
      </c>
      <c r="J823" s="68"/>
      <c r="K823" s="68"/>
      <c r="L823" s="68"/>
      <c r="M823" s="68"/>
      <c r="N823" s="348"/>
      <c r="O823" s="348"/>
      <c r="P823" s="214">
        <v>60</v>
      </c>
      <c r="Q823" s="214">
        <v>0</v>
      </c>
      <c r="R823" s="68" t="s">
        <v>1479</v>
      </c>
      <c r="S823" s="349"/>
      <c r="T823" s="272"/>
    </row>
    <row r="824" spans="1:20" ht="51">
      <c r="A824" s="191">
        <v>169</v>
      </c>
      <c r="B824" s="68"/>
      <c r="C824" s="212" t="s">
        <v>79</v>
      </c>
      <c r="D824" s="213">
        <v>45713</v>
      </c>
      <c r="E824" s="191" t="s">
        <v>3008</v>
      </c>
      <c r="F824" s="191" t="s">
        <v>3</v>
      </c>
      <c r="G824" s="191">
        <v>2262326</v>
      </c>
      <c r="H824" s="68"/>
      <c r="I824" s="197" t="s">
        <v>3546</v>
      </c>
      <c r="J824" s="68"/>
      <c r="K824" s="68"/>
      <c r="L824" s="68"/>
      <c r="M824" s="68"/>
      <c r="N824" s="348"/>
      <c r="O824" s="348"/>
      <c r="P824" s="214">
        <v>0</v>
      </c>
      <c r="Q824" s="214">
        <v>844</v>
      </c>
      <c r="R824" s="68" t="s">
        <v>1479</v>
      </c>
      <c r="S824" s="349"/>
      <c r="T824" s="272"/>
    </row>
    <row r="825" spans="1:20" ht="38.25">
      <c r="A825" s="191" t="s">
        <v>550</v>
      </c>
      <c r="B825" s="68"/>
      <c r="C825" s="212" t="s">
        <v>589</v>
      </c>
      <c r="D825" s="213">
        <v>45713</v>
      </c>
      <c r="E825" s="191" t="s">
        <v>3009</v>
      </c>
      <c r="F825" s="191" t="s">
        <v>3</v>
      </c>
      <c r="G825" s="191">
        <v>2262432</v>
      </c>
      <c r="H825" s="68"/>
      <c r="I825" s="197" t="s">
        <v>3547</v>
      </c>
      <c r="J825" s="68"/>
      <c r="K825" s="68"/>
      <c r="L825" s="68"/>
      <c r="M825" s="68"/>
      <c r="N825" s="348"/>
      <c r="O825" s="348"/>
      <c r="P825" s="214">
        <v>0</v>
      </c>
      <c r="Q825" s="214">
        <v>2000</v>
      </c>
      <c r="R825" s="68" t="s">
        <v>1479</v>
      </c>
      <c r="S825" s="349"/>
      <c r="T825" s="272"/>
    </row>
    <row r="826" spans="1:20" ht="51">
      <c r="A826" s="191" t="s">
        <v>550</v>
      </c>
      <c r="B826" s="68"/>
      <c r="C826" s="212" t="s">
        <v>589</v>
      </c>
      <c r="D826" s="213">
        <v>45713</v>
      </c>
      <c r="E826" s="191" t="s">
        <v>3010</v>
      </c>
      <c r="F826" s="191" t="s">
        <v>3</v>
      </c>
      <c r="G826" s="191">
        <v>2262438</v>
      </c>
      <c r="H826" s="68"/>
      <c r="I826" s="197" t="s">
        <v>3548</v>
      </c>
      <c r="J826" s="68"/>
      <c r="K826" s="68"/>
      <c r="L826" s="68"/>
      <c r="M826" s="68"/>
      <c r="N826" s="348"/>
      <c r="O826" s="348"/>
      <c r="P826" s="214">
        <v>0</v>
      </c>
      <c r="Q826" s="214">
        <v>505.45</v>
      </c>
      <c r="R826" s="68" t="s">
        <v>1479</v>
      </c>
      <c r="S826" s="349"/>
      <c r="T826" s="272"/>
    </row>
    <row r="827" spans="1:20" ht="51">
      <c r="A827" s="191">
        <v>650</v>
      </c>
      <c r="B827" s="68"/>
      <c r="C827" s="212" t="s">
        <v>175</v>
      </c>
      <c r="D827" s="213">
        <v>45713</v>
      </c>
      <c r="E827" s="191" t="s">
        <v>3011</v>
      </c>
      <c r="F827" s="191" t="s">
        <v>3</v>
      </c>
      <c r="G827" s="191">
        <v>2262439</v>
      </c>
      <c r="H827" s="68"/>
      <c r="I827" s="197" t="s">
        <v>3549</v>
      </c>
      <c r="J827" s="68"/>
      <c r="K827" s="68"/>
      <c r="L827" s="68"/>
      <c r="M827" s="68"/>
      <c r="N827" s="348"/>
      <c r="O827" s="348"/>
      <c r="P827" s="214">
        <v>0</v>
      </c>
      <c r="Q827" s="214">
        <v>568.83000000000004</v>
      </c>
      <c r="R827" s="68" t="s">
        <v>1479</v>
      </c>
      <c r="S827" s="349"/>
      <c r="T827" s="272"/>
    </row>
    <row r="828" spans="1:20" ht="51">
      <c r="A828" s="191">
        <v>132</v>
      </c>
      <c r="B828" s="68"/>
      <c r="C828" s="212" t="s">
        <v>59</v>
      </c>
      <c r="D828" s="213">
        <v>45713</v>
      </c>
      <c r="E828" s="191" t="s">
        <v>3012</v>
      </c>
      <c r="F828" s="191" t="s">
        <v>3</v>
      </c>
      <c r="G828" s="191">
        <v>2262442</v>
      </c>
      <c r="H828" s="68"/>
      <c r="I828" s="197" t="s">
        <v>3550</v>
      </c>
      <c r="J828" s="68"/>
      <c r="K828" s="68"/>
      <c r="L828" s="68"/>
      <c r="M828" s="68"/>
      <c r="N828" s="348"/>
      <c r="O828" s="348"/>
      <c r="P828" s="214">
        <v>0</v>
      </c>
      <c r="Q828" s="214">
        <v>50</v>
      </c>
      <c r="R828" s="68" t="s">
        <v>1479</v>
      </c>
      <c r="S828" s="349"/>
      <c r="T828" s="272"/>
    </row>
    <row r="829" spans="1:20" ht="63.75">
      <c r="A829" s="191">
        <v>862</v>
      </c>
      <c r="B829" s="68"/>
      <c r="C829" s="212" t="s">
        <v>187</v>
      </c>
      <c r="D829" s="213">
        <v>45713</v>
      </c>
      <c r="E829" s="191" t="s">
        <v>3013</v>
      </c>
      <c r="F829" s="191" t="s">
        <v>635</v>
      </c>
      <c r="G829" s="191">
        <v>11244370</v>
      </c>
      <c r="H829" s="68"/>
      <c r="I829" s="197" t="s">
        <v>3551</v>
      </c>
      <c r="J829" s="68"/>
      <c r="K829" s="68"/>
      <c r="L829" s="68"/>
      <c r="M829" s="68"/>
      <c r="N829" s="348"/>
      <c r="O829" s="348"/>
      <c r="P829" s="214">
        <v>0</v>
      </c>
      <c r="Q829" s="214">
        <v>961.35</v>
      </c>
      <c r="R829" s="68" t="s">
        <v>1479</v>
      </c>
      <c r="S829" s="349"/>
      <c r="T829" s="272"/>
    </row>
    <row r="830" spans="1:20" ht="63.75">
      <c r="A830" s="191" t="s">
        <v>541</v>
      </c>
      <c r="B830" s="68"/>
      <c r="C830" s="212" t="s">
        <v>590</v>
      </c>
      <c r="D830" s="213">
        <v>45713</v>
      </c>
      <c r="E830" s="191" t="s">
        <v>3014</v>
      </c>
      <c r="F830" s="191" t="s">
        <v>635</v>
      </c>
      <c r="G830" s="191">
        <v>11253525</v>
      </c>
      <c r="H830" s="68"/>
      <c r="I830" s="197" t="s">
        <v>3552</v>
      </c>
      <c r="J830" s="68"/>
      <c r="K830" s="68"/>
      <c r="L830" s="68"/>
      <c r="M830" s="68"/>
      <c r="N830" s="348"/>
      <c r="O830" s="348"/>
      <c r="P830" s="214">
        <v>0</v>
      </c>
      <c r="Q830" s="214">
        <v>484329.18</v>
      </c>
      <c r="R830" s="68" t="s">
        <v>1479</v>
      </c>
      <c r="S830" s="349"/>
      <c r="T830" s="272"/>
    </row>
    <row r="831" spans="1:20" ht="76.5">
      <c r="A831" s="191">
        <v>862</v>
      </c>
      <c r="B831" s="68"/>
      <c r="C831" s="212" t="s">
        <v>187</v>
      </c>
      <c r="D831" s="213">
        <v>45713</v>
      </c>
      <c r="E831" s="191" t="s">
        <v>3015</v>
      </c>
      <c r="F831" s="191" t="s">
        <v>635</v>
      </c>
      <c r="G831" s="191">
        <v>11244380</v>
      </c>
      <c r="H831" s="68"/>
      <c r="I831" s="197" t="s">
        <v>3553</v>
      </c>
      <c r="J831" s="68"/>
      <c r="K831" s="68"/>
      <c r="L831" s="68"/>
      <c r="M831" s="68"/>
      <c r="N831" s="348"/>
      <c r="O831" s="348"/>
      <c r="P831" s="214">
        <v>0</v>
      </c>
      <c r="Q831" s="214">
        <v>12.58</v>
      </c>
      <c r="R831" s="68" t="s">
        <v>1479</v>
      </c>
      <c r="S831" s="349"/>
      <c r="T831" s="272"/>
    </row>
    <row r="832" spans="1:20" ht="76.5">
      <c r="A832" s="191">
        <v>862</v>
      </c>
      <c r="B832" s="68"/>
      <c r="C832" s="212" t="s">
        <v>187</v>
      </c>
      <c r="D832" s="213">
        <v>45713</v>
      </c>
      <c r="E832" s="191" t="s">
        <v>3016</v>
      </c>
      <c r="F832" s="191" t="s">
        <v>635</v>
      </c>
      <c r="G832" s="191">
        <v>11253621</v>
      </c>
      <c r="H832" s="68"/>
      <c r="I832" s="197" t="s">
        <v>3554</v>
      </c>
      <c r="J832" s="68"/>
      <c r="K832" s="68"/>
      <c r="L832" s="68"/>
      <c r="M832" s="68"/>
      <c r="N832" s="348"/>
      <c r="O832" s="348"/>
      <c r="P832" s="214">
        <v>0</v>
      </c>
      <c r="Q832" s="214">
        <v>64066.73</v>
      </c>
      <c r="R832" s="68" t="s">
        <v>1479</v>
      </c>
      <c r="S832" s="349"/>
      <c r="T832" s="272"/>
    </row>
    <row r="833" spans="1:20" ht="76.5">
      <c r="A833" s="191">
        <v>862</v>
      </c>
      <c r="B833" s="68"/>
      <c r="C833" s="212" t="s">
        <v>187</v>
      </c>
      <c r="D833" s="213">
        <v>45713</v>
      </c>
      <c r="E833" s="191" t="s">
        <v>3017</v>
      </c>
      <c r="F833" s="191" t="s">
        <v>635</v>
      </c>
      <c r="G833" s="191">
        <v>11253542</v>
      </c>
      <c r="H833" s="68"/>
      <c r="I833" s="197" t="s">
        <v>3555</v>
      </c>
      <c r="J833" s="68"/>
      <c r="K833" s="68"/>
      <c r="L833" s="68"/>
      <c r="M833" s="68"/>
      <c r="N833" s="348"/>
      <c r="O833" s="348"/>
      <c r="P833" s="214">
        <v>0</v>
      </c>
      <c r="Q833" s="214">
        <v>67806.95</v>
      </c>
      <c r="R833" s="68" t="s">
        <v>1479</v>
      </c>
      <c r="S833" s="349"/>
      <c r="T833" s="272"/>
    </row>
    <row r="834" spans="1:20" ht="63.75">
      <c r="A834" s="191" t="s">
        <v>541</v>
      </c>
      <c r="B834" s="68"/>
      <c r="C834" s="212" t="s">
        <v>590</v>
      </c>
      <c r="D834" s="213">
        <v>45713</v>
      </c>
      <c r="E834" s="191" t="s">
        <v>3018</v>
      </c>
      <c r="F834" s="191" t="s">
        <v>635</v>
      </c>
      <c r="G834" s="191">
        <v>11253587</v>
      </c>
      <c r="H834" s="68"/>
      <c r="I834" s="197" t="s">
        <v>3556</v>
      </c>
      <c r="J834" s="68"/>
      <c r="K834" s="68"/>
      <c r="L834" s="68"/>
      <c r="M834" s="68"/>
      <c r="N834" s="348"/>
      <c r="O834" s="348"/>
      <c r="P834" s="214">
        <v>0</v>
      </c>
      <c r="Q834" s="214">
        <v>179189.57</v>
      </c>
      <c r="R834" s="68" t="s">
        <v>1479</v>
      </c>
      <c r="S834" s="349"/>
      <c r="T834" s="272"/>
    </row>
    <row r="835" spans="1:20" ht="76.5">
      <c r="A835" s="191">
        <v>862</v>
      </c>
      <c r="B835" s="68"/>
      <c r="C835" s="212" t="s">
        <v>187</v>
      </c>
      <c r="D835" s="213">
        <v>45713</v>
      </c>
      <c r="E835" s="191" t="s">
        <v>3019</v>
      </c>
      <c r="F835" s="191" t="s">
        <v>635</v>
      </c>
      <c r="G835" s="191">
        <v>11253596</v>
      </c>
      <c r="H835" s="68"/>
      <c r="I835" s="197" t="s">
        <v>3557</v>
      </c>
      <c r="J835" s="68"/>
      <c r="K835" s="68"/>
      <c r="L835" s="68"/>
      <c r="M835" s="68"/>
      <c r="N835" s="348"/>
      <c r="O835" s="348"/>
      <c r="P835" s="214">
        <v>0</v>
      </c>
      <c r="Q835" s="214">
        <v>25672.03</v>
      </c>
      <c r="R835" s="68" t="s">
        <v>1479</v>
      </c>
      <c r="S835" s="349"/>
      <c r="T835" s="272"/>
    </row>
    <row r="836" spans="1:20" ht="63.75">
      <c r="A836" s="191" t="s">
        <v>541</v>
      </c>
      <c r="B836" s="68"/>
      <c r="C836" s="212" t="s">
        <v>590</v>
      </c>
      <c r="D836" s="213">
        <v>45713</v>
      </c>
      <c r="E836" s="191" t="s">
        <v>3020</v>
      </c>
      <c r="F836" s="191" t="s">
        <v>635</v>
      </c>
      <c r="G836" s="191">
        <v>11253601</v>
      </c>
      <c r="H836" s="68"/>
      <c r="I836" s="197" t="s">
        <v>3558</v>
      </c>
      <c r="J836" s="68"/>
      <c r="K836" s="68"/>
      <c r="L836" s="68"/>
      <c r="M836" s="68"/>
      <c r="N836" s="348"/>
      <c r="O836" s="348"/>
      <c r="P836" s="214">
        <v>0</v>
      </c>
      <c r="Q836" s="214">
        <v>488605.4</v>
      </c>
      <c r="R836" s="68" t="s">
        <v>1479</v>
      </c>
      <c r="S836" s="349"/>
      <c r="T836" s="272"/>
    </row>
    <row r="837" spans="1:20" ht="76.5">
      <c r="A837" s="191">
        <v>862</v>
      </c>
      <c r="B837" s="68"/>
      <c r="C837" s="212" t="s">
        <v>187</v>
      </c>
      <c r="D837" s="213">
        <v>45713</v>
      </c>
      <c r="E837" s="191" t="s">
        <v>3021</v>
      </c>
      <c r="F837" s="191" t="s">
        <v>635</v>
      </c>
      <c r="G837" s="191">
        <v>11253630</v>
      </c>
      <c r="H837" s="68"/>
      <c r="I837" s="197" t="s">
        <v>3559</v>
      </c>
      <c r="J837" s="68"/>
      <c r="K837" s="68"/>
      <c r="L837" s="68"/>
      <c r="M837" s="68"/>
      <c r="N837" s="348"/>
      <c r="O837" s="348"/>
      <c r="P837" s="214">
        <v>0</v>
      </c>
      <c r="Q837" s="214">
        <v>4570.4799999999996</v>
      </c>
      <c r="R837" s="68" t="s">
        <v>1479</v>
      </c>
      <c r="S837" s="349"/>
      <c r="T837" s="272"/>
    </row>
    <row r="838" spans="1:20" ht="63.75">
      <c r="A838" s="191" t="s">
        <v>541</v>
      </c>
      <c r="B838" s="68"/>
      <c r="C838" s="212" t="s">
        <v>590</v>
      </c>
      <c r="D838" s="213">
        <v>45713</v>
      </c>
      <c r="E838" s="191" t="s">
        <v>3022</v>
      </c>
      <c r="F838" s="191" t="s">
        <v>635</v>
      </c>
      <c r="G838" s="191">
        <v>11253680</v>
      </c>
      <c r="H838" s="68"/>
      <c r="I838" s="197" t="s">
        <v>3560</v>
      </c>
      <c r="J838" s="68"/>
      <c r="K838" s="68"/>
      <c r="L838" s="68"/>
      <c r="M838" s="68"/>
      <c r="N838" s="348"/>
      <c r="O838" s="348"/>
      <c r="P838" s="214">
        <v>0</v>
      </c>
      <c r="Q838" s="214">
        <v>487761.62</v>
      </c>
      <c r="R838" s="68" t="s">
        <v>1479</v>
      </c>
      <c r="S838" s="349"/>
      <c r="T838" s="272"/>
    </row>
    <row r="839" spans="1:20" ht="51">
      <c r="A839" s="191" t="s">
        <v>541</v>
      </c>
      <c r="B839" s="68"/>
      <c r="C839" s="212" t="s">
        <v>590</v>
      </c>
      <c r="D839" s="213">
        <v>45713</v>
      </c>
      <c r="E839" s="191" t="s">
        <v>3023</v>
      </c>
      <c r="F839" s="191" t="s">
        <v>635</v>
      </c>
      <c r="G839" s="191">
        <v>11253628</v>
      </c>
      <c r="H839" s="68"/>
      <c r="I839" s="197" t="s">
        <v>3561</v>
      </c>
      <c r="J839" s="68"/>
      <c r="K839" s="68"/>
      <c r="L839" s="68"/>
      <c r="M839" s="68"/>
      <c r="N839" s="348"/>
      <c r="O839" s="348"/>
      <c r="P839" s="214">
        <v>0</v>
      </c>
      <c r="Q839" s="214">
        <v>31083.59</v>
      </c>
      <c r="R839" s="68" t="s">
        <v>1479</v>
      </c>
      <c r="S839" s="349"/>
      <c r="T839" s="272"/>
    </row>
    <row r="840" spans="1:20" ht="76.5">
      <c r="A840" s="191">
        <v>862</v>
      </c>
      <c r="B840" s="68"/>
      <c r="C840" s="212" t="s">
        <v>187</v>
      </c>
      <c r="D840" s="213">
        <v>45713</v>
      </c>
      <c r="E840" s="191" t="s">
        <v>3024</v>
      </c>
      <c r="F840" s="191" t="s">
        <v>635</v>
      </c>
      <c r="G840" s="191">
        <v>11253681</v>
      </c>
      <c r="H840" s="68"/>
      <c r="I840" s="197" t="s">
        <v>3562</v>
      </c>
      <c r="J840" s="68"/>
      <c r="K840" s="68"/>
      <c r="L840" s="68"/>
      <c r="M840" s="68"/>
      <c r="N840" s="348"/>
      <c r="O840" s="348"/>
      <c r="P840" s="214">
        <v>0</v>
      </c>
      <c r="Q840" s="214">
        <v>70047.199999999997</v>
      </c>
      <c r="R840" s="68" t="s">
        <v>1479</v>
      </c>
      <c r="S840" s="349"/>
      <c r="T840" s="272"/>
    </row>
    <row r="841" spans="1:20" ht="51">
      <c r="A841" s="191" t="s">
        <v>541</v>
      </c>
      <c r="B841" s="68"/>
      <c r="C841" s="212" t="s">
        <v>590</v>
      </c>
      <c r="D841" s="213">
        <v>45713</v>
      </c>
      <c r="E841" s="191" t="s">
        <v>3025</v>
      </c>
      <c r="F841" s="191" t="s">
        <v>635</v>
      </c>
      <c r="G841" s="191">
        <v>11253683</v>
      </c>
      <c r="H841" s="68"/>
      <c r="I841" s="197" t="s">
        <v>3563</v>
      </c>
      <c r="J841" s="68"/>
      <c r="K841" s="68"/>
      <c r="L841" s="68"/>
      <c r="M841" s="68"/>
      <c r="N841" s="348"/>
      <c r="O841" s="348"/>
      <c r="P841" s="214">
        <v>0</v>
      </c>
      <c r="Q841" s="214">
        <v>8995.7099999999991</v>
      </c>
      <c r="R841" s="68" t="s">
        <v>1479</v>
      </c>
      <c r="S841" s="349"/>
      <c r="T841" s="272"/>
    </row>
    <row r="842" spans="1:20" ht="76.5">
      <c r="A842" s="191">
        <v>862</v>
      </c>
      <c r="B842" s="68"/>
      <c r="C842" s="212" t="s">
        <v>187</v>
      </c>
      <c r="D842" s="213">
        <v>45713</v>
      </c>
      <c r="E842" s="191" t="s">
        <v>3026</v>
      </c>
      <c r="F842" s="191" t="s">
        <v>635</v>
      </c>
      <c r="G842" s="191">
        <v>11253689</v>
      </c>
      <c r="H842" s="68"/>
      <c r="I842" s="197" t="s">
        <v>3564</v>
      </c>
      <c r="J842" s="68"/>
      <c r="K842" s="68"/>
      <c r="L842" s="68"/>
      <c r="M842" s="68"/>
      <c r="N842" s="348"/>
      <c r="O842" s="348"/>
      <c r="P842" s="214">
        <v>0</v>
      </c>
      <c r="Q842" s="214">
        <v>1301.58</v>
      </c>
      <c r="R842" s="68" t="s">
        <v>1479</v>
      </c>
      <c r="S842" s="349"/>
      <c r="T842" s="272"/>
    </row>
    <row r="843" spans="1:20" ht="76.5">
      <c r="A843" s="191" t="s">
        <v>541</v>
      </c>
      <c r="B843" s="68"/>
      <c r="C843" s="212" t="s">
        <v>590</v>
      </c>
      <c r="D843" s="213">
        <v>45713</v>
      </c>
      <c r="E843" s="191" t="s">
        <v>3027</v>
      </c>
      <c r="F843" s="191" t="s">
        <v>635</v>
      </c>
      <c r="G843" s="191">
        <v>11262202</v>
      </c>
      <c r="H843" s="68"/>
      <c r="I843" s="197" t="s">
        <v>3565</v>
      </c>
      <c r="J843" s="68"/>
      <c r="K843" s="68"/>
      <c r="L843" s="68"/>
      <c r="M843" s="68"/>
      <c r="N843" s="348"/>
      <c r="O843" s="348"/>
      <c r="P843" s="214">
        <v>0</v>
      </c>
      <c r="Q843" s="214">
        <v>512.75</v>
      </c>
      <c r="R843" s="68" t="s">
        <v>1479</v>
      </c>
      <c r="S843" s="349"/>
      <c r="T843" s="272"/>
    </row>
    <row r="844" spans="1:20" ht="76.5">
      <c r="A844" s="191" t="s">
        <v>541</v>
      </c>
      <c r="B844" s="68"/>
      <c r="C844" s="212" t="s">
        <v>590</v>
      </c>
      <c r="D844" s="213">
        <v>45713</v>
      </c>
      <c r="E844" s="191" t="s">
        <v>3028</v>
      </c>
      <c r="F844" s="191" t="s">
        <v>635</v>
      </c>
      <c r="G844" s="191">
        <v>11248286</v>
      </c>
      <c r="H844" s="68"/>
      <c r="I844" s="197" t="s">
        <v>3565</v>
      </c>
      <c r="J844" s="68"/>
      <c r="K844" s="68"/>
      <c r="L844" s="68"/>
      <c r="M844" s="68"/>
      <c r="N844" s="348"/>
      <c r="O844" s="348"/>
      <c r="P844" s="214">
        <v>0</v>
      </c>
      <c r="Q844" s="214">
        <v>9604.91</v>
      </c>
      <c r="R844" s="68" t="s">
        <v>1479</v>
      </c>
      <c r="S844" s="349"/>
      <c r="T844" s="272"/>
    </row>
    <row r="845" spans="1:20" ht="76.5">
      <c r="A845" s="191" t="s">
        <v>541</v>
      </c>
      <c r="B845" s="68"/>
      <c r="C845" s="212" t="s">
        <v>590</v>
      </c>
      <c r="D845" s="213">
        <v>45713</v>
      </c>
      <c r="E845" s="191" t="s">
        <v>3029</v>
      </c>
      <c r="F845" s="191" t="s">
        <v>635</v>
      </c>
      <c r="G845" s="191">
        <v>11262197</v>
      </c>
      <c r="H845" s="68"/>
      <c r="I845" s="197" t="s">
        <v>3565</v>
      </c>
      <c r="J845" s="68"/>
      <c r="K845" s="68"/>
      <c r="L845" s="68"/>
      <c r="M845" s="68"/>
      <c r="N845" s="348"/>
      <c r="O845" s="348"/>
      <c r="P845" s="214">
        <v>0</v>
      </c>
      <c r="Q845" s="214">
        <v>1584.2</v>
      </c>
      <c r="R845" s="68" t="s">
        <v>1479</v>
      </c>
      <c r="S845" s="349"/>
      <c r="T845" s="272"/>
    </row>
    <row r="846" spans="1:20" ht="76.5">
      <c r="A846" s="191" t="s">
        <v>541</v>
      </c>
      <c r="B846" s="68"/>
      <c r="C846" s="212" t="s">
        <v>590</v>
      </c>
      <c r="D846" s="213">
        <v>45713</v>
      </c>
      <c r="E846" s="191" t="s">
        <v>3030</v>
      </c>
      <c r="F846" s="191" t="s">
        <v>635</v>
      </c>
      <c r="G846" s="191">
        <v>11262205</v>
      </c>
      <c r="H846" s="68"/>
      <c r="I846" s="197" t="s">
        <v>3565</v>
      </c>
      <c r="J846" s="68"/>
      <c r="K846" s="68"/>
      <c r="L846" s="68"/>
      <c r="M846" s="68"/>
      <c r="N846" s="348"/>
      <c r="O846" s="348"/>
      <c r="P846" s="214">
        <v>0</v>
      </c>
      <c r="Q846" s="214">
        <v>947.33</v>
      </c>
      <c r="R846" s="68" t="s">
        <v>1479</v>
      </c>
      <c r="S846" s="349"/>
      <c r="T846" s="272"/>
    </row>
    <row r="847" spans="1:20" ht="76.5">
      <c r="A847" s="191" t="s">
        <v>541</v>
      </c>
      <c r="B847" s="68"/>
      <c r="C847" s="212" t="s">
        <v>590</v>
      </c>
      <c r="D847" s="213">
        <v>45713</v>
      </c>
      <c r="E847" s="191" t="s">
        <v>3031</v>
      </c>
      <c r="F847" s="191" t="s">
        <v>635</v>
      </c>
      <c r="G847" s="191">
        <v>11262206</v>
      </c>
      <c r="H847" s="68"/>
      <c r="I847" s="197" t="s">
        <v>3565</v>
      </c>
      <c r="J847" s="68"/>
      <c r="K847" s="68"/>
      <c r="L847" s="68"/>
      <c r="M847" s="68"/>
      <c r="N847" s="348"/>
      <c r="O847" s="348"/>
      <c r="P847" s="214">
        <v>0</v>
      </c>
      <c r="Q847" s="214">
        <v>1894.57</v>
      </c>
      <c r="R847" s="68" t="s">
        <v>1479</v>
      </c>
      <c r="S847" s="349"/>
      <c r="T847" s="272"/>
    </row>
    <row r="848" spans="1:20" ht="76.5">
      <c r="A848" s="191">
        <v>290</v>
      </c>
      <c r="B848" s="68"/>
      <c r="C848" s="212" t="s">
        <v>118</v>
      </c>
      <c r="D848" s="213">
        <v>45713</v>
      </c>
      <c r="E848" s="191" t="s">
        <v>3032</v>
      </c>
      <c r="F848" s="191" t="s">
        <v>635</v>
      </c>
      <c r="G848" s="191">
        <v>11262215</v>
      </c>
      <c r="H848" s="68"/>
      <c r="I848" s="197" t="s">
        <v>3566</v>
      </c>
      <c r="J848" s="68"/>
      <c r="K848" s="68"/>
      <c r="L848" s="68"/>
      <c r="M848" s="68"/>
      <c r="N848" s="348"/>
      <c r="O848" s="348"/>
      <c r="P848" s="214">
        <v>0</v>
      </c>
      <c r="Q848" s="214">
        <v>1315.05</v>
      </c>
      <c r="R848" s="68" t="s">
        <v>1479</v>
      </c>
      <c r="S848" s="349"/>
      <c r="T848" s="272"/>
    </row>
    <row r="849" spans="1:20" ht="76.5">
      <c r="A849" s="191">
        <v>290</v>
      </c>
      <c r="B849" s="68"/>
      <c r="C849" s="212" t="s">
        <v>118</v>
      </c>
      <c r="D849" s="213">
        <v>45713</v>
      </c>
      <c r="E849" s="191" t="s">
        <v>3033</v>
      </c>
      <c r="F849" s="191" t="s">
        <v>635</v>
      </c>
      <c r="G849" s="191">
        <v>11262223</v>
      </c>
      <c r="H849" s="68"/>
      <c r="I849" s="197" t="s">
        <v>3566</v>
      </c>
      <c r="J849" s="68"/>
      <c r="K849" s="68"/>
      <c r="L849" s="68"/>
      <c r="M849" s="68"/>
      <c r="N849" s="348"/>
      <c r="O849" s="348"/>
      <c r="P849" s="214">
        <v>0</v>
      </c>
      <c r="Q849" s="214">
        <v>157.85</v>
      </c>
      <c r="R849" s="68" t="s">
        <v>1479</v>
      </c>
      <c r="S849" s="349"/>
      <c r="T849" s="272"/>
    </row>
    <row r="850" spans="1:20" ht="76.5">
      <c r="A850" s="191" t="s">
        <v>541</v>
      </c>
      <c r="B850" s="68"/>
      <c r="C850" s="212" t="s">
        <v>590</v>
      </c>
      <c r="D850" s="213">
        <v>45713</v>
      </c>
      <c r="E850" s="191" t="s">
        <v>3034</v>
      </c>
      <c r="F850" s="191" t="s">
        <v>635</v>
      </c>
      <c r="G850" s="191">
        <v>11262238</v>
      </c>
      <c r="H850" s="68"/>
      <c r="I850" s="197" t="s">
        <v>3565</v>
      </c>
      <c r="J850" s="68"/>
      <c r="K850" s="68"/>
      <c r="L850" s="68"/>
      <c r="M850" s="68"/>
      <c r="N850" s="348"/>
      <c r="O850" s="348"/>
      <c r="P850" s="214">
        <v>0</v>
      </c>
      <c r="Q850" s="214">
        <v>5166.1099999999997</v>
      </c>
      <c r="R850" s="68" t="s">
        <v>1479</v>
      </c>
      <c r="S850" s="349"/>
      <c r="T850" s="272"/>
    </row>
    <row r="851" spans="1:20" ht="76.5">
      <c r="A851" s="191" t="s">
        <v>541</v>
      </c>
      <c r="B851" s="68"/>
      <c r="C851" s="212" t="s">
        <v>590</v>
      </c>
      <c r="D851" s="213">
        <v>45713</v>
      </c>
      <c r="E851" s="191" t="s">
        <v>3035</v>
      </c>
      <c r="F851" s="191" t="s">
        <v>635</v>
      </c>
      <c r="G851" s="191">
        <v>11262239</v>
      </c>
      <c r="H851" s="68"/>
      <c r="I851" s="197" t="s">
        <v>3565</v>
      </c>
      <c r="J851" s="68"/>
      <c r="K851" s="68"/>
      <c r="L851" s="68"/>
      <c r="M851" s="68"/>
      <c r="N851" s="348"/>
      <c r="O851" s="348"/>
      <c r="P851" s="214">
        <v>0</v>
      </c>
      <c r="Q851" s="214">
        <v>2454.5</v>
      </c>
      <c r="R851" s="68" t="s">
        <v>1479</v>
      </c>
      <c r="S851" s="349"/>
      <c r="T851" s="272"/>
    </row>
    <row r="852" spans="1:20" ht="76.5">
      <c r="A852" s="191" t="s">
        <v>541</v>
      </c>
      <c r="B852" s="68"/>
      <c r="C852" s="212" t="s">
        <v>590</v>
      </c>
      <c r="D852" s="213">
        <v>45713</v>
      </c>
      <c r="E852" s="191" t="s">
        <v>3036</v>
      </c>
      <c r="F852" s="191" t="s">
        <v>635</v>
      </c>
      <c r="G852" s="191">
        <v>11262250</v>
      </c>
      <c r="H852" s="68"/>
      <c r="I852" s="197" t="s">
        <v>3565</v>
      </c>
      <c r="J852" s="68"/>
      <c r="K852" s="68"/>
      <c r="L852" s="68"/>
      <c r="M852" s="68"/>
      <c r="N852" s="348"/>
      <c r="O852" s="348"/>
      <c r="P852" s="214">
        <v>0</v>
      </c>
      <c r="Q852" s="214">
        <v>7229.1</v>
      </c>
      <c r="R852" s="68" t="s">
        <v>1479</v>
      </c>
      <c r="S852" s="349"/>
      <c r="T852" s="272"/>
    </row>
    <row r="853" spans="1:20" ht="76.5">
      <c r="A853" s="191" t="s">
        <v>541</v>
      </c>
      <c r="B853" s="68"/>
      <c r="C853" s="212" t="s">
        <v>590</v>
      </c>
      <c r="D853" s="213">
        <v>45713</v>
      </c>
      <c r="E853" s="191" t="s">
        <v>3037</v>
      </c>
      <c r="F853" s="191" t="s">
        <v>635</v>
      </c>
      <c r="G853" s="191">
        <v>11263461</v>
      </c>
      <c r="H853" s="68"/>
      <c r="I853" s="197" t="s">
        <v>3565</v>
      </c>
      <c r="J853" s="68"/>
      <c r="K853" s="68"/>
      <c r="L853" s="68"/>
      <c r="M853" s="68"/>
      <c r="N853" s="348"/>
      <c r="O853" s="348"/>
      <c r="P853" s="214">
        <v>0</v>
      </c>
      <c r="Q853" s="214">
        <v>1615</v>
      </c>
      <c r="R853" s="68" t="s">
        <v>1479</v>
      </c>
      <c r="S853" s="349"/>
      <c r="T853" s="272"/>
    </row>
    <row r="854" spans="1:20" ht="76.5">
      <c r="A854" s="191" t="s">
        <v>541</v>
      </c>
      <c r="B854" s="68"/>
      <c r="C854" s="212" t="s">
        <v>590</v>
      </c>
      <c r="D854" s="213">
        <v>45713</v>
      </c>
      <c r="E854" s="191" t="s">
        <v>3038</v>
      </c>
      <c r="F854" s="191" t="s">
        <v>635</v>
      </c>
      <c r="G854" s="191">
        <v>11263473</v>
      </c>
      <c r="H854" s="68"/>
      <c r="I854" s="197" t="s">
        <v>3565</v>
      </c>
      <c r="J854" s="68"/>
      <c r="K854" s="68"/>
      <c r="L854" s="68"/>
      <c r="M854" s="68"/>
      <c r="N854" s="348"/>
      <c r="O854" s="348"/>
      <c r="P854" s="214">
        <v>0</v>
      </c>
      <c r="Q854" s="214">
        <v>7329.62</v>
      </c>
      <c r="R854" s="68" t="s">
        <v>1479</v>
      </c>
      <c r="S854" s="349"/>
      <c r="T854" s="272"/>
    </row>
    <row r="855" spans="1:20" ht="76.5">
      <c r="A855" s="191" t="s">
        <v>541</v>
      </c>
      <c r="B855" s="68"/>
      <c r="C855" s="212" t="s">
        <v>590</v>
      </c>
      <c r="D855" s="213">
        <v>45713</v>
      </c>
      <c r="E855" s="191" t="s">
        <v>3039</v>
      </c>
      <c r="F855" s="191" t="s">
        <v>635</v>
      </c>
      <c r="G855" s="191">
        <v>11263474</v>
      </c>
      <c r="H855" s="68"/>
      <c r="I855" s="197" t="s">
        <v>3565</v>
      </c>
      <c r="J855" s="68"/>
      <c r="K855" s="68"/>
      <c r="L855" s="68"/>
      <c r="M855" s="68"/>
      <c r="N855" s="348"/>
      <c r="O855" s="348"/>
      <c r="P855" s="214">
        <v>0</v>
      </c>
      <c r="Q855" s="214">
        <v>3115.81</v>
      </c>
      <c r="R855" s="68" t="s">
        <v>1479</v>
      </c>
      <c r="S855" s="349"/>
      <c r="T855" s="272"/>
    </row>
    <row r="856" spans="1:20" ht="76.5">
      <c r="A856" s="191" t="s">
        <v>541</v>
      </c>
      <c r="B856" s="68"/>
      <c r="C856" s="212" t="s">
        <v>590</v>
      </c>
      <c r="D856" s="213">
        <v>45713</v>
      </c>
      <c r="E856" s="191" t="s">
        <v>3040</v>
      </c>
      <c r="F856" s="191" t="s">
        <v>635</v>
      </c>
      <c r="G856" s="191">
        <v>11263482</v>
      </c>
      <c r="H856" s="68"/>
      <c r="I856" s="197" t="s">
        <v>3565</v>
      </c>
      <c r="J856" s="68"/>
      <c r="K856" s="68"/>
      <c r="L856" s="68"/>
      <c r="M856" s="68"/>
      <c r="N856" s="348"/>
      <c r="O856" s="348"/>
      <c r="P856" s="214">
        <v>0</v>
      </c>
      <c r="Q856" s="214">
        <v>6625.81</v>
      </c>
      <c r="R856" s="68" t="s">
        <v>1479</v>
      </c>
      <c r="S856" s="349"/>
      <c r="T856" s="272"/>
    </row>
    <row r="857" spans="1:20" ht="76.5">
      <c r="A857" s="191" t="s">
        <v>541</v>
      </c>
      <c r="B857" s="68"/>
      <c r="C857" s="212" t="s">
        <v>590</v>
      </c>
      <c r="D857" s="213">
        <v>45713</v>
      </c>
      <c r="E857" s="191" t="s">
        <v>3041</v>
      </c>
      <c r="F857" s="191" t="s">
        <v>635</v>
      </c>
      <c r="G857" s="191">
        <v>11263554</v>
      </c>
      <c r="H857" s="68"/>
      <c r="I857" s="197" t="s">
        <v>3565</v>
      </c>
      <c r="J857" s="68"/>
      <c r="K857" s="68"/>
      <c r="L857" s="68"/>
      <c r="M857" s="68"/>
      <c r="N857" s="348"/>
      <c r="O857" s="348"/>
      <c r="P857" s="214">
        <v>0</v>
      </c>
      <c r="Q857" s="214">
        <v>1996.16</v>
      </c>
      <c r="R857" s="68" t="s">
        <v>1479</v>
      </c>
      <c r="S857" s="349"/>
      <c r="T857" s="272"/>
    </row>
    <row r="858" spans="1:20" ht="76.5">
      <c r="A858" s="191" t="s">
        <v>541</v>
      </c>
      <c r="B858" s="68"/>
      <c r="C858" s="212" t="s">
        <v>590</v>
      </c>
      <c r="D858" s="213">
        <v>45713</v>
      </c>
      <c r="E858" s="191" t="s">
        <v>3042</v>
      </c>
      <c r="F858" s="191" t="s">
        <v>635</v>
      </c>
      <c r="G858" s="191">
        <v>11263483</v>
      </c>
      <c r="H858" s="68"/>
      <c r="I858" s="197" t="s">
        <v>3565</v>
      </c>
      <c r="J858" s="68"/>
      <c r="K858" s="68"/>
      <c r="L858" s="68"/>
      <c r="M858" s="68"/>
      <c r="N858" s="348"/>
      <c r="O858" s="348"/>
      <c r="P858" s="214">
        <v>0</v>
      </c>
      <c r="Q858" s="214">
        <v>6557</v>
      </c>
      <c r="R858" s="68" t="s">
        <v>1479</v>
      </c>
      <c r="S858" s="349"/>
      <c r="T858" s="272"/>
    </row>
    <row r="859" spans="1:20" ht="76.5">
      <c r="A859" s="191" t="s">
        <v>541</v>
      </c>
      <c r="B859" s="68"/>
      <c r="C859" s="212" t="s">
        <v>590</v>
      </c>
      <c r="D859" s="213">
        <v>45713</v>
      </c>
      <c r="E859" s="191" t="s">
        <v>3043</v>
      </c>
      <c r="F859" s="191" t="s">
        <v>635</v>
      </c>
      <c r="G859" s="191">
        <v>11263546</v>
      </c>
      <c r="H859" s="68"/>
      <c r="I859" s="197" t="s">
        <v>3565</v>
      </c>
      <c r="J859" s="68"/>
      <c r="K859" s="68"/>
      <c r="L859" s="68"/>
      <c r="M859" s="68"/>
      <c r="N859" s="348"/>
      <c r="O859" s="348"/>
      <c r="P859" s="214">
        <v>0</v>
      </c>
      <c r="Q859" s="214">
        <v>373</v>
      </c>
      <c r="R859" s="68" t="s">
        <v>1479</v>
      </c>
      <c r="S859" s="349"/>
      <c r="T859" s="272"/>
    </row>
    <row r="860" spans="1:20" ht="76.5">
      <c r="A860" s="191" t="s">
        <v>541</v>
      </c>
      <c r="B860" s="68"/>
      <c r="C860" s="212" t="s">
        <v>590</v>
      </c>
      <c r="D860" s="213">
        <v>45713</v>
      </c>
      <c r="E860" s="191" t="s">
        <v>3044</v>
      </c>
      <c r="F860" s="191" t="s">
        <v>635</v>
      </c>
      <c r="G860" s="191">
        <v>11263547</v>
      </c>
      <c r="H860" s="68"/>
      <c r="I860" s="197" t="s">
        <v>3565</v>
      </c>
      <c r="J860" s="68"/>
      <c r="K860" s="68"/>
      <c r="L860" s="68"/>
      <c r="M860" s="68"/>
      <c r="N860" s="348"/>
      <c r="O860" s="348"/>
      <c r="P860" s="214">
        <v>0</v>
      </c>
      <c r="Q860" s="214">
        <v>741.2</v>
      </c>
      <c r="R860" s="68" t="s">
        <v>1479</v>
      </c>
      <c r="S860" s="349"/>
      <c r="T860" s="272"/>
    </row>
    <row r="861" spans="1:20" ht="76.5">
      <c r="A861" s="191" t="s">
        <v>541</v>
      </c>
      <c r="B861" s="68"/>
      <c r="C861" s="212" t="s">
        <v>590</v>
      </c>
      <c r="D861" s="213">
        <v>45713</v>
      </c>
      <c r="E861" s="191" t="s">
        <v>3045</v>
      </c>
      <c r="F861" s="191" t="s">
        <v>635</v>
      </c>
      <c r="G861" s="191">
        <v>11263563</v>
      </c>
      <c r="H861" s="68"/>
      <c r="I861" s="197" t="s">
        <v>3565</v>
      </c>
      <c r="J861" s="68"/>
      <c r="K861" s="68"/>
      <c r="L861" s="68"/>
      <c r="M861" s="68"/>
      <c r="N861" s="348"/>
      <c r="O861" s="348"/>
      <c r="P861" s="214">
        <v>0</v>
      </c>
      <c r="Q861" s="214">
        <v>10723.4</v>
      </c>
      <c r="R861" s="68" t="s">
        <v>1479</v>
      </c>
      <c r="S861" s="349"/>
      <c r="T861" s="272"/>
    </row>
    <row r="862" spans="1:20" ht="76.5">
      <c r="A862" s="191" t="s">
        <v>541</v>
      </c>
      <c r="B862" s="68"/>
      <c r="C862" s="212" t="s">
        <v>590</v>
      </c>
      <c r="D862" s="213">
        <v>45713</v>
      </c>
      <c r="E862" s="191" t="s">
        <v>3046</v>
      </c>
      <c r="F862" s="191" t="s">
        <v>635</v>
      </c>
      <c r="G862" s="191">
        <v>11263568</v>
      </c>
      <c r="H862" s="68"/>
      <c r="I862" s="197" t="s">
        <v>3565</v>
      </c>
      <c r="J862" s="68"/>
      <c r="K862" s="68"/>
      <c r="L862" s="68"/>
      <c r="M862" s="68"/>
      <c r="N862" s="348"/>
      <c r="O862" s="348"/>
      <c r="P862" s="214">
        <v>0</v>
      </c>
      <c r="Q862" s="214">
        <v>1293.31</v>
      </c>
      <c r="R862" s="68" t="s">
        <v>1479</v>
      </c>
      <c r="S862" s="349"/>
      <c r="T862" s="272"/>
    </row>
    <row r="863" spans="1:20" ht="76.5">
      <c r="A863" s="191" t="s">
        <v>541</v>
      </c>
      <c r="B863" s="68"/>
      <c r="C863" s="212" t="s">
        <v>590</v>
      </c>
      <c r="D863" s="213">
        <v>45713</v>
      </c>
      <c r="E863" s="191" t="s">
        <v>3047</v>
      </c>
      <c r="F863" s="191" t="s">
        <v>635</v>
      </c>
      <c r="G863" s="191">
        <v>11263576</v>
      </c>
      <c r="H863" s="68"/>
      <c r="I863" s="197" t="s">
        <v>3565</v>
      </c>
      <c r="J863" s="68"/>
      <c r="K863" s="68"/>
      <c r="L863" s="68"/>
      <c r="M863" s="68"/>
      <c r="N863" s="348"/>
      <c r="O863" s="348"/>
      <c r="P863" s="214">
        <v>0</v>
      </c>
      <c r="Q863" s="214">
        <v>896.55</v>
      </c>
      <c r="R863" s="68" t="s">
        <v>1479</v>
      </c>
      <c r="S863" s="349"/>
      <c r="T863" s="272"/>
    </row>
    <row r="864" spans="1:20" ht="76.5">
      <c r="A864" s="191" t="s">
        <v>541</v>
      </c>
      <c r="B864" s="68"/>
      <c r="C864" s="212" t="s">
        <v>590</v>
      </c>
      <c r="D864" s="213">
        <v>45713</v>
      </c>
      <c r="E864" s="191" t="s">
        <v>3048</v>
      </c>
      <c r="F864" s="191" t="s">
        <v>635</v>
      </c>
      <c r="G864" s="191">
        <v>11263577</v>
      </c>
      <c r="H864" s="68"/>
      <c r="I864" s="197" t="s">
        <v>3565</v>
      </c>
      <c r="J864" s="68"/>
      <c r="K864" s="68"/>
      <c r="L864" s="68"/>
      <c r="M864" s="68"/>
      <c r="N864" s="348"/>
      <c r="O864" s="348"/>
      <c r="P864" s="214">
        <v>0</v>
      </c>
      <c r="Q864" s="214">
        <v>2550.9699999999998</v>
      </c>
      <c r="R864" s="68" t="s">
        <v>1479</v>
      </c>
      <c r="S864" s="349"/>
      <c r="T864" s="272"/>
    </row>
    <row r="865" spans="1:20" ht="76.5">
      <c r="A865" s="191" t="s">
        <v>541</v>
      </c>
      <c r="B865" s="68"/>
      <c r="C865" s="212" t="s">
        <v>590</v>
      </c>
      <c r="D865" s="213">
        <v>45713</v>
      </c>
      <c r="E865" s="191" t="s">
        <v>3049</v>
      </c>
      <c r="F865" s="191" t="s">
        <v>635</v>
      </c>
      <c r="G865" s="191">
        <v>11263582</v>
      </c>
      <c r="H865" s="68"/>
      <c r="I865" s="197" t="s">
        <v>3565</v>
      </c>
      <c r="J865" s="68"/>
      <c r="K865" s="68"/>
      <c r="L865" s="68"/>
      <c r="M865" s="68"/>
      <c r="N865" s="348"/>
      <c r="O865" s="348"/>
      <c r="P865" s="214">
        <v>0</v>
      </c>
      <c r="Q865" s="214">
        <v>12578.92</v>
      </c>
      <c r="R865" s="68" t="s">
        <v>1479</v>
      </c>
      <c r="S865" s="349"/>
      <c r="T865" s="272"/>
    </row>
    <row r="866" spans="1:20" ht="63.75">
      <c r="A866" s="191">
        <v>291</v>
      </c>
      <c r="B866" s="68"/>
      <c r="C866" s="212" t="s">
        <v>119</v>
      </c>
      <c r="D866" s="213">
        <v>45713</v>
      </c>
      <c r="E866" s="191" t="s">
        <v>3050</v>
      </c>
      <c r="F866" s="191" t="s">
        <v>10</v>
      </c>
      <c r="G866" s="191">
        <v>3044161</v>
      </c>
      <c r="H866" s="68"/>
      <c r="I866" s="197" t="s">
        <v>3567</v>
      </c>
      <c r="J866" s="68"/>
      <c r="K866" s="68"/>
      <c r="L866" s="68"/>
      <c r="M866" s="68"/>
      <c r="N866" s="348"/>
      <c r="O866" s="348"/>
      <c r="P866" s="214">
        <v>60</v>
      </c>
      <c r="Q866" s="214">
        <v>0</v>
      </c>
      <c r="R866" s="68" t="s">
        <v>1479</v>
      </c>
      <c r="S866" s="349"/>
      <c r="T866" s="272"/>
    </row>
    <row r="867" spans="1:20" ht="51">
      <c r="A867" s="191" t="s">
        <v>542</v>
      </c>
      <c r="B867" s="68"/>
      <c r="C867" s="212" t="s">
        <v>687</v>
      </c>
      <c r="D867" s="213">
        <v>45713</v>
      </c>
      <c r="E867" s="191" t="s">
        <v>3051</v>
      </c>
      <c r="F867" s="191" t="s">
        <v>19</v>
      </c>
      <c r="G867" s="191">
        <v>1120608</v>
      </c>
      <c r="H867" s="68"/>
      <c r="I867" s="197" t="s">
        <v>3568</v>
      </c>
      <c r="J867" s="68"/>
      <c r="K867" s="68"/>
      <c r="L867" s="68"/>
      <c r="M867" s="68"/>
      <c r="N867" s="348"/>
      <c r="O867" s="348"/>
      <c r="P867" s="214">
        <v>1851218.85</v>
      </c>
      <c r="Q867" s="214">
        <v>0</v>
      </c>
      <c r="R867" s="68" t="s">
        <v>1479</v>
      </c>
      <c r="S867" s="349"/>
      <c r="T867" s="272"/>
    </row>
    <row r="868" spans="1:20" ht="63.75">
      <c r="A868" s="191" t="s">
        <v>542</v>
      </c>
      <c r="B868" s="68"/>
      <c r="C868" s="212" t="s">
        <v>687</v>
      </c>
      <c r="D868" s="213">
        <v>45713</v>
      </c>
      <c r="E868" s="191" t="s">
        <v>3052</v>
      </c>
      <c r="F868" s="191" t="s">
        <v>10</v>
      </c>
      <c r="G868" s="191">
        <v>1120608</v>
      </c>
      <c r="H868" s="68"/>
      <c r="I868" s="197" t="s">
        <v>3569</v>
      </c>
      <c r="J868" s="68"/>
      <c r="K868" s="68"/>
      <c r="L868" s="68"/>
      <c r="M868" s="68"/>
      <c r="N868" s="348"/>
      <c r="O868" s="348"/>
      <c r="P868" s="214">
        <v>2184.62</v>
      </c>
      <c r="Q868" s="214">
        <v>0</v>
      </c>
      <c r="R868" s="68" t="s">
        <v>1479</v>
      </c>
      <c r="S868" s="349"/>
      <c r="T868" s="272"/>
    </row>
    <row r="869" spans="1:20" ht="63.75">
      <c r="A869" s="191" t="s">
        <v>541</v>
      </c>
      <c r="B869" s="68"/>
      <c r="C869" s="212" t="s">
        <v>590</v>
      </c>
      <c r="D869" s="213">
        <v>45713</v>
      </c>
      <c r="E869" s="191" t="s">
        <v>3053</v>
      </c>
      <c r="F869" s="191" t="s">
        <v>12</v>
      </c>
      <c r="G869" s="191">
        <v>1120617</v>
      </c>
      <c r="H869" s="68"/>
      <c r="I869" s="197" t="s">
        <v>3570</v>
      </c>
      <c r="J869" s="68"/>
      <c r="K869" s="68"/>
      <c r="L869" s="68"/>
      <c r="M869" s="68"/>
      <c r="N869" s="348"/>
      <c r="O869" s="348"/>
      <c r="P869" s="214">
        <v>69.599999999999994</v>
      </c>
      <c r="Q869" s="214">
        <v>0</v>
      </c>
      <c r="R869" s="68" t="s">
        <v>1479</v>
      </c>
      <c r="S869" s="349"/>
      <c r="T869" s="272"/>
    </row>
    <row r="870" spans="1:20" ht="89.25">
      <c r="A870" s="191">
        <v>383</v>
      </c>
      <c r="B870" s="68"/>
      <c r="C870" s="212" t="s">
        <v>1242</v>
      </c>
      <c r="D870" s="213">
        <v>45713</v>
      </c>
      <c r="E870" s="191" t="s">
        <v>3054</v>
      </c>
      <c r="F870" s="191" t="s">
        <v>10</v>
      </c>
      <c r="G870" s="191">
        <v>1120620</v>
      </c>
      <c r="H870" s="68"/>
      <c r="I870" s="197" t="s">
        <v>3571</v>
      </c>
      <c r="J870" s="68"/>
      <c r="K870" s="68"/>
      <c r="L870" s="68"/>
      <c r="M870" s="68"/>
      <c r="N870" s="348"/>
      <c r="O870" s="348"/>
      <c r="P870" s="214">
        <v>60</v>
      </c>
      <c r="Q870" s="214">
        <v>0</v>
      </c>
      <c r="R870" s="68" t="s">
        <v>1479</v>
      </c>
      <c r="S870" s="349"/>
      <c r="T870" s="272"/>
    </row>
    <row r="871" spans="1:20" ht="89.25">
      <c r="A871" s="191">
        <v>132</v>
      </c>
      <c r="B871" s="68"/>
      <c r="C871" s="212" t="s">
        <v>59</v>
      </c>
      <c r="D871" s="213">
        <v>45713</v>
      </c>
      <c r="E871" s="191" t="s">
        <v>3055</v>
      </c>
      <c r="F871" s="191" t="s">
        <v>10</v>
      </c>
      <c r="G871" s="191">
        <v>1120623</v>
      </c>
      <c r="H871" s="68"/>
      <c r="I871" s="197" t="s">
        <v>3572</v>
      </c>
      <c r="J871" s="68"/>
      <c r="K871" s="68"/>
      <c r="L871" s="68"/>
      <c r="M871" s="68"/>
      <c r="N871" s="348"/>
      <c r="O871" s="348"/>
      <c r="P871" s="214">
        <v>60</v>
      </c>
      <c r="Q871" s="214">
        <v>0</v>
      </c>
      <c r="R871" s="68" t="s">
        <v>1479</v>
      </c>
      <c r="S871" s="349"/>
      <c r="T871" s="272"/>
    </row>
    <row r="872" spans="1:20" ht="76.5">
      <c r="A872" s="191">
        <v>117</v>
      </c>
      <c r="B872" s="68"/>
      <c r="C872" s="212" t="s">
        <v>54</v>
      </c>
      <c r="D872" s="213">
        <v>45713</v>
      </c>
      <c r="E872" s="191" t="s">
        <v>3056</v>
      </c>
      <c r="F872" s="191" t="s">
        <v>10</v>
      </c>
      <c r="G872" s="191">
        <v>1120628</v>
      </c>
      <c r="H872" s="68"/>
      <c r="I872" s="197" t="s">
        <v>3573</v>
      </c>
      <c r="J872" s="68"/>
      <c r="K872" s="68"/>
      <c r="L872" s="68"/>
      <c r="M872" s="68"/>
      <c r="N872" s="348"/>
      <c r="O872" s="348"/>
      <c r="P872" s="214">
        <v>60</v>
      </c>
      <c r="Q872" s="214">
        <v>0</v>
      </c>
      <c r="R872" s="68" t="s">
        <v>1479</v>
      </c>
      <c r="S872" s="349"/>
      <c r="T872" s="272"/>
    </row>
    <row r="873" spans="1:20" ht="76.5">
      <c r="A873" s="191">
        <v>117</v>
      </c>
      <c r="B873" s="68"/>
      <c r="C873" s="212" t="s">
        <v>54</v>
      </c>
      <c r="D873" s="213">
        <v>45713</v>
      </c>
      <c r="E873" s="191" t="s">
        <v>3057</v>
      </c>
      <c r="F873" s="191" t="s">
        <v>10</v>
      </c>
      <c r="G873" s="191">
        <v>1120631</v>
      </c>
      <c r="H873" s="68"/>
      <c r="I873" s="197" t="s">
        <v>3574</v>
      </c>
      <c r="J873" s="68"/>
      <c r="K873" s="68"/>
      <c r="L873" s="68"/>
      <c r="M873" s="68"/>
      <c r="N873" s="348"/>
      <c r="O873" s="348"/>
      <c r="P873" s="214">
        <v>60</v>
      </c>
      <c r="Q873" s="214">
        <v>0</v>
      </c>
      <c r="R873" s="68" t="s">
        <v>1479</v>
      </c>
      <c r="S873" s="349"/>
      <c r="T873" s="272"/>
    </row>
    <row r="874" spans="1:20" ht="76.5">
      <c r="A874" s="191">
        <v>117</v>
      </c>
      <c r="B874" s="68"/>
      <c r="C874" s="212" t="s">
        <v>54</v>
      </c>
      <c r="D874" s="213">
        <v>45713</v>
      </c>
      <c r="E874" s="191" t="s">
        <v>3058</v>
      </c>
      <c r="F874" s="191" t="s">
        <v>10</v>
      </c>
      <c r="G874" s="191">
        <v>1120633</v>
      </c>
      <c r="H874" s="68"/>
      <c r="I874" s="197" t="s">
        <v>3575</v>
      </c>
      <c r="J874" s="68"/>
      <c r="K874" s="68"/>
      <c r="L874" s="68"/>
      <c r="M874" s="68"/>
      <c r="N874" s="348"/>
      <c r="O874" s="348"/>
      <c r="P874" s="214">
        <v>60</v>
      </c>
      <c r="Q874" s="214">
        <v>0</v>
      </c>
      <c r="R874" s="68" t="s">
        <v>1479</v>
      </c>
      <c r="S874" s="349"/>
      <c r="T874" s="272"/>
    </row>
    <row r="875" spans="1:20" ht="76.5">
      <c r="A875" s="191">
        <v>117</v>
      </c>
      <c r="B875" s="68"/>
      <c r="C875" s="212" t="s">
        <v>54</v>
      </c>
      <c r="D875" s="213">
        <v>45713</v>
      </c>
      <c r="E875" s="191" t="s">
        <v>3059</v>
      </c>
      <c r="F875" s="191" t="s">
        <v>10</v>
      </c>
      <c r="G875" s="191">
        <v>1120629</v>
      </c>
      <c r="H875" s="68"/>
      <c r="I875" s="197" t="s">
        <v>3576</v>
      </c>
      <c r="J875" s="68"/>
      <c r="K875" s="68"/>
      <c r="L875" s="68"/>
      <c r="M875" s="68"/>
      <c r="N875" s="348"/>
      <c r="O875" s="348"/>
      <c r="P875" s="214">
        <v>60</v>
      </c>
      <c r="Q875" s="214">
        <v>0</v>
      </c>
      <c r="R875" s="68" t="s">
        <v>1479</v>
      </c>
      <c r="S875" s="349"/>
      <c r="T875" s="272"/>
    </row>
    <row r="876" spans="1:20" ht="51">
      <c r="A876" s="191">
        <v>15</v>
      </c>
      <c r="B876" s="68"/>
      <c r="C876" s="212" t="s">
        <v>39</v>
      </c>
      <c r="D876" s="213">
        <v>45714</v>
      </c>
      <c r="E876" s="191" t="s">
        <v>3060</v>
      </c>
      <c r="F876" s="191" t="s">
        <v>3</v>
      </c>
      <c r="G876" s="191">
        <v>2262944</v>
      </c>
      <c r="H876" s="68"/>
      <c r="I876" s="197" t="s">
        <v>3577</v>
      </c>
      <c r="J876" s="68"/>
      <c r="K876" s="68"/>
      <c r="L876" s="68"/>
      <c r="M876" s="68"/>
      <c r="N876" s="348"/>
      <c r="O876" s="348"/>
      <c r="P876" s="214">
        <v>0</v>
      </c>
      <c r="Q876" s="214">
        <v>4.3899999999999997</v>
      </c>
      <c r="R876" s="68" t="s">
        <v>1479</v>
      </c>
      <c r="S876" s="349"/>
      <c r="T876" s="272"/>
    </row>
    <row r="877" spans="1:20" ht="51">
      <c r="A877" s="191">
        <v>594</v>
      </c>
      <c r="B877" s="68"/>
      <c r="C877" s="212" t="s">
        <v>88</v>
      </c>
      <c r="D877" s="213">
        <v>45714</v>
      </c>
      <c r="E877" s="191" t="s">
        <v>3061</v>
      </c>
      <c r="F877" s="191" t="s">
        <v>3</v>
      </c>
      <c r="G877" s="191">
        <v>2262949</v>
      </c>
      <c r="H877" s="68"/>
      <c r="I877" s="197" t="s">
        <v>3578</v>
      </c>
      <c r="J877" s="68"/>
      <c r="K877" s="68"/>
      <c r="L877" s="68"/>
      <c r="M877" s="68"/>
      <c r="N877" s="348"/>
      <c r="O877" s="348"/>
      <c r="P877" s="214">
        <v>0</v>
      </c>
      <c r="Q877" s="214">
        <v>5.2</v>
      </c>
      <c r="R877" s="68" t="s">
        <v>1479</v>
      </c>
      <c r="S877" s="349"/>
      <c r="T877" s="272"/>
    </row>
    <row r="878" spans="1:20" ht="51">
      <c r="A878" s="191">
        <v>203</v>
      </c>
      <c r="B878" s="68"/>
      <c r="C878" s="212" t="s">
        <v>86</v>
      </c>
      <c r="D878" s="213">
        <v>45714</v>
      </c>
      <c r="E878" s="191" t="s">
        <v>3062</v>
      </c>
      <c r="F878" s="191" t="s">
        <v>3</v>
      </c>
      <c r="G878" s="191">
        <v>2262985</v>
      </c>
      <c r="H878" s="68"/>
      <c r="I878" s="197" t="s">
        <v>3579</v>
      </c>
      <c r="J878" s="68"/>
      <c r="K878" s="68"/>
      <c r="L878" s="68"/>
      <c r="M878" s="68"/>
      <c r="N878" s="348"/>
      <c r="O878" s="348"/>
      <c r="P878" s="214">
        <v>0</v>
      </c>
      <c r="Q878" s="214">
        <v>259.7</v>
      </c>
      <c r="R878" s="68" t="s">
        <v>1479</v>
      </c>
      <c r="S878" s="349"/>
      <c r="T878" s="272"/>
    </row>
    <row r="879" spans="1:20" ht="51">
      <c r="A879" s="191">
        <v>650</v>
      </c>
      <c r="B879" s="68"/>
      <c r="C879" s="212" t="s">
        <v>175</v>
      </c>
      <c r="D879" s="213">
        <v>45714</v>
      </c>
      <c r="E879" s="191" t="s">
        <v>3063</v>
      </c>
      <c r="F879" s="191" t="s">
        <v>3</v>
      </c>
      <c r="G879" s="191">
        <v>2263030</v>
      </c>
      <c r="H879" s="68"/>
      <c r="I879" s="197" t="s">
        <v>3580</v>
      </c>
      <c r="J879" s="68"/>
      <c r="K879" s="68"/>
      <c r="L879" s="68"/>
      <c r="M879" s="68"/>
      <c r="N879" s="348"/>
      <c r="O879" s="348"/>
      <c r="P879" s="214">
        <v>0</v>
      </c>
      <c r="Q879" s="214">
        <v>18</v>
      </c>
      <c r="R879" s="68" t="s">
        <v>1479</v>
      </c>
      <c r="S879" s="349"/>
      <c r="T879" s="272"/>
    </row>
    <row r="880" spans="1:20" ht="38.25">
      <c r="A880" s="191" t="s">
        <v>550</v>
      </c>
      <c r="B880" s="68"/>
      <c r="C880" s="212" t="s">
        <v>589</v>
      </c>
      <c r="D880" s="213">
        <v>45714</v>
      </c>
      <c r="E880" s="191" t="s">
        <v>3064</v>
      </c>
      <c r="F880" s="191" t="s">
        <v>3</v>
      </c>
      <c r="G880" s="191">
        <v>2263032</v>
      </c>
      <c r="H880" s="68"/>
      <c r="I880" s="197" t="s">
        <v>3581</v>
      </c>
      <c r="J880" s="68"/>
      <c r="K880" s="68"/>
      <c r="L880" s="68"/>
      <c r="M880" s="68"/>
      <c r="N880" s="348"/>
      <c r="O880" s="348"/>
      <c r="P880" s="214">
        <v>0</v>
      </c>
      <c r="Q880" s="214">
        <v>18</v>
      </c>
      <c r="R880" s="68" t="s">
        <v>1479</v>
      </c>
      <c r="S880" s="349"/>
      <c r="T880" s="272"/>
    </row>
    <row r="881" spans="1:20" ht="51">
      <c r="A881" s="191">
        <v>650</v>
      </c>
      <c r="B881" s="68"/>
      <c r="C881" s="212" t="s">
        <v>175</v>
      </c>
      <c r="D881" s="213">
        <v>45714</v>
      </c>
      <c r="E881" s="191" t="s">
        <v>3065</v>
      </c>
      <c r="F881" s="191" t="s">
        <v>3</v>
      </c>
      <c r="G881" s="191">
        <v>2263033</v>
      </c>
      <c r="H881" s="68"/>
      <c r="I881" s="197" t="s">
        <v>3582</v>
      </c>
      <c r="J881" s="68"/>
      <c r="K881" s="68"/>
      <c r="L881" s="68"/>
      <c r="M881" s="68"/>
      <c r="N881" s="348"/>
      <c r="O881" s="348"/>
      <c r="P881" s="214">
        <v>0</v>
      </c>
      <c r="Q881" s="214">
        <v>18</v>
      </c>
      <c r="R881" s="68" t="s">
        <v>1479</v>
      </c>
      <c r="S881" s="349"/>
      <c r="T881" s="272"/>
    </row>
    <row r="882" spans="1:20" ht="51">
      <c r="A882" s="191">
        <v>46</v>
      </c>
      <c r="B882" s="68"/>
      <c r="C882" s="212" t="s">
        <v>1367</v>
      </c>
      <c r="D882" s="213">
        <v>45714</v>
      </c>
      <c r="E882" s="191" t="s">
        <v>3066</v>
      </c>
      <c r="F882" s="191" t="s">
        <v>3</v>
      </c>
      <c r="G882" s="191">
        <v>2263045</v>
      </c>
      <c r="H882" s="68"/>
      <c r="I882" s="197" t="s">
        <v>3583</v>
      </c>
      <c r="J882" s="68"/>
      <c r="K882" s="68"/>
      <c r="L882" s="68"/>
      <c r="M882" s="68"/>
      <c r="N882" s="348"/>
      <c r="O882" s="348"/>
      <c r="P882" s="214">
        <v>0</v>
      </c>
      <c r="Q882" s="214">
        <v>5161.45</v>
      </c>
      <c r="R882" s="68" t="s">
        <v>1479</v>
      </c>
      <c r="S882" s="349"/>
      <c r="T882" s="272"/>
    </row>
    <row r="883" spans="1:20" ht="51">
      <c r="A883" s="191" t="s">
        <v>541</v>
      </c>
      <c r="B883" s="68"/>
      <c r="C883" s="212" t="s">
        <v>590</v>
      </c>
      <c r="D883" s="213">
        <v>45714</v>
      </c>
      <c r="E883" s="191" t="s">
        <v>3067</v>
      </c>
      <c r="F883" s="191" t="s">
        <v>3</v>
      </c>
      <c r="G883" s="191">
        <v>2262753</v>
      </c>
      <c r="H883" s="68"/>
      <c r="I883" s="197" t="s">
        <v>3584</v>
      </c>
      <c r="J883" s="68"/>
      <c r="K883" s="68"/>
      <c r="L883" s="68"/>
      <c r="M883" s="68"/>
      <c r="N883" s="348"/>
      <c r="O883" s="348"/>
      <c r="P883" s="214">
        <v>0</v>
      </c>
      <c r="Q883" s="214">
        <v>124713.3</v>
      </c>
      <c r="R883" s="68" t="s">
        <v>1479</v>
      </c>
      <c r="S883" s="349"/>
      <c r="T883" s="272"/>
    </row>
    <row r="884" spans="1:20" ht="51">
      <c r="A884" s="191">
        <v>81</v>
      </c>
      <c r="B884" s="68"/>
      <c r="C884" s="212" t="s">
        <v>49</v>
      </c>
      <c r="D884" s="213">
        <v>45714</v>
      </c>
      <c r="E884" s="191" t="s">
        <v>3068</v>
      </c>
      <c r="F884" s="191" t="s">
        <v>3</v>
      </c>
      <c r="G884" s="191">
        <v>2262855</v>
      </c>
      <c r="H884" s="68"/>
      <c r="I884" s="197" t="s">
        <v>3585</v>
      </c>
      <c r="J884" s="68"/>
      <c r="K884" s="68"/>
      <c r="L884" s="68"/>
      <c r="M884" s="68"/>
      <c r="N884" s="348"/>
      <c r="O884" s="348"/>
      <c r="P884" s="214">
        <v>0</v>
      </c>
      <c r="Q884" s="214">
        <v>2870.37</v>
      </c>
      <c r="R884" s="68" t="s">
        <v>1479</v>
      </c>
      <c r="S884" s="349"/>
      <c r="T884" s="272"/>
    </row>
    <row r="885" spans="1:20" ht="51">
      <c r="A885" s="191">
        <v>81</v>
      </c>
      <c r="B885" s="68"/>
      <c r="C885" s="212" t="s">
        <v>49</v>
      </c>
      <c r="D885" s="213">
        <v>45714</v>
      </c>
      <c r="E885" s="191" t="s">
        <v>3069</v>
      </c>
      <c r="F885" s="191" t="s">
        <v>3</v>
      </c>
      <c r="G885" s="191">
        <v>2262856</v>
      </c>
      <c r="H885" s="68"/>
      <c r="I885" s="197" t="s">
        <v>3586</v>
      </c>
      <c r="J885" s="68"/>
      <c r="K885" s="68"/>
      <c r="L885" s="68"/>
      <c r="M885" s="68"/>
      <c r="N885" s="348"/>
      <c r="O885" s="348"/>
      <c r="P885" s="214">
        <v>0</v>
      </c>
      <c r="Q885" s="214">
        <v>5078</v>
      </c>
      <c r="R885" s="68" t="s">
        <v>1479</v>
      </c>
      <c r="S885" s="349"/>
      <c r="T885" s="272"/>
    </row>
    <row r="886" spans="1:20" ht="51">
      <c r="A886" s="191">
        <v>81</v>
      </c>
      <c r="B886" s="68"/>
      <c r="C886" s="212" t="s">
        <v>49</v>
      </c>
      <c r="D886" s="213">
        <v>45714</v>
      </c>
      <c r="E886" s="191" t="s">
        <v>3070</v>
      </c>
      <c r="F886" s="191" t="s">
        <v>3</v>
      </c>
      <c r="G886" s="191">
        <v>2262858</v>
      </c>
      <c r="H886" s="68"/>
      <c r="I886" s="197" t="s">
        <v>3587</v>
      </c>
      <c r="J886" s="68"/>
      <c r="K886" s="68"/>
      <c r="L886" s="68"/>
      <c r="M886" s="68"/>
      <c r="N886" s="348"/>
      <c r="O886" s="348"/>
      <c r="P886" s="214">
        <v>0</v>
      </c>
      <c r="Q886" s="214">
        <v>6070.43</v>
      </c>
      <c r="R886" s="68" t="s">
        <v>1479</v>
      </c>
      <c r="S886" s="349"/>
      <c r="T886" s="272"/>
    </row>
    <row r="887" spans="1:20" ht="51">
      <c r="A887" s="191" t="s">
        <v>542</v>
      </c>
      <c r="B887" s="68"/>
      <c r="C887" s="212" t="s">
        <v>687</v>
      </c>
      <c r="D887" s="213">
        <v>45714</v>
      </c>
      <c r="E887" s="191" t="s">
        <v>3071</v>
      </c>
      <c r="F887" s="191" t="s">
        <v>10</v>
      </c>
      <c r="G887" s="191">
        <v>19798</v>
      </c>
      <c r="H887" s="68"/>
      <c r="I887" s="197" t="s">
        <v>3588</v>
      </c>
      <c r="J887" s="68"/>
      <c r="K887" s="68"/>
      <c r="L887" s="68"/>
      <c r="M887" s="68"/>
      <c r="N887" s="348"/>
      <c r="O887" s="348"/>
      <c r="P887" s="214">
        <v>1004.77</v>
      </c>
      <c r="Q887" s="214">
        <v>0</v>
      </c>
      <c r="R887" s="68" t="s">
        <v>1479</v>
      </c>
      <c r="S887" s="349"/>
      <c r="T887" s="272"/>
    </row>
    <row r="888" spans="1:20" ht="51">
      <c r="A888" s="191" t="s">
        <v>542</v>
      </c>
      <c r="B888" s="68"/>
      <c r="C888" s="212" t="s">
        <v>687</v>
      </c>
      <c r="D888" s="213">
        <v>45714</v>
      </c>
      <c r="E888" s="191" t="s">
        <v>3072</v>
      </c>
      <c r="F888" s="191" t="s">
        <v>19</v>
      </c>
      <c r="G888" s="191">
        <v>19798</v>
      </c>
      <c r="H888" s="68"/>
      <c r="I888" s="197" t="s">
        <v>3589</v>
      </c>
      <c r="J888" s="68"/>
      <c r="K888" s="68"/>
      <c r="L888" s="68"/>
      <c r="M888" s="68"/>
      <c r="N888" s="348"/>
      <c r="O888" s="348"/>
      <c r="P888" s="214">
        <v>654186.55000000005</v>
      </c>
      <c r="Q888" s="214">
        <v>0</v>
      </c>
      <c r="R888" s="68" t="s">
        <v>1479</v>
      </c>
      <c r="S888" s="349"/>
      <c r="T888" s="272"/>
    </row>
    <row r="889" spans="1:20" ht="76.5">
      <c r="A889" s="191">
        <v>117</v>
      </c>
      <c r="B889" s="68"/>
      <c r="C889" s="212" t="s">
        <v>54</v>
      </c>
      <c r="D889" s="213">
        <v>45714</v>
      </c>
      <c r="E889" s="191" t="s">
        <v>3073</v>
      </c>
      <c r="F889" s="191" t="s">
        <v>10</v>
      </c>
      <c r="G889" s="191">
        <v>1120722</v>
      </c>
      <c r="H889" s="68"/>
      <c r="I889" s="197" t="s">
        <v>3590</v>
      </c>
      <c r="J889" s="68"/>
      <c r="K889" s="68"/>
      <c r="L889" s="68"/>
      <c r="M889" s="68"/>
      <c r="N889" s="348"/>
      <c r="O889" s="348"/>
      <c r="P889" s="214">
        <v>60</v>
      </c>
      <c r="Q889" s="214">
        <v>0</v>
      </c>
      <c r="R889" s="68" t="s">
        <v>1479</v>
      </c>
      <c r="S889" s="349"/>
      <c r="T889" s="272"/>
    </row>
    <row r="890" spans="1:20" ht="76.5">
      <c r="A890" s="191">
        <v>548</v>
      </c>
      <c r="B890" s="68"/>
      <c r="C890" s="212" t="s">
        <v>1279</v>
      </c>
      <c r="D890" s="213">
        <v>45714</v>
      </c>
      <c r="E890" s="191" t="s">
        <v>3074</v>
      </c>
      <c r="F890" s="191" t="s">
        <v>6</v>
      </c>
      <c r="G890" s="191">
        <v>22736</v>
      </c>
      <c r="H890" s="68"/>
      <c r="I890" s="197" t="s">
        <v>3591</v>
      </c>
      <c r="J890" s="68"/>
      <c r="K890" s="68"/>
      <c r="L890" s="68"/>
      <c r="M890" s="68"/>
      <c r="N890" s="348"/>
      <c r="O890" s="348"/>
      <c r="P890" s="214">
        <v>0</v>
      </c>
      <c r="Q890" s="214">
        <v>819016.33</v>
      </c>
      <c r="R890" s="68" t="s">
        <v>1479</v>
      </c>
      <c r="S890" s="349"/>
      <c r="T890" s="272"/>
    </row>
    <row r="891" spans="1:20" ht="76.5">
      <c r="A891" s="191">
        <v>548</v>
      </c>
      <c r="B891" s="68"/>
      <c r="C891" s="212" t="s">
        <v>1279</v>
      </c>
      <c r="D891" s="213">
        <v>45714</v>
      </c>
      <c r="E891" s="191" t="s">
        <v>3075</v>
      </c>
      <c r="F891" s="191" t="s">
        <v>6</v>
      </c>
      <c r="G891" s="191">
        <v>22735</v>
      </c>
      <c r="H891" s="68"/>
      <c r="I891" s="197" t="s">
        <v>3592</v>
      </c>
      <c r="J891" s="68"/>
      <c r="K891" s="68"/>
      <c r="L891" s="68"/>
      <c r="M891" s="68"/>
      <c r="N891" s="348"/>
      <c r="O891" s="348"/>
      <c r="P891" s="214">
        <v>0</v>
      </c>
      <c r="Q891" s="214">
        <v>1745292.38</v>
      </c>
      <c r="R891" s="68" t="s">
        <v>1479</v>
      </c>
      <c r="S891" s="349"/>
      <c r="T891" s="272"/>
    </row>
    <row r="892" spans="1:20" ht="38.25">
      <c r="A892" s="191">
        <v>10</v>
      </c>
      <c r="B892" s="68"/>
      <c r="C892" s="212" t="s">
        <v>38</v>
      </c>
      <c r="D892" s="213">
        <v>45714</v>
      </c>
      <c r="E892" s="191" t="s">
        <v>3076</v>
      </c>
      <c r="F892" s="191" t="s">
        <v>6</v>
      </c>
      <c r="G892" s="191">
        <v>2177666</v>
      </c>
      <c r="H892" s="68"/>
      <c r="I892" s="197" t="s">
        <v>3593</v>
      </c>
      <c r="J892" s="68"/>
      <c r="K892" s="68"/>
      <c r="L892" s="68"/>
      <c r="M892" s="68"/>
      <c r="N892" s="348"/>
      <c r="O892" s="348"/>
      <c r="P892" s="214">
        <v>0</v>
      </c>
      <c r="Q892" s="214">
        <v>29076.05</v>
      </c>
      <c r="R892" s="68" t="s">
        <v>1479</v>
      </c>
      <c r="S892" s="349"/>
      <c r="T892" s="272"/>
    </row>
    <row r="893" spans="1:20" ht="63.75">
      <c r="A893" s="191" t="s">
        <v>544</v>
      </c>
      <c r="B893" s="68"/>
      <c r="C893" s="212" t="s">
        <v>679</v>
      </c>
      <c r="D893" s="213">
        <v>45714</v>
      </c>
      <c r="E893" s="191" t="s">
        <v>3077</v>
      </c>
      <c r="F893" s="191" t="s">
        <v>6</v>
      </c>
      <c r="G893" s="191">
        <v>2177688</v>
      </c>
      <c r="H893" s="68"/>
      <c r="I893" s="197" t="s">
        <v>3594</v>
      </c>
      <c r="J893" s="68"/>
      <c r="K893" s="68"/>
      <c r="L893" s="68"/>
      <c r="M893" s="68"/>
      <c r="N893" s="348"/>
      <c r="O893" s="348"/>
      <c r="P893" s="214">
        <v>0</v>
      </c>
      <c r="Q893" s="214">
        <v>54578.73</v>
      </c>
      <c r="R893" s="68" t="s">
        <v>1479</v>
      </c>
      <c r="S893" s="349"/>
      <c r="T893" s="272"/>
    </row>
    <row r="894" spans="1:20" ht="51">
      <c r="A894" s="191">
        <v>383</v>
      </c>
      <c r="B894" s="68"/>
      <c r="C894" s="212" t="s">
        <v>1242</v>
      </c>
      <c r="D894" s="213">
        <v>45714</v>
      </c>
      <c r="E894" s="191" t="s">
        <v>3078</v>
      </c>
      <c r="F894" s="191" t="s">
        <v>6</v>
      </c>
      <c r="G894" s="191">
        <v>2177845</v>
      </c>
      <c r="H894" s="68"/>
      <c r="I894" s="197" t="s">
        <v>3595</v>
      </c>
      <c r="J894" s="68"/>
      <c r="K894" s="68"/>
      <c r="L894" s="68"/>
      <c r="M894" s="68"/>
      <c r="N894" s="348"/>
      <c r="O894" s="348"/>
      <c r="P894" s="214">
        <v>0</v>
      </c>
      <c r="Q894" s="214">
        <v>175</v>
      </c>
      <c r="R894" s="68" t="s">
        <v>1479</v>
      </c>
      <c r="S894" s="349"/>
      <c r="T894" s="272"/>
    </row>
    <row r="895" spans="1:20" ht="76.5">
      <c r="A895" s="191">
        <v>117</v>
      </c>
      <c r="B895" s="68"/>
      <c r="C895" s="212" t="s">
        <v>54</v>
      </c>
      <c r="D895" s="213">
        <v>45714</v>
      </c>
      <c r="E895" s="191" t="s">
        <v>3079</v>
      </c>
      <c r="F895" s="191" t="s">
        <v>10</v>
      </c>
      <c r="G895" s="191">
        <v>1120758</v>
      </c>
      <c r="H895" s="68"/>
      <c r="I895" s="197" t="s">
        <v>3596</v>
      </c>
      <c r="J895" s="68"/>
      <c r="K895" s="68"/>
      <c r="L895" s="68"/>
      <c r="M895" s="68"/>
      <c r="N895" s="348"/>
      <c r="O895" s="348"/>
      <c r="P895" s="214">
        <v>60</v>
      </c>
      <c r="Q895" s="214">
        <v>0</v>
      </c>
      <c r="R895" s="68" t="s">
        <v>1479</v>
      </c>
      <c r="S895" s="349"/>
      <c r="T895" s="272"/>
    </row>
    <row r="896" spans="1:20" ht="76.5">
      <c r="A896" s="191">
        <v>117</v>
      </c>
      <c r="B896" s="68"/>
      <c r="C896" s="212" t="s">
        <v>54</v>
      </c>
      <c r="D896" s="213">
        <v>45714</v>
      </c>
      <c r="E896" s="191" t="s">
        <v>3080</v>
      </c>
      <c r="F896" s="191" t="s">
        <v>10</v>
      </c>
      <c r="G896" s="191">
        <v>1120761</v>
      </c>
      <c r="H896" s="68"/>
      <c r="I896" s="197" t="s">
        <v>3597</v>
      </c>
      <c r="J896" s="68"/>
      <c r="K896" s="68"/>
      <c r="L896" s="68"/>
      <c r="M896" s="68"/>
      <c r="N896" s="348"/>
      <c r="O896" s="348"/>
      <c r="P896" s="214">
        <v>60</v>
      </c>
      <c r="Q896" s="214">
        <v>0</v>
      </c>
      <c r="R896" s="68" t="s">
        <v>1479</v>
      </c>
      <c r="S896" s="349"/>
      <c r="T896" s="272"/>
    </row>
    <row r="897" spans="1:20" ht="76.5">
      <c r="A897" s="191">
        <v>117</v>
      </c>
      <c r="B897" s="68"/>
      <c r="C897" s="212" t="s">
        <v>54</v>
      </c>
      <c r="D897" s="213">
        <v>45714</v>
      </c>
      <c r="E897" s="191" t="s">
        <v>3081</v>
      </c>
      <c r="F897" s="191" t="s">
        <v>10</v>
      </c>
      <c r="G897" s="191">
        <v>1120762</v>
      </c>
      <c r="H897" s="68"/>
      <c r="I897" s="197" t="s">
        <v>3598</v>
      </c>
      <c r="J897" s="68"/>
      <c r="K897" s="68"/>
      <c r="L897" s="68"/>
      <c r="M897" s="68"/>
      <c r="N897" s="348"/>
      <c r="O897" s="348"/>
      <c r="P897" s="214">
        <v>60</v>
      </c>
      <c r="Q897" s="214">
        <v>0</v>
      </c>
      <c r="R897" s="68" t="s">
        <v>1479</v>
      </c>
      <c r="S897" s="349"/>
      <c r="T897" s="272"/>
    </row>
    <row r="898" spans="1:20" ht="38.25">
      <c r="A898" s="191" t="s">
        <v>550</v>
      </c>
      <c r="B898" s="68"/>
      <c r="C898" s="212" t="s">
        <v>589</v>
      </c>
      <c r="D898" s="213">
        <v>45715</v>
      </c>
      <c r="E898" s="191" t="s">
        <v>3082</v>
      </c>
      <c r="F898" s="191" t="s">
        <v>3</v>
      </c>
      <c r="G898" s="191">
        <v>2263328</v>
      </c>
      <c r="H898" s="68"/>
      <c r="I898" s="197" t="s">
        <v>3599</v>
      </c>
      <c r="J898" s="68"/>
      <c r="K898" s="68"/>
      <c r="L898" s="68"/>
      <c r="M898" s="68"/>
      <c r="N898" s="348"/>
      <c r="O898" s="348"/>
      <c r="P898" s="214">
        <v>0</v>
      </c>
      <c r="Q898" s="214">
        <v>1889.94</v>
      </c>
      <c r="R898" s="68" t="s">
        <v>1479</v>
      </c>
      <c r="S898" s="349"/>
      <c r="T898" s="272"/>
    </row>
    <row r="899" spans="1:20" ht="51">
      <c r="A899" s="191">
        <v>81</v>
      </c>
      <c r="B899" s="68"/>
      <c r="C899" s="212" t="s">
        <v>49</v>
      </c>
      <c r="D899" s="213">
        <v>45715</v>
      </c>
      <c r="E899" s="191" t="s">
        <v>3083</v>
      </c>
      <c r="F899" s="191" t="s">
        <v>3</v>
      </c>
      <c r="G899" s="191">
        <v>2263378</v>
      </c>
      <c r="H899" s="68"/>
      <c r="I899" s="197" t="s">
        <v>3600</v>
      </c>
      <c r="J899" s="68"/>
      <c r="K899" s="68"/>
      <c r="L899" s="68"/>
      <c r="M899" s="68"/>
      <c r="N899" s="348"/>
      <c r="O899" s="348"/>
      <c r="P899" s="214">
        <v>0</v>
      </c>
      <c r="Q899" s="214">
        <v>25</v>
      </c>
      <c r="R899" s="68" t="s">
        <v>1479</v>
      </c>
      <c r="S899" s="349"/>
      <c r="T899" s="272"/>
    </row>
    <row r="900" spans="1:20" ht="51">
      <c r="A900" s="191">
        <v>81</v>
      </c>
      <c r="B900" s="68"/>
      <c r="C900" s="212" t="s">
        <v>49</v>
      </c>
      <c r="D900" s="213">
        <v>45715</v>
      </c>
      <c r="E900" s="191" t="s">
        <v>3084</v>
      </c>
      <c r="F900" s="191" t="s">
        <v>3</v>
      </c>
      <c r="G900" s="191">
        <v>2263380</v>
      </c>
      <c r="H900" s="68"/>
      <c r="I900" s="197" t="s">
        <v>3601</v>
      </c>
      <c r="J900" s="68"/>
      <c r="K900" s="68"/>
      <c r="L900" s="68"/>
      <c r="M900" s="68"/>
      <c r="N900" s="348"/>
      <c r="O900" s="348"/>
      <c r="P900" s="214">
        <v>0</v>
      </c>
      <c r="Q900" s="214">
        <v>25</v>
      </c>
      <c r="R900" s="68" t="s">
        <v>1479</v>
      </c>
      <c r="S900" s="349"/>
      <c r="T900" s="272"/>
    </row>
    <row r="901" spans="1:20" ht="51">
      <c r="A901" s="191">
        <v>15</v>
      </c>
      <c r="B901" s="68"/>
      <c r="C901" s="212" t="s">
        <v>39</v>
      </c>
      <c r="D901" s="213">
        <v>45715</v>
      </c>
      <c r="E901" s="191" t="s">
        <v>3085</v>
      </c>
      <c r="F901" s="191" t="s">
        <v>3</v>
      </c>
      <c r="G901" s="191">
        <v>2263421</v>
      </c>
      <c r="H901" s="68"/>
      <c r="I901" s="197" t="s">
        <v>3602</v>
      </c>
      <c r="J901" s="68"/>
      <c r="K901" s="68"/>
      <c r="L901" s="68"/>
      <c r="M901" s="68"/>
      <c r="N901" s="348"/>
      <c r="O901" s="348"/>
      <c r="P901" s="214">
        <v>0</v>
      </c>
      <c r="Q901" s="214">
        <v>1648</v>
      </c>
      <c r="R901" s="68" t="s">
        <v>1479</v>
      </c>
      <c r="S901" s="349"/>
      <c r="T901" s="272"/>
    </row>
    <row r="902" spans="1:20" ht="76.5">
      <c r="A902" s="191">
        <v>386</v>
      </c>
      <c r="B902" s="68"/>
      <c r="C902" s="212" t="s">
        <v>1276</v>
      </c>
      <c r="D902" s="213">
        <v>45715</v>
      </c>
      <c r="E902" s="191" t="s">
        <v>3086</v>
      </c>
      <c r="F902" s="191" t="s">
        <v>3</v>
      </c>
      <c r="G902" s="191">
        <v>2263427</v>
      </c>
      <c r="H902" s="68"/>
      <c r="I902" s="197" t="s">
        <v>3603</v>
      </c>
      <c r="J902" s="68"/>
      <c r="K902" s="68"/>
      <c r="L902" s="68"/>
      <c r="M902" s="68"/>
      <c r="N902" s="348"/>
      <c r="O902" s="348"/>
      <c r="P902" s="214">
        <v>0</v>
      </c>
      <c r="Q902" s="214">
        <v>185.5</v>
      </c>
      <c r="R902" s="68" t="s">
        <v>1479</v>
      </c>
      <c r="S902" s="349"/>
      <c r="T902" s="272"/>
    </row>
    <row r="903" spans="1:20" ht="51">
      <c r="A903" s="191">
        <v>86</v>
      </c>
      <c r="B903" s="68"/>
      <c r="C903" s="212" t="s">
        <v>50</v>
      </c>
      <c r="D903" s="213">
        <v>45715</v>
      </c>
      <c r="E903" s="191" t="s">
        <v>3087</v>
      </c>
      <c r="F903" s="191" t="s">
        <v>3</v>
      </c>
      <c r="G903" s="191">
        <v>2263435</v>
      </c>
      <c r="H903" s="68"/>
      <c r="I903" s="197" t="s">
        <v>3604</v>
      </c>
      <c r="J903" s="68"/>
      <c r="K903" s="68"/>
      <c r="L903" s="68"/>
      <c r="M903" s="68"/>
      <c r="N903" s="348"/>
      <c r="O903" s="348"/>
      <c r="P903" s="214">
        <v>0</v>
      </c>
      <c r="Q903" s="214">
        <v>42882</v>
      </c>
      <c r="R903" s="68" t="s">
        <v>1479</v>
      </c>
      <c r="S903" s="349"/>
      <c r="T903" s="272"/>
    </row>
    <row r="904" spans="1:20" ht="51">
      <c r="A904" s="191">
        <v>661</v>
      </c>
      <c r="B904" s="68"/>
      <c r="C904" s="212" t="s">
        <v>177</v>
      </c>
      <c r="D904" s="213">
        <v>45715</v>
      </c>
      <c r="E904" s="191" t="s">
        <v>3088</v>
      </c>
      <c r="F904" s="191" t="s">
        <v>3</v>
      </c>
      <c r="G904" s="191">
        <v>2263437</v>
      </c>
      <c r="H904" s="68"/>
      <c r="I904" s="197" t="s">
        <v>3605</v>
      </c>
      <c r="J904" s="68"/>
      <c r="K904" s="68"/>
      <c r="L904" s="68"/>
      <c r="M904" s="68"/>
      <c r="N904" s="348"/>
      <c r="O904" s="348"/>
      <c r="P904" s="214">
        <v>0</v>
      </c>
      <c r="Q904" s="214">
        <v>8.8000000000000007</v>
      </c>
      <c r="R904" s="68" t="s">
        <v>1479</v>
      </c>
      <c r="S904" s="349"/>
      <c r="T904" s="272"/>
    </row>
    <row r="905" spans="1:20" ht="51">
      <c r="A905" s="191">
        <v>15</v>
      </c>
      <c r="B905" s="68"/>
      <c r="C905" s="212" t="s">
        <v>39</v>
      </c>
      <c r="D905" s="213">
        <v>45715</v>
      </c>
      <c r="E905" s="191" t="s">
        <v>3089</v>
      </c>
      <c r="F905" s="191" t="s">
        <v>3</v>
      </c>
      <c r="G905" s="191">
        <v>2263372</v>
      </c>
      <c r="H905" s="68"/>
      <c r="I905" s="197" t="s">
        <v>3606</v>
      </c>
      <c r="J905" s="68"/>
      <c r="K905" s="68"/>
      <c r="L905" s="68"/>
      <c r="M905" s="68"/>
      <c r="N905" s="348"/>
      <c r="O905" s="348"/>
      <c r="P905" s="214">
        <v>0</v>
      </c>
      <c r="Q905" s="214">
        <v>100</v>
      </c>
      <c r="R905" s="68" t="s">
        <v>1479</v>
      </c>
      <c r="S905" s="349"/>
      <c r="T905" s="272"/>
    </row>
    <row r="906" spans="1:20" ht="76.5">
      <c r="A906" s="191">
        <v>862</v>
      </c>
      <c r="B906" s="68"/>
      <c r="C906" s="212" t="s">
        <v>187</v>
      </c>
      <c r="D906" s="213">
        <v>45715</v>
      </c>
      <c r="E906" s="191" t="s">
        <v>3090</v>
      </c>
      <c r="F906" s="191" t="s">
        <v>635</v>
      </c>
      <c r="G906" s="191">
        <v>11268150</v>
      </c>
      <c r="H906" s="68"/>
      <c r="I906" s="197" t="s">
        <v>3607</v>
      </c>
      <c r="J906" s="68"/>
      <c r="K906" s="68"/>
      <c r="L906" s="68"/>
      <c r="M906" s="68"/>
      <c r="N906" s="348"/>
      <c r="O906" s="348"/>
      <c r="P906" s="214">
        <v>0</v>
      </c>
      <c r="Q906" s="214">
        <v>18090.080000000002</v>
      </c>
      <c r="R906" s="68" t="s">
        <v>1479</v>
      </c>
      <c r="S906" s="349"/>
      <c r="T906" s="272"/>
    </row>
    <row r="907" spans="1:20" ht="76.5">
      <c r="A907" s="191" t="s">
        <v>541</v>
      </c>
      <c r="B907" s="68"/>
      <c r="C907" s="212" t="s">
        <v>590</v>
      </c>
      <c r="D907" s="213">
        <v>45715</v>
      </c>
      <c r="E907" s="191" t="s">
        <v>3091</v>
      </c>
      <c r="F907" s="191" t="s">
        <v>635</v>
      </c>
      <c r="G907" s="191">
        <v>11268213</v>
      </c>
      <c r="H907" s="68"/>
      <c r="I907" s="197" t="s">
        <v>3608</v>
      </c>
      <c r="J907" s="68"/>
      <c r="K907" s="68"/>
      <c r="L907" s="68"/>
      <c r="M907" s="68"/>
      <c r="N907" s="348"/>
      <c r="O907" s="348"/>
      <c r="P907" s="214">
        <v>0</v>
      </c>
      <c r="Q907" s="214">
        <v>1380961.52</v>
      </c>
      <c r="R907" s="68" t="s">
        <v>1479</v>
      </c>
      <c r="S907" s="349"/>
      <c r="T907" s="272"/>
    </row>
    <row r="908" spans="1:20" ht="76.5">
      <c r="A908" s="191" t="s">
        <v>541</v>
      </c>
      <c r="B908" s="68"/>
      <c r="C908" s="212" t="s">
        <v>590</v>
      </c>
      <c r="D908" s="213">
        <v>45715</v>
      </c>
      <c r="E908" s="191" t="s">
        <v>3092</v>
      </c>
      <c r="F908" s="191" t="s">
        <v>635</v>
      </c>
      <c r="G908" s="191">
        <v>11268149</v>
      </c>
      <c r="H908" s="68"/>
      <c r="I908" s="197" t="s">
        <v>3609</v>
      </c>
      <c r="J908" s="68"/>
      <c r="K908" s="68"/>
      <c r="L908" s="68"/>
      <c r="M908" s="68"/>
      <c r="N908" s="348"/>
      <c r="O908" s="348"/>
      <c r="P908" s="214">
        <v>0</v>
      </c>
      <c r="Q908" s="214">
        <v>128228.11</v>
      </c>
      <c r="R908" s="68" t="s">
        <v>1479</v>
      </c>
      <c r="S908" s="349"/>
      <c r="T908" s="272"/>
    </row>
    <row r="909" spans="1:20" ht="76.5">
      <c r="A909" s="191">
        <v>862</v>
      </c>
      <c r="B909" s="68"/>
      <c r="C909" s="212" t="s">
        <v>187</v>
      </c>
      <c r="D909" s="213">
        <v>45715</v>
      </c>
      <c r="E909" s="191" t="s">
        <v>3093</v>
      </c>
      <c r="F909" s="191" t="s">
        <v>635</v>
      </c>
      <c r="G909" s="191">
        <v>11268656</v>
      </c>
      <c r="H909" s="68"/>
      <c r="I909" s="197" t="s">
        <v>3610</v>
      </c>
      <c r="J909" s="68"/>
      <c r="K909" s="68"/>
      <c r="L909" s="68"/>
      <c r="M909" s="68"/>
      <c r="N909" s="348"/>
      <c r="O909" s="348"/>
      <c r="P909" s="214">
        <v>0</v>
      </c>
      <c r="Q909" s="214">
        <v>178938.36</v>
      </c>
      <c r="R909" s="68" t="s">
        <v>1479</v>
      </c>
      <c r="S909" s="349"/>
      <c r="T909" s="272"/>
    </row>
    <row r="910" spans="1:20" ht="76.5">
      <c r="A910" s="191">
        <v>862</v>
      </c>
      <c r="B910" s="68"/>
      <c r="C910" s="212" t="s">
        <v>187</v>
      </c>
      <c r="D910" s="213">
        <v>45715</v>
      </c>
      <c r="E910" s="191" t="s">
        <v>3094</v>
      </c>
      <c r="F910" s="191" t="s">
        <v>635</v>
      </c>
      <c r="G910" s="191">
        <v>11268166</v>
      </c>
      <c r="H910" s="68"/>
      <c r="I910" s="197" t="s">
        <v>3611</v>
      </c>
      <c r="J910" s="68"/>
      <c r="K910" s="68"/>
      <c r="L910" s="68"/>
      <c r="M910" s="68"/>
      <c r="N910" s="348"/>
      <c r="O910" s="348"/>
      <c r="P910" s="214">
        <v>0</v>
      </c>
      <c r="Q910" s="214">
        <v>14538.51</v>
      </c>
      <c r="R910" s="68" t="s">
        <v>1479</v>
      </c>
      <c r="S910" s="349"/>
      <c r="T910" s="272"/>
    </row>
    <row r="911" spans="1:20" ht="76.5">
      <c r="A911" s="191" t="s">
        <v>541</v>
      </c>
      <c r="B911" s="68"/>
      <c r="C911" s="212" t="s">
        <v>590</v>
      </c>
      <c r="D911" s="213">
        <v>45715</v>
      </c>
      <c r="E911" s="191" t="s">
        <v>3095</v>
      </c>
      <c r="F911" s="191" t="s">
        <v>635</v>
      </c>
      <c r="G911" s="191">
        <v>11268156</v>
      </c>
      <c r="H911" s="68"/>
      <c r="I911" s="197" t="s">
        <v>3612</v>
      </c>
      <c r="J911" s="68"/>
      <c r="K911" s="68"/>
      <c r="L911" s="68"/>
      <c r="M911" s="68"/>
      <c r="N911" s="348"/>
      <c r="O911" s="348"/>
      <c r="P911" s="214">
        <v>0</v>
      </c>
      <c r="Q911" s="214">
        <v>99895.9</v>
      </c>
      <c r="R911" s="68" t="s">
        <v>1479</v>
      </c>
      <c r="S911" s="349"/>
      <c r="T911" s="272"/>
    </row>
    <row r="912" spans="1:20" ht="76.5">
      <c r="A912" s="191" t="s">
        <v>541</v>
      </c>
      <c r="B912" s="68"/>
      <c r="C912" s="212" t="s">
        <v>590</v>
      </c>
      <c r="D912" s="213">
        <v>45715</v>
      </c>
      <c r="E912" s="191" t="s">
        <v>3096</v>
      </c>
      <c r="F912" s="191" t="s">
        <v>635</v>
      </c>
      <c r="G912" s="191">
        <v>11269046</v>
      </c>
      <c r="H912" s="68"/>
      <c r="I912" s="197" t="s">
        <v>3613</v>
      </c>
      <c r="J912" s="68"/>
      <c r="K912" s="68"/>
      <c r="L912" s="68"/>
      <c r="M912" s="68"/>
      <c r="N912" s="348"/>
      <c r="O912" s="348"/>
      <c r="P912" s="214">
        <v>0</v>
      </c>
      <c r="Q912" s="214">
        <v>69326.8</v>
      </c>
      <c r="R912" s="68" t="s">
        <v>1479</v>
      </c>
      <c r="S912" s="349"/>
      <c r="T912" s="272"/>
    </row>
    <row r="913" spans="1:20" ht="76.5">
      <c r="A913" s="191">
        <v>862</v>
      </c>
      <c r="B913" s="68"/>
      <c r="C913" s="212" t="s">
        <v>187</v>
      </c>
      <c r="D913" s="213">
        <v>45715</v>
      </c>
      <c r="E913" s="191" t="s">
        <v>3097</v>
      </c>
      <c r="F913" s="191" t="s">
        <v>635</v>
      </c>
      <c r="G913" s="191">
        <v>11269047</v>
      </c>
      <c r="H913" s="68"/>
      <c r="I913" s="197" t="s">
        <v>3614</v>
      </c>
      <c r="J913" s="68"/>
      <c r="K913" s="68"/>
      <c r="L913" s="68"/>
      <c r="M913" s="68"/>
      <c r="N913" s="348"/>
      <c r="O913" s="348"/>
      <c r="P913" s="214">
        <v>0</v>
      </c>
      <c r="Q913" s="214">
        <v>10209.469999999999</v>
      </c>
      <c r="R913" s="68" t="s">
        <v>1479</v>
      </c>
      <c r="S913" s="349"/>
      <c r="T913" s="272"/>
    </row>
    <row r="914" spans="1:20" ht="76.5">
      <c r="A914" s="191" t="s">
        <v>541</v>
      </c>
      <c r="B914" s="68"/>
      <c r="C914" s="212" t="s">
        <v>590</v>
      </c>
      <c r="D914" s="213">
        <v>45715</v>
      </c>
      <c r="E914" s="191" t="s">
        <v>3098</v>
      </c>
      <c r="F914" s="191" t="s">
        <v>635</v>
      </c>
      <c r="G914" s="191">
        <v>11269055</v>
      </c>
      <c r="H914" s="68"/>
      <c r="I914" s="197" t="s">
        <v>3615</v>
      </c>
      <c r="J914" s="68"/>
      <c r="K914" s="68"/>
      <c r="L914" s="68"/>
      <c r="M914" s="68"/>
      <c r="N914" s="348"/>
      <c r="O914" s="348"/>
      <c r="P914" s="214">
        <v>0</v>
      </c>
      <c r="Q914" s="214">
        <v>2937365.69</v>
      </c>
      <c r="R914" s="68" t="s">
        <v>1479</v>
      </c>
      <c r="S914" s="349"/>
      <c r="T914" s="272"/>
    </row>
    <row r="915" spans="1:20" ht="76.5">
      <c r="A915" s="191" t="s">
        <v>541</v>
      </c>
      <c r="B915" s="68"/>
      <c r="C915" s="212" t="s">
        <v>590</v>
      </c>
      <c r="D915" s="213">
        <v>45715</v>
      </c>
      <c r="E915" s="191" t="s">
        <v>3099</v>
      </c>
      <c r="F915" s="191" t="s">
        <v>635</v>
      </c>
      <c r="G915" s="191">
        <v>11269092</v>
      </c>
      <c r="H915" s="68"/>
      <c r="I915" s="197" t="s">
        <v>3616</v>
      </c>
      <c r="J915" s="68"/>
      <c r="K915" s="68"/>
      <c r="L915" s="68"/>
      <c r="M915" s="68"/>
      <c r="N915" s="348"/>
      <c r="O915" s="348"/>
      <c r="P915" s="214">
        <v>0</v>
      </c>
      <c r="Q915" s="214">
        <v>20791.060000000001</v>
      </c>
      <c r="R915" s="68" t="s">
        <v>1479</v>
      </c>
      <c r="S915" s="349"/>
      <c r="T915" s="272"/>
    </row>
    <row r="916" spans="1:20" ht="89.25">
      <c r="A916" s="191">
        <v>862</v>
      </c>
      <c r="B916" s="68"/>
      <c r="C916" s="212" t="s">
        <v>187</v>
      </c>
      <c r="D916" s="213">
        <v>45715</v>
      </c>
      <c r="E916" s="191" t="s">
        <v>3100</v>
      </c>
      <c r="F916" s="191" t="s">
        <v>635</v>
      </c>
      <c r="G916" s="191">
        <v>11269105</v>
      </c>
      <c r="H916" s="68"/>
      <c r="I916" s="197" t="s">
        <v>3617</v>
      </c>
      <c r="J916" s="68"/>
      <c r="K916" s="68"/>
      <c r="L916" s="68"/>
      <c r="M916" s="68"/>
      <c r="N916" s="348"/>
      <c r="O916" s="348"/>
      <c r="P916" s="214">
        <v>0</v>
      </c>
      <c r="Q916" s="214">
        <v>2991.11</v>
      </c>
      <c r="R916" s="68" t="s">
        <v>1479</v>
      </c>
      <c r="S916" s="349"/>
      <c r="T916" s="272"/>
    </row>
    <row r="917" spans="1:20" ht="76.5">
      <c r="A917" s="191">
        <v>862</v>
      </c>
      <c r="B917" s="68"/>
      <c r="C917" s="212" t="s">
        <v>187</v>
      </c>
      <c r="D917" s="213">
        <v>45715</v>
      </c>
      <c r="E917" s="191" t="s">
        <v>3101</v>
      </c>
      <c r="F917" s="191" t="s">
        <v>635</v>
      </c>
      <c r="G917" s="191">
        <v>11269075</v>
      </c>
      <c r="H917" s="68"/>
      <c r="I917" s="197" t="s">
        <v>3618</v>
      </c>
      <c r="J917" s="68"/>
      <c r="K917" s="68"/>
      <c r="L917" s="68"/>
      <c r="M917" s="68"/>
      <c r="N917" s="348"/>
      <c r="O917" s="348"/>
      <c r="P917" s="214">
        <v>0</v>
      </c>
      <c r="Q917" s="214">
        <v>4516.74</v>
      </c>
      <c r="R917" s="68" t="s">
        <v>1479</v>
      </c>
      <c r="S917" s="349"/>
      <c r="T917" s="272"/>
    </row>
    <row r="918" spans="1:20" ht="63.75">
      <c r="A918" s="191" t="s">
        <v>541</v>
      </c>
      <c r="B918" s="68"/>
      <c r="C918" s="212" t="s">
        <v>590</v>
      </c>
      <c r="D918" s="213">
        <v>45715</v>
      </c>
      <c r="E918" s="191" t="s">
        <v>3102</v>
      </c>
      <c r="F918" s="191" t="s">
        <v>635</v>
      </c>
      <c r="G918" s="191">
        <v>11269074</v>
      </c>
      <c r="H918" s="68"/>
      <c r="I918" s="197" t="s">
        <v>3619</v>
      </c>
      <c r="J918" s="68"/>
      <c r="K918" s="68"/>
      <c r="L918" s="68"/>
      <c r="M918" s="68"/>
      <c r="N918" s="348"/>
      <c r="O918" s="348"/>
      <c r="P918" s="214">
        <v>0</v>
      </c>
      <c r="Q918" s="214">
        <v>4516.75</v>
      </c>
      <c r="R918" s="68" t="s">
        <v>1479</v>
      </c>
      <c r="S918" s="349"/>
      <c r="T918" s="272"/>
    </row>
    <row r="919" spans="1:20" ht="76.5">
      <c r="A919" s="191" t="s">
        <v>541</v>
      </c>
      <c r="B919" s="68"/>
      <c r="C919" s="212" t="s">
        <v>590</v>
      </c>
      <c r="D919" s="213">
        <v>45715</v>
      </c>
      <c r="E919" s="191" t="s">
        <v>3103</v>
      </c>
      <c r="F919" s="191" t="s">
        <v>635</v>
      </c>
      <c r="G919" s="191">
        <v>11269106</v>
      </c>
      <c r="H919" s="68"/>
      <c r="I919" s="197" t="s">
        <v>3620</v>
      </c>
      <c r="J919" s="68"/>
      <c r="K919" s="68"/>
      <c r="L919" s="68"/>
      <c r="M919" s="68"/>
      <c r="N919" s="348"/>
      <c r="O919" s="348"/>
      <c r="P919" s="214">
        <v>0</v>
      </c>
      <c r="Q919" s="214">
        <v>49183.31</v>
      </c>
      <c r="R919" s="68" t="s">
        <v>1479</v>
      </c>
      <c r="S919" s="349"/>
      <c r="T919" s="272"/>
    </row>
    <row r="920" spans="1:20" ht="89.25">
      <c r="A920" s="191">
        <v>862</v>
      </c>
      <c r="B920" s="68"/>
      <c r="C920" s="212" t="s">
        <v>187</v>
      </c>
      <c r="D920" s="213">
        <v>45715</v>
      </c>
      <c r="E920" s="191" t="s">
        <v>3104</v>
      </c>
      <c r="F920" s="191" t="s">
        <v>635</v>
      </c>
      <c r="G920" s="191">
        <v>11269115</v>
      </c>
      <c r="H920" s="68"/>
      <c r="I920" s="197" t="s">
        <v>3621</v>
      </c>
      <c r="J920" s="68"/>
      <c r="K920" s="68"/>
      <c r="L920" s="68"/>
      <c r="M920" s="68"/>
      <c r="N920" s="348"/>
      <c r="O920" s="348"/>
      <c r="P920" s="214">
        <v>0</v>
      </c>
      <c r="Q920" s="214">
        <v>6933.93</v>
      </c>
      <c r="R920" s="68" t="s">
        <v>1479</v>
      </c>
      <c r="S920" s="349"/>
      <c r="T920" s="272"/>
    </row>
    <row r="921" spans="1:20" ht="76.5">
      <c r="A921" s="191">
        <v>862</v>
      </c>
      <c r="B921" s="68"/>
      <c r="C921" s="212" t="s">
        <v>187</v>
      </c>
      <c r="D921" s="213">
        <v>45715</v>
      </c>
      <c r="E921" s="191" t="s">
        <v>3105</v>
      </c>
      <c r="F921" s="191" t="s">
        <v>635</v>
      </c>
      <c r="G921" s="191">
        <v>11269064</v>
      </c>
      <c r="H921" s="68"/>
      <c r="I921" s="197" t="s">
        <v>3622</v>
      </c>
      <c r="J921" s="68"/>
      <c r="K921" s="68"/>
      <c r="L921" s="68"/>
      <c r="M921" s="68"/>
      <c r="N921" s="348"/>
      <c r="O921" s="348"/>
      <c r="P921" s="214">
        <v>0</v>
      </c>
      <c r="Q921" s="214">
        <v>365197.62</v>
      </c>
      <c r="R921" s="68" t="s">
        <v>1479</v>
      </c>
      <c r="S921" s="349"/>
      <c r="T921" s="272"/>
    </row>
    <row r="922" spans="1:20" ht="63.75">
      <c r="A922" s="191" t="s">
        <v>544</v>
      </c>
      <c r="B922" s="68"/>
      <c r="C922" s="212" t="s">
        <v>679</v>
      </c>
      <c r="D922" s="213">
        <v>45715</v>
      </c>
      <c r="E922" s="191" t="s">
        <v>3106</v>
      </c>
      <c r="F922" s="191" t="s">
        <v>6</v>
      </c>
      <c r="G922" s="191">
        <v>2178350</v>
      </c>
      <c r="H922" s="68"/>
      <c r="I922" s="197" t="s">
        <v>3623</v>
      </c>
      <c r="J922" s="68"/>
      <c r="K922" s="68"/>
      <c r="L922" s="68"/>
      <c r="M922" s="68"/>
      <c r="N922" s="348"/>
      <c r="O922" s="348"/>
      <c r="P922" s="214">
        <v>0</v>
      </c>
      <c r="Q922" s="214">
        <v>48642.43</v>
      </c>
      <c r="R922" s="68" t="s">
        <v>1479</v>
      </c>
      <c r="S922" s="349"/>
      <c r="T922" s="272"/>
    </row>
    <row r="923" spans="1:20" ht="63.75">
      <c r="A923" s="191" t="s">
        <v>544</v>
      </c>
      <c r="B923" s="68"/>
      <c r="C923" s="212" t="s">
        <v>679</v>
      </c>
      <c r="D923" s="213">
        <v>45715</v>
      </c>
      <c r="E923" s="191" t="s">
        <v>3107</v>
      </c>
      <c r="F923" s="191" t="s">
        <v>6</v>
      </c>
      <c r="G923" s="191">
        <v>2178353</v>
      </c>
      <c r="H923" s="68"/>
      <c r="I923" s="197" t="s">
        <v>3624</v>
      </c>
      <c r="J923" s="68"/>
      <c r="K923" s="68"/>
      <c r="L923" s="68"/>
      <c r="M923" s="68"/>
      <c r="N923" s="348"/>
      <c r="O923" s="348"/>
      <c r="P923" s="214">
        <v>0</v>
      </c>
      <c r="Q923" s="214">
        <v>66830.05</v>
      </c>
      <c r="R923" s="68" t="s">
        <v>1479</v>
      </c>
      <c r="S923" s="349"/>
      <c r="T923" s="272"/>
    </row>
    <row r="924" spans="1:20" ht="76.5">
      <c r="A924" s="191" t="s">
        <v>544</v>
      </c>
      <c r="B924" s="68"/>
      <c r="C924" s="212" t="s">
        <v>679</v>
      </c>
      <c r="D924" s="213">
        <v>45715</v>
      </c>
      <c r="E924" s="191" t="s">
        <v>3108</v>
      </c>
      <c r="F924" s="191" t="s">
        <v>6</v>
      </c>
      <c r="G924" s="191">
        <v>2178354</v>
      </c>
      <c r="H924" s="68"/>
      <c r="I924" s="197" t="s">
        <v>3625</v>
      </c>
      <c r="J924" s="68"/>
      <c r="K924" s="68"/>
      <c r="L924" s="68"/>
      <c r="M924" s="68"/>
      <c r="N924" s="348"/>
      <c r="O924" s="348"/>
      <c r="P924" s="214">
        <v>0</v>
      </c>
      <c r="Q924" s="214">
        <v>1575</v>
      </c>
      <c r="R924" s="68" t="s">
        <v>1479</v>
      </c>
      <c r="S924" s="349"/>
      <c r="T924" s="272"/>
    </row>
    <row r="925" spans="1:20" ht="63.75">
      <c r="A925" s="191">
        <v>597</v>
      </c>
      <c r="B925" s="68"/>
      <c r="C925" s="212" t="s">
        <v>673</v>
      </c>
      <c r="D925" s="213">
        <v>45715</v>
      </c>
      <c r="E925" s="191" t="s">
        <v>3109</v>
      </c>
      <c r="F925" s="191" t="s">
        <v>6</v>
      </c>
      <c r="G925" s="191">
        <v>3047554</v>
      </c>
      <c r="H925" s="68"/>
      <c r="I925" s="197" t="s">
        <v>3626</v>
      </c>
      <c r="J925" s="68"/>
      <c r="K925" s="68"/>
      <c r="L925" s="68"/>
      <c r="M925" s="68"/>
      <c r="N925" s="348"/>
      <c r="O925" s="348"/>
      <c r="P925" s="214">
        <v>0</v>
      </c>
      <c r="Q925" s="214">
        <v>13034</v>
      </c>
      <c r="R925" s="68" t="s">
        <v>1479</v>
      </c>
      <c r="S925" s="349"/>
      <c r="T925" s="272"/>
    </row>
    <row r="926" spans="1:20" ht="63.75">
      <c r="A926" s="191" t="s">
        <v>542</v>
      </c>
      <c r="B926" s="68"/>
      <c r="C926" s="212" t="s">
        <v>687</v>
      </c>
      <c r="D926" s="213">
        <v>45715</v>
      </c>
      <c r="E926" s="191" t="s">
        <v>3110</v>
      </c>
      <c r="F926" s="191" t="s">
        <v>10</v>
      </c>
      <c r="G926" s="191">
        <v>19788</v>
      </c>
      <c r="H926" s="68"/>
      <c r="I926" s="197" t="s">
        <v>3627</v>
      </c>
      <c r="J926" s="68"/>
      <c r="K926" s="68"/>
      <c r="L926" s="68"/>
      <c r="M926" s="68"/>
      <c r="N926" s="348"/>
      <c r="O926" s="348"/>
      <c r="P926" s="214">
        <v>2594.16</v>
      </c>
      <c r="Q926" s="214">
        <v>0</v>
      </c>
      <c r="R926" s="68" t="s">
        <v>1479</v>
      </c>
      <c r="S926" s="349"/>
      <c r="T926" s="272"/>
    </row>
    <row r="927" spans="1:20" ht="76.5">
      <c r="A927" s="191" t="s">
        <v>542</v>
      </c>
      <c r="B927" s="68"/>
      <c r="C927" s="212" t="s">
        <v>687</v>
      </c>
      <c r="D927" s="213">
        <v>45715</v>
      </c>
      <c r="E927" s="191" t="s">
        <v>3111</v>
      </c>
      <c r="F927" s="191" t="s">
        <v>10</v>
      </c>
      <c r="G927" s="191">
        <v>19806</v>
      </c>
      <c r="H927" s="68"/>
      <c r="I927" s="197" t="s">
        <v>3628</v>
      </c>
      <c r="J927" s="68"/>
      <c r="K927" s="68"/>
      <c r="L927" s="68"/>
      <c r="M927" s="68"/>
      <c r="N927" s="348"/>
      <c r="O927" s="348"/>
      <c r="P927" s="214">
        <v>6336.29</v>
      </c>
      <c r="Q927" s="214">
        <v>0</v>
      </c>
      <c r="R927" s="68" t="s">
        <v>1479</v>
      </c>
      <c r="S927" s="349"/>
      <c r="T927" s="272"/>
    </row>
    <row r="928" spans="1:20" ht="63.75">
      <c r="A928" s="191" t="s">
        <v>542</v>
      </c>
      <c r="B928" s="68"/>
      <c r="C928" s="212" t="s">
        <v>687</v>
      </c>
      <c r="D928" s="213">
        <v>45715</v>
      </c>
      <c r="E928" s="191" t="s">
        <v>3112</v>
      </c>
      <c r="F928" s="191" t="s">
        <v>10</v>
      </c>
      <c r="G928" s="191">
        <v>19807</v>
      </c>
      <c r="H928" s="68"/>
      <c r="I928" s="197" t="s">
        <v>3629</v>
      </c>
      <c r="J928" s="68"/>
      <c r="K928" s="68"/>
      <c r="L928" s="68"/>
      <c r="M928" s="68"/>
      <c r="N928" s="348"/>
      <c r="O928" s="348"/>
      <c r="P928" s="214">
        <v>410.76</v>
      </c>
      <c r="Q928" s="214">
        <v>0</v>
      </c>
      <c r="R928" s="68" t="s">
        <v>1479</v>
      </c>
      <c r="S928" s="349"/>
      <c r="T928" s="272"/>
    </row>
    <row r="929" spans="1:20" ht="76.5">
      <c r="A929" s="191">
        <v>117</v>
      </c>
      <c r="B929" s="68"/>
      <c r="C929" s="212" t="s">
        <v>54</v>
      </c>
      <c r="D929" s="213">
        <v>45715</v>
      </c>
      <c r="E929" s="191" t="s">
        <v>3113</v>
      </c>
      <c r="F929" s="191" t="s">
        <v>10</v>
      </c>
      <c r="G929" s="191">
        <v>1120983</v>
      </c>
      <c r="H929" s="68"/>
      <c r="I929" s="197" t="s">
        <v>3630</v>
      </c>
      <c r="J929" s="68"/>
      <c r="K929" s="68"/>
      <c r="L929" s="68"/>
      <c r="M929" s="68"/>
      <c r="N929" s="348"/>
      <c r="O929" s="348"/>
      <c r="P929" s="214">
        <v>60</v>
      </c>
      <c r="Q929" s="214">
        <v>0</v>
      </c>
      <c r="R929" s="68" t="s">
        <v>1479</v>
      </c>
      <c r="S929" s="349"/>
      <c r="T929" s="272"/>
    </row>
    <row r="930" spans="1:20" ht="63.75">
      <c r="A930" s="191" t="s">
        <v>541</v>
      </c>
      <c r="B930" s="68"/>
      <c r="C930" s="212" t="s">
        <v>590</v>
      </c>
      <c r="D930" s="213">
        <v>45715</v>
      </c>
      <c r="E930" s="191" t="s">
        <v>3114</v>
      </c>
      <c r="F930" s="191" t="s">
        <v>635</v>
      </c>
      <c r="G930" s="191">
        <v>11264787</v>
      </c>
      <c r="H930" s="68"/>
      <c r="I930" s="197" t="s">
        <v>3631</v>
      </c>
      <c r="J930" s="68"/>
      <c r="K930" s="68"/>
      <c r="L930" s="68"/>
      <c r="M930" s="68"/>
      <c r="N930" s="348"/>
      <c r="O930" s="348"/>
      <c r="P930" s="214">
        <v>0</v>
      </c>
      <c r="Q930" s="214">
        <v>49589.99</v>
      </c>
      <c r="R930" s="68" t="s">
        <v>1479</v>
      </c>
      <c r="S930" s="349"/>
      <c r="T930" s="272"/>
    </row>
    <row r="931" spans="1:20" ht="63.75">
      <c r="A931" s="191" t="s">
        <v>541</v>
      </c>
      <c r="B931" s="68"/>
      <c r="C931" s="212" t="s">
        <v>590</v>
      </c>
      <c r="D931" s="213">
        <v>45715</v>
      </c>
      <c r="E931" s="191" t="s">
        <v>3115</v>
      </c>
      <c r="F931" s="191" t="s">
        <v>635</v>
      </c>
      <c r="G931" s="191">
        <v>11264789</v>
      </c>
      <c r="H931" s="68"/>
      <c r="I931" s="197" t="s">
        <v>3632</v>
      </c>
      <c r="J931" s="68"/>
      <c r="K931" s="68"/>
      <c r="L931" s="68"/>
      <c r="M931" s="68"/>
      <c r="N931" s="348"/>
      <c r="O931" s="348"/>
      <c r="P931" s="214">
        <v>0</v>
      </c>
      <c r="Q931" s="214">
        <v>22186.22</v>
      </c>
      <c r="R931" s="68" t="s">
        <v>1479</v>
      </c>
      <c r="S931" s="349"/>
      <c r="T931" s="272"/>
    </row>
    <row r="932" spans="1:20" ht="51">
      <c r="A932" s="191" t="s">
        <v>541</v>
      </c>
      <c r="B932" s="68"/>
      <c r="C932" s="212" t="s">
        <v>590</v>
      </c>
      <c r="D932" s="213">
        <v>45715</v>
      </c>
      <c r="E932" s="191" t="s">
        <v>3116</v>
      </c>
      <c r="F932" s="191" t="s">
        <v>635</v>
      </c>
      <c r="G932" s="191">
        <v>11276244</v>
      </c>
      <c r="H932" s="68"/>
      <c r="I932" s="197" t="s">
        <v>3633</v>
      </c>
      <c r="J932" s="68"/>
      <c r="K932" s="68"/>
      <c r="L932" s="68"/>
      <c r="M932" s="68"/>
      <c r="N932" s="348"/>
      <c r="O932" s="348"/>
      <c r="P932" s="214">
        <v>0</v>
      </c>
      <c r="Q932" s="214">
        <v>1027.3499999999999</v>
      </c>
      <c r="R932" s="68" t="s">
        <v>1479</v>
      </c>
      <c r="S932" s="349"/>
      <c r="T932" s="272"/>
    </row>
    <row r="933" spans="1:20" ht="76.5">
      <c r="A933" s="191">
        <v>862</v>
      </c>
      <c r="B933" s="68"/>
      <c r="C933" s="212" t="s">
        <v>187</v>
      </c>
      <c r="D933" s="213">
        <v>45715</v>
      </c>
      <c r="E933" s="191" t="s">
        <v>3117</v>
      </c>
      <c r="F933" s="191" t="s">
        <v>635</v>
      </c>
      <c r="G933" s="191">
        <v>11264788</v>
      </c>
      <c r="H933" s="68"/>
      <c r="I933" s="197" t="s">
        <v>3634</v>
      </c>
      <c r="J933" s="68"/>
      <c r="K933" s="68"/>
      <c r="L933" s="68"/>
      <c r="M933" s="68"/>
      <c r="N933" s="348"/>
      <c r="O933" s="348"/>
      <c r="P933" s="214">
        <v>0</v>
      </c>
      <c r="Q933" s="214">
        <v>7245.89</v>
      </c>
      <c r="R933" s="68" t="s">
        <v>1479</v>
      </c>
      <c r="S933" s="349"/>
      <c r="T933" s="272"/>
    </row>
    <row r="934" spans="1:20" ht="76.5">
      <c r="A934" s="191">
        <v>862</v>
      </c>
      <c r="B934" s="68"/>
      <c r="C934" s="212" t="s">
        <v>187</v>
      </c>
      <c r="D934" s="213">
        <v>45715</v>
      </c>
      <c r="E934" s="191" t="s">
        <v>3118</v>
      </c>
      <c r="F934" s="191" t="s">
        <v>635</v>
      </c>
      <c r="G934" s="191">
        <v>11264794</v>
      </c>
      <c r="H934" s="68"/>
      <c r="I934" s="197" t="s">
        <v>3635</v>
      </c>
      <c r="J934" s="68"/>
      <c r="K934" s="68"/>
      <c r="L934" s="68"/>
      <c r="M934" s="68"/>
      <c r="N934" s="348"/>
      <c r="O934" s="348"/>
      <c r="P934" s="214">
        <v>0</v>
      </c>
      <c r="Q934" s="214">
        <v>1602.82</v>
      </c>
      <c r="R934" s="68" t="s">
        <v>1479</v>
      </c>
      <c r="S934" s="349"/>
      <c r="T934" s="272"/>
    </row>
    <row r="935" spans="1:20" ht="76.5">
      <c r="A935" s="191">
        <v>862</v>
      </c>
      <c r="B935" s="68"/>
      <c r="C935" s="212" t="s">
        <v>187</v>
      </c>
      <c r="D935" s="213">
        <v>45715</v>
      </c>
      <c r="E935" s="191" t="s">
        <v>3119</v>
      </c>
      <c r="F935" s="191" t="s">
        <v>635</v>
      </c>
      <c r="G935" s="191">
        <v>11264790</v>
      </c>
      <c r="H935" s="68"/>
      <c r="I935" s="197" t="s">
        <v>3636</v>
      </c>
      <c r="J935" s="68"/>
      <c r="K935" s="68"/>
      <c r="L935" s="68"/>
      <c r="M935" s="68"/>
      <c r="N935" s="348"/>
      <c r="O935" s="348"/>
      <c r="P935" s="214">
        <v>0</v>
      </c>
      <c r="Q935" s="214">
        <v>3033.68</v>
      </c>
      <c r="R935" s="68" t="s">
        <v>1479</v>
      </c>
      <c r="S935" s="349"/>
      <c r="T935" s="272"/>
    </row>
    <row r="936" spans="1:20" ht="63.75">
      <c r="A936" s="191" t="s">
        <v>541</v>
      </c>
      <c r="B936" s="68"/>
      <c r="C936" s="212" t="s">
        <v>590</v>
      </c>
      <c r="D936" s="213">
        <v>45715</v>
      </c>
      <c r="E936" s="191" t="s">
        <v>3120</v>
      </c>
      <c r="F936" s="191" t="s">
        <v>635</v>
      </c>
      <c r="G936" s="191">
        <v>11264791</v>
      </c>
      <c r="H936" s="68"/>
      <c r="I936" s="197" t="s">
        <v>3637</v>
      </c>
      <c r="J936" s="68"/>
      <c r="K936" s="68"/>
      <c r="L936" s="68"/>
      <c r="M936" s="68"/>
      <c r="N936" s="348"/>
      <c r="O936" s="348"/>
      <c r="P936" s="214">
        <v>0</v>
      </c>
      <c r="Q936" s="214">
        <v>7184678.9800000004</v>
      </c>
      <c r="R936" s="68" t="s">
        <v>1479</v>
      </c>
      <c r="S936" s="349"/>
      <c r="T936" s="272"/>
    </row>
    <row r="937" spans="1:20" ht="76.5">
      <c r="A937" s="191">
        <v>862</v>
      </c>
      <c r="B937" s="68"/>
      <c r="C937" s="212" t="s">
        <v>187</v>
      </c>
      <c r="D937" s="213">
        <v>45715</v>
      </c>
      <c r="E937" s="191" t="s">
        <v>3121</v>
      </c>
      <c r="F937" s="191" t="s">
        <v>635</v>
      </c>
      <c r="G937" s="191">
        <v>11264792</v>
      </c>
      <c r="H937" s="68"/>
      <c r="I937" s="197" t="s">
        <v>3638</v>
      </c>
      <c r="J937" s="68"/>
      <c r="K937" s="68"/>
      <c r="L937" s="68"/>
      <c r="M937" s="68"/>
      <c r="N937" s="348"/>
      <c r="O937" s="348"/>
      <c r="P937" s="214">
        <v>0</v>
      </c>
      <c r="Q937" s="214">
        <v>959314.1</v>
      </c>
      <c r="R937" s="68" t="s">
        <v>1479</v>
      </c>
      <c r="S937" s="349"/>
      <c r="T937" s="272"/>
    </row>
    <row r="938" spans="1:20" ht="63.75">
      <c r="A938" s="191" t="s">
        <v>541</v>
      </c>
      <c r="B938" s="68"/>
      <c r="C938" s="212" t="s">
        <v>590</v>
      </c>
      <c r="D938" s="213">
        <v>45715</v>
      </c>
      <c r="E938" s="191" t="s">
        <v>3122</v>
      </c>
      <c r="F938" s="191" t="s">
        <v>635</v>
      </c>
      <c r="G938" s="191">
        <v>11264793</v>
      </c>
      <c r="H938" s="68"/>
      <c r="I938" s="197" t="s">
        <v>3639</v>
      </c>
      <c r="J938" s="68"/>
      <c r="K938" s="68"/>
      <c r="L938" s="68"/>
      <c r="M938" s="68"/>
      <c r="N938" s="348"/>
      <c r="O938" s="348"/>
      <c r="P938" s="214">
        <v>0</v>
      </c>
      <c r="Q938" s="214">
        <v>12210.94</v>
      </c>
      <c r="R938" s="68" t="s">
        <v>1479</v>
      </c>
      <c r="S938" s="349"/>
      <c r="T938" s="272"/>
    </row>
    <row r="939" spans="1:20" ht="76.5">
      <c r="A939" s="191">
        <v>862</v>
      </c>
      <c r="B939" s="68"/>
      <c r="C939" s="212" t="s">
        <v>187</v>
      </c>
      <c r="D939" s="213">
        <v>45715</v>
      </c>
      <c r="E939" s="191" t="s">
        <v>3123</v>
      </c>
      <c r="F939" s="191" t="s">
        <v>635</v>
      </c>
      <c r="G939" s="191">
        <v>11264796</v>
      </c>
      <c r="H939" s="68"/>
      <c r="I939" s="197" t="s">
        <v>3640</v>
      </c>
      <c r="J939" s="68"/>
      <c r="K939" s="68"/>
      <c r="L939" s="68"/>
      <c r="M939" s="68"/>
      <c r="N939" s="348"/>
      <c r="O939" s="348"/>
      <c r="P939" s="214">
        <v>0</v>
      </c>
      <c r="Q939" s="214">
        <v>10522.83</v>
      </c>
      <c r="R939" s="68" t="s">
        <v>1479</v>
      </c>
      <c r="S939" s="349"/>
      <c r="T939" s="272"/>
    </row>
    <row r="940" spans="1:20" ht="76.5">
      <c r="A940" s="191">
        <v>862</v>
      </c>
      <c r="B940" s="68"/>
      <c r="C940" s="212" t="s">
        <v>187</v>
      </c>
      <c r="D940" s="213">
        <v>45715</v>
      </c>
      <c r="E940" s="191" t="s">
        <v>3124</v>
      </c>
      <c r="F940" s="191" t="s">
        <v>635</v>
      </c>
      <c r="G940" s="191">
        <v>11264802</v>
      </c>
      <c r="H940" s="68"/>
      <c r="I940" s="197" t="s">
        <v>3641</v>
      </c>
      <c r="J940" s="68"/>
      <c r="K940" s="68"/>
      <c r="L940" s="68"/>
      <c r="M940" s="68"/>
      <c r="N940" s="348"/>
      <c r="O940" s="348"/>
      <c r="P940" s="214">
        <v>0</v>
      </c>
      <c r="Q940" s="214">
        <v>18144.78</v>
      </c>
      <c r="R940" s="68" t="s">
        <v>1479</v>
      </c>
      <c r="S940" s="349"/>
      <c r="T940" s="272"/>
    </row>
    <row r="941" spans="1:20" ht="63.75">
      <c r="A941" s="191" t="s">
        <v>541</v>
      </c>
      <c r="B941" s="68"/>
      <c r="C941" s="212" t="s">
        <v>590</v>
      </c>
      <c r="D941" s="213">
        <v>45715</v>
      </c>
      <c r="E941" s="191" t="s">
        <v>3125</v>
      </c>
      <c r="F941" s="191" t="s">
        <v>635</v>
      </c>
      <c r="G941" s="191">
        <v>11264799</v>
      </c>
      <c r="H941" s="68"/>
      <c r="I941" s="197" t="s">
        <v>3642</v>
      </c>
      <c r="J941" s="68"/>
      <c r="K941" s="68"/>
      <c r="L941" s="68"/>
      <c r="M941" s="68"/>
      <c r="N941" s="348"/>
      <c r="O941" s="348"/>
      <c r="P941" s="214">
        <v>0</v>
      </c>
      <c r="Q941" s="214">
        <v>5809.18</v>
      </c>
      <c r="R941" s="68" t="s">
        <v>1479</v>
      </c>
      <c r="S941" s="349"/>
      <c r="T941" s="272"/>
    </row>
    <row r="942" spans="1:20" ht="76.5">
      <c r="A942" s="191">
        <v>862</v>
      </c>
      <c r="B942" s="68"/>
      <c r="C942" s="212" t="s">
        <v>187</v>
      </c>
      <c r="D942" s="213">
        <v>45715</v>
      </c>
      <c r="E942" s="191" t="s">
        <v>3126</v>
      </c>
      <c r="F942" s="191" t="s">
        <v>635</v>
      </c>
      <c r="G942" s="191">
        <v>11264800</v>
      </c>
      <c r="H942" s="68"/>
      <c r="I942" s="197" t="s">
        <v>3643</v>
      </c>
      <c r="J942" s="68"/>
      <c r="K942" s="68"/>
      <c r="L942" s="68"/>
      <c r="M942" s="68"/>
      <c r="N942" s="348"/>
      <c r="O942" s="348"/>
      <c r="P942" s="214">
        <v>0</v>
      </c>
      <c r="Q942" s="214">
        <v>835.74</v>
      </c>
      <c r="R942" s="68" t="s">
        <v>1479</v>
      </c>
      <c r="S942" s="349"/>
      <c r="T942" s="272"/>
    </row>
    <row r="943" spans="1:20" ht="63.75">
      <c r="A943" s="191" t="s">
        <v>541</v>
      </c>
      <c r="B943" s="68"/>
      <c r="C943" s="212" t="s">
        <v>590</v>
      </c>
      <c r="D943" s="213">
        <v>45715</v>
      </c>
      <c r="E943" s="191" t="s">
        <v>3127</v>
      </c>
      <c r="F943" s="191" t="s">
        <v>635</v>
      </c>
      <c r="G943" s="191">
        <v>11264795</v>
      </c>
      <c r="H943" s="68"/>
      <c r="I943" s="197" t="s">
        <v>3644</v>
      </c>
      <c r="J943" s="68"/>
      <c r="K943" s="68"/>
      <c r="L943" s="68"/>
      <c r="M943" s="68"/>
      <c r="N943" s="348"/>
      <c r="O943" s="348"/>
      <c r="P943" s="214">
        <v>0</v>
      </c>
      <c r="Q943" s="214">
        <v>65974.679999999993</v>
      </c>
      <c r="R943" s="68" t="s">
        <v>1479</v>
      </c>
      <c r="S943" s="349"/>
      <c r="T943" s="272"/>
    </row>
    <row r="944" spans="1:20" ht="63.75">
      <c r="A944" s="191" t="s">
        <v>541</v>
      </c>
      <c r="B944" s="68"/>
      <c r="C944" s="212" t="s">
        <v>590</v>
      </c>
      <c r="D944" s="213">
        <v>45715</v>
      </c>
      <c r="E944" s="191" t="s">
        <v>3128</v>
      </c>
      <c r="F944" s="191" t="s">
        <v>635</v>
      </c>
      <c r="G944" s="191">
        <v>11264797</v>
      </c>
      <c r="H944" s="68"/>
      <c r="I944" s="197" t="s">
        <v>3645</v>
      </c>
      <c r="J944" s="68"/>
      <c r="K944" s="68"/>
      <c r="L944" s="68"/>
      <c r="M944" s="68"/>
      <c r="N944" s="348"/>
      <c r="O944" s="348"/>
      <c r="P944" s="214">
        <v>0</v>
      </c>
      <c r="Q944" s="214">
        <v>96525.69</v>
      </c>
      <c r="R944" s="68" t="s">
        <v>1479</v>
      </c>
      <c r="S944" s="349"/>
      <c r="T944" s="272"/>
    </row>
    <row r="945" spans="1:20" ht="63.75">
      <c r="A945" s="191" t="s">
        <v>541</v>
      </c>
      <c r="B945" s="68"/>
      <c r="C945" s="212" t="s">
        <v>590</v>
      </c>
      <c r="D945" s="213">
        <v>45715</v>
      </c>
      <c r="E945" s="191" t="s">
        <v>3129</v>
      </c>
      <c r="F945" s="191" t="s">
        <v>635</v>
      </c>
      <c r="G945" s="191">
        <v>11264801</v>
      </c>
      <c r="H945" s="68"/>
      <c r="I945" s="197" t="s">
        <v>3646</v>
      </c>
      <c r="J945" s="68"/>
      <c r="K945" s="68"/>
      <c r="L945" s="68"/>
      <c r="M945" s="68"/>
      <c r="N945" s="348"/>
      <c r="O945" s="348"/>
      <c r="P945" s="214">
        <v>0</v>
      </c>
      <c r="Q945" s="214">
        <v>126111.63</v>
      </c>
      <c r="R945" s="68" t="s">
        <v>1479</v>
      </c>
      <c r="S945" s="349"/>
      <c r="T945" s="272"/>
    </row>
    <row r="946" spans="1:20" ht="76.5">
      <c r="A946" s="191">
        <v>862</v>
      </c>
      <c r="B946" s="68"/>
      <c r="C946" s="212" t="s">
        <v>187</v>
      </c>
      <c r="D946" s="213">
        <v>45715</v>
      </c>
      <c r="E946" s="191" t="s">
        <v>3130</v>
      </c>
      <c r="F946" s="191" t="s">
        <v>635</v>
      </c>
      <c r="G946" s="191">
        <v>11264798</v>
      </c>
      <c r="H946" s="68"/>
      <c r="I946" s="197" t="s">
        <v>3647</v>
      </c>
      <c r="J946" s="68"/>
      <c r="K946" s="68"/>
      <c r="L946" s="68"/>
      <c r="M946" s="68"/>
      <c r="N946" s="348"/>
      <c r="O946" s="348"/>
      <c r="P946" s="214">
        <v>0</v>
      </c>
      <c r="Q946" s="214">
        <v>13886.86</v>
      </c>
      <c r="R946" s="68" t="s">
        <v>1479</v>
      </c>
      <c r="S946" s="349"/>
      <c r="T946" s="272"/>
    </row>
    <row r="947" spans="1:20" ht="63.75">
      <c r="A947" s="191" t="s">
        <v>541</v>
      </c>
      <c r="B947" s="68"/>
      <c r="C947" s="212" t="s">
        <v>590</v>
      </c>
      <c r="D947" s="213">
        <v>45715</v>
      </c>
      <c r="E947" s="191" t="s">
        <v>3131</v>
      </c>
      <c r="F947" s="191" t="s">
        <v>635</v>
      </c>
      <c r="G947" s="191">
        <v>11264803</v>
      </c>
      <c r="H947" s="68"/>
      <c r="I947" s="197" t="s">
        <v>3648</v>
      </c>
      <c r="J947" s="68"/>
      <c r="K947" s="68"/>
      <c r="L947" s="68"/>
      <c r="M947" s="68"/>
      <c r="N947" s="348"/>
      <c r="O947" s="348"/>
      <c r="P947" s="214">
        <v>0</v>
      </c>
      <c r="Q947" s="214">
        <v>59216.73</v>
      </c>
      <c r="R947" s="68" t="s">
        <v>1479</v>
      </c>
      <c r="S947" s="349"/>
      <c r="T947" s="272"/>
    </row>
    <row r="948" spans="1:20" ht="76.5">
      <c r="A948" s="191">
        <v>862</v>
      </c>
      <c r="B948" s="68"/>
      <c r="C948" s="212" t="s">
        <v>187</v>
      </c>
      <c r="D948" s="213">
        <v>45715</v>
      </c>
      <c r="E948" s="191" t="s">
        <v>3132</v>
      </c>
      <c r="F948" s="191" t="s">
        <v>635</v>
      </c>
      <c r="G948" s="191">
        <v>11264804</v>
      </c>
      <c r="H948" s="68"/>
      <c r="I948" s="197" t="s">
        <v>3649</v>
      </c>
      <c r="J948" s="68"/>
      <c r="K948" s="68"/>
      <c r="L948" s="68"/>
      <c r="M948" s="68"/>
      <c r="N948" s="348"/>
      <c r="O948" s="348"/>
      <c r="P948" s="214">
        <v>0</v>
      </c>
      <c r="Q948" s="214">
        <v>8482.76</v>
      </c>
      <c r="R948" s="68" t="s">
        <v>1479</v>
      </c>
      <c r="S948" s="349"/>
      <c r="T948" s="272"/>
    </row>
    <row r="949" spans="1:20" ht="76.5">
      <c r="A949" s="191">
        <v>862</v>
      </c>
      <c r="B949" s="68"/>
      <c r="C949" s="212" t="s">
        <v>187</v>
      </c>
      <c r="D949" s="213">
        <v>45715</v>
      </c>
      <c r="E949" s="191" t="s">
        <v>3133</v>
      </c>
      <c r="F949" s="191" t="s">
        <v>635</v>
      </c>
      <c r="G949" s="191">
        <v>11264806</v>
      </c>
      <c r="H949" s="68"/>
      <c r="I949" s="197" t="s">
        <v>3650</v>
      </c>
      <c r="J949" s="68"/>
      <c r="K949" s="68"/>
      <c r="L949" s="68"/>
      <c r="M949" s="68"/>
      <c r="N949" s="348"/>
      <c r="O949" s="348"/>
      <c r="P949" s="214">
        <v>0</v>
      </c>
      <c r="Q949" s="214">
        <v>12670.29</v>
      </c>
      <c r="R949" s="68" t="s">
        <v>1479</v>
      </c>
      <c r="S949" s="349"/>
      <c r="T949" s="272"/>
    </row>
    <row r="950" spans="1:20" ht="63.75">
      <c r="A950" s="191" t="s">
        <v>541</v>
      </c>
      <c r="B950" s="68"/>
      <c r="C950" s="212" t="s">
        <v>590</v>
      </c>
      <c r="D950" s="213">
        <v>45715</v>
      </c>
      <c r="E950" s="191" t="s">
        <v>3134</v>
      </c>
      <c r="F950" s="191" t="s">
        <v>635</v>
      </c>
      <c r="G950" s="191">
        <v>11264805</v>
      </c>
      <c r="H950" s="68"/>
      <c r="I950" s="197" t="s">
        <v>3651</v>
      </c>
      <c r="J950" s="68"/>
      <c r="K950" s="68"/>
      <c r="L950" s="68"/>
      <c r="M950" s="68"/>
      <c r="N950" s="348"/>
      <c r="O950" s="348"/>
      <c r="P950" s="214">
        <v>0</v>
      </c>
      <c r="Q950" s="214">
        <v>88077.17</v>
      </c>
      <c r="R950" s="68" t="s">
        <v>1479</v>
      </c>
      <c r="S950" s="349"/>
      <c r="T950" s="272"/>
    </row>
    <row r="951" spans="1:20" ht="76.5">
      <c r="A951" s="191" t="s">
        <v>541</v>
      </c>
      <c r="B951" s="68"/>
      <c r="C951" s="212" t="s">
        <v>590</v>
      </c>
      <c r="D951" s="213">
        <v>45715</v>
      </c>
      <c r="E951" s="191" t="s">
        <v>3135</v>
      </c>
      <c r="F951" s="191" t="s">
        <v>635</v>
      </c>
      <c r="G951" s="191">
        <v>11268131</v>
      </c>
      <c r="H951" s="68"/>
      <c r="I951" s="197" t="s">
        <v>3652</v>
      </c>
      <c r="J951" s="68"/>
      <c r="K951" s="68"/>
      <c r="L951" s="68"/>
      <c r="M951" s="68"/>
      <c r="N951" s="348"/>
      <c r="O951" s="348"/>
      <c r="P951" s="214">
        <v>0</v>
      </c>
      <c r="Q951" s="214">
        <v>45777.440000000002</v>
      </c>
      <c r="R951" s="68" t="s">
        <v>1479</v>
      </c>
      <c r="S951" s="349"/>
      <c r="T951" s="272"/>
    </row>
    <row r="952" spans="1:20" ht="76.5">
      <c r="A952" s="191">
        <v>862</v>
      </c>
      <c r="B952" s="68"/>
      <c r="C952" s="212" t="s">
        <v>187</v>
      </c>
      <c r="D952" s="213">
        <v>45715</v>
      </c>
      <c r="E952" s="191" t="s">
        <v>3136</v>
      </c>
      <c r="F952" s="191" t="s">
        <v>635</v>
      </c>
      <c r="G952" s="191">
        <v>11268132</v>
      </c>
      <c r="H952" s="68"/>
      <c r="I952" s="197" t="s">
        <v>3653</v>
      </c>
      <c r="J952" s="68"/>
      <c r="K952" s="68"/>
      <c r="L952" s="68"/>
      <c r="M952" s="68"/>
      <c r="N952" s="348"/>
      <c r="O952" s="348"/>
      <c r="P952" s="214">
        <v>0</v>
      </c>
      <c r="Q952" s="214">
        <v>6501.73</v>
      </c>
      <c r="R952" s="68" t="s">
        <v>1479</v>
      </c>
      <c r="S952" s="349"/>
      <c r="T952" s="272"/>
    </row>
    <row r="953" spans="1:20" ht="76.5">
      <c r="A953" s="191">
        <v>862</v>
      </c>
      <c r="B953" s="68"/>
      <c r="C953" s="212" t="s">
        <v>187</v>
      </c>
      <c r="D953" s="213">
        <v>45715</v>
      </c>
      <c r="E953" s="191" t="s">
        <v>3137</v>
      </c>
      <c r="F953" s="191" t="s">
        <v>635</v>
      </c>
      <c r="G953" s="191">
        <v>11264808</v>
      </c>
      <c r="H953" s="68"/>
      <c r="I953" s="197" t="s">
        <v>3654</v>
      </c>
      <c r="J953" s="68"/>
      <c r="K953" s="68"/>
      <c r="L953" s="68"/>
      <c r="M953" s="68"/>
      <c r="N953" s="348"/>
      <c r="O953" s="348"/>
      <c r="P953" s="214">
        <v>0</v>
      </c>
      <c r="Q953" s="214">
        <v>630.4</v>
      </c>
      <c r="R953" s="68" t="s">
        <v>1479</v>
      </c>
      <c r="S953" s="349"/>
      <c r="T953" s="272"/>
    </row>
    <row r="954" spans="1:20" ht="63.75">
      <c r="A954" s="191" t="s">
        <v>541</v>
      </c>
      <c r="B954" s="68"/>
      <c r="C954" s="212" t="s">
        <v>590</v>
      </c>
      <c r="D954" s="213">
        <v>45715</v>
      </c>
      <c r="E954" s="191" t="s">
        <v>3138</v>
      </c>
      <c r="F954" s="191" t="s">
        <v>635</v>
      </c>
      <c r="G954" s="191">
        <v>11264807</v>
      </c>
      <c r="H954" s="68"/>
      <c r="I954" s="197" t="s">
        <v>3655</v>
      </c>
      <c r="J954" s="68"/>
      <c r="K954" s="68"/>
      <c r="L954" s="68"/>
      <c r="M954" s="68"/>
      <c r="N954" s="348"/>
      <c r="O954" s="348"/>
      <c r="P954" s="214">
        <v>0</v>
      </c>
      <c r="Q954" s="214">
        <v>4381.88</v>
      </c>
      <c r="R954" s="68" t="s">
        <v>1479</v>
      </c>
      <c r="S954" s="349"/>
      <c r="T954" s="272"/>
    </row>
    <row r="955" spans="1:20" ht="76.5">
      <c r="A955" s="191">
        <v>862</v>
      </c>
      <c r="B955" s="68"/>
      <c r="C955" s="212" t="s">
        <v>187</v>
      </c>
      <c r="D955" s="213">
        <v>45715</v>
      </c>
      <c r="E955" s="191" t="s">
        <v>3139</v>
      </c>
      <c r="F955" s="191" t="s">
        <v>635</v>
      </c>
      <c r="G955" s="191">
        <v>11268126</v>
      </c>
      <c r="H955" s="68"/>
      <c r="I955" s="197" t="s">
        <v>3656</v>
      </c>
      <c r="J955" s="68"/>
      <c r="K955" s="68"/>
      <c r="L955" s="68"/>
      <c r="M955" s="68"/>
      <c r="N955" s="348"/>
      <c r="O955" s="348"/>
      <c r="P955" s="214">
        <v>0</v>
      </c>
      <c r="Q955" s="214">
        <v>21946.16</v>
      </c>
      <c r="R955" s="68" t="s">
        <v>1479</v>
      </c>
      <c r="S955" s="349"/>
      <c r="T955" s="272"/>
    </row>
    <row r="956" spans="1:20" ht="76.5">
      <c r="A956" s="191" t="s">
        <v>541</v>
      </c>
      <c r="B956" s="68"/>
      <c r="C956" s="212" t="s">
        <v>590</v>
      </c>
      <c r="D956" s="213">
        <v>45715</v>
      </c>
      <c r="E956" s="191" t="s">
        <v>3140</v>
      </c>
      <c r="F956" s="191" t="s">
        <v>635</v>
      </c>
      <c r="G956" s="191">
        <v>11268117</v>
      </c>
      <c r="H956" s="68"/>
      <c r="I956" s="197" t="s">
        <v>3657</v>
      </c>
      <c r="J956" s="68"/>
      <c r="K956" s="68"/>
      <c r="L956" s="68"/>
      <c r="M956" s="68"/>
      <c r="N956" s="348"/>
      <c r="O956" s="348"/>
      <c r="P956" s="214">
        <v>0</v>
      </c>
      <c r="Q956" s="214">
        <v>152601.71</v>
      </c>
      <c r="R956" s="68" t="s">
        <v>1479</v>
      </c>
      <c r="S956" s="349"/>
      <c r="T956" s="272"/>
    </row>
    <row r="957" spans="1:20" ht="76.5">
      <c r="A957" s="191">
        <v>862</v>
      </c>
      <c r="B957" s="68"/>
      <c r="C957" s="212" t="s">
        <v>187</v>
      </c>
      <c r="D957" s="213">
        <v>45715</v>
      </c>
      <c r="E957" s="191" t="s">
        <v>3141</v>
      </c>
      <c r="F957" s="191" t="s">
        <v>635</v>
      </c>
      <c r="G957" s="191">
        <v>11268141</v>
      </c>
      <c r="H957" s="68"/>
      <c r="I957" s="197" t="s">
        <v>3658</v>
      </c>
      <c r="J957" s="68"/>
      <c r="K957" s="68"/>
      <c r="L957" s="68"/>
      <c r="M957" s="68"/>
      <c r="N957" s="348"/>
      <c r="O957" s="348"/>
      <c r="P957" s="214">
        <v>0</v>
      </c>
      <c r="Q957" s="214">
        <v>8369.73</v>
      </c>
      <c r="R957" s="68" t="s">
        <v>1479</v>
      </c>
      <c r="S957" s="349"/>
      <c r="T957" s="272"/>
    </row>
    <row r="958" spans="1:20" ht="76.5">
      <c r="A958" s="191">
        <v>862</v>
      </c>
      <c r="B958" s="68"/>
      <c r="C958" s="212" t="s">
        <v>187</v>
      </c>
      <c r="D958" s="213">
        <v>45715</v>
      </c>
      <c r="E958" s="191" t="s">
        <v>3142</v>
      </c>
      <c r="F958" s="191" t="s">
        <v>635</v>
      </c>
      <c r="G958" s="191">
        <v>11268145</v>
      </c>
      <c r="H958" s="68"/>
      <c r="I958" s="197" t="s">
        <v>3659</v>
      </c>
      <c r="J958" s="68"/>
      <c r="K958" s="68"/>
      <c r="L958" s="68"/>
      <c r="M958" s="68"/>
      <c r="N958" s="348"/>
      <c r="O958" s="348"/>
      <c r="P958" s="214">
        <v>0</v>
      </c>
      <c r="Q958" s="214">
        <v>15019.83</v>
      </c>
      <c r="R958" s="68" t="s">
        <v>1479</v>
      </c>
      <c r="S958" s="349"/>
      <c r="T958" s="272"/>
    </row>
    <row r="959" spans="1:20" ht="76.5">
      <c r="A959" s="191" t="s">
        <v>541</v>
      </c>
      <c r="B959" s="68"/>
      <c r="C959" s="212" t="s">
        <v>590</v>
      </c>
      <c r="D959" s="213">
        <v>45715</v>
      </c>
      <c r="E959" s="191" t="s">
        <v>3143</v>
      </c>
      <c r="F959" s="191" t="s">
        <v>635</v>
      </c>
      <c r="G959" s="191">
        <v>11268140</v>
      </c>
      <c r="H959" s="68"/>
      <c r="I959" s="197" t="s">
        <v>3660</v>
      </c>
      <c r="J959" s="68"/>
      <c r="K959" s="68"/>
      <c r="L959" s="68"/>
      <c r="M959" s="68"/>
      <c r="N959" s="348"/>
      <c r="O959" s="348"/>
      <c r="P959" s="214">
        <v>0</v>
      </c>
      <c r="Q959" s="214">
        <v>57563.58</v>
      </c>
      <c r="R959" s="68" t="s">
        <v>1479</v>
      </c>
      <c r="S959" s="349"/>
      <c r="T959" s="272"/>
    </row>
    <row r="960" spans="1:20" ht="76.5">
      <c r="A960" s="191" t="s">
        <v>541</v>
      </c>
      <c r="B960" s="68"/>
      <c r="C960" s="212" t="s">
        <v>590</v>
      </c>
      <c r="D960" s="213">
        <v>45715</v>
      </c>
      <c r="E960" s="191" t="s">
        <v>3144</v>
      </c>
      <c r="F960" s="191" t="s">
        <v>635</v>
      </c>
      <c r="G960" s="191">
        <v>11268144</v>
      </c>
      <c r="H960" s="68"/>
      <c r="I960" s="197" t="s">
        <v>3661</v>
      </c>
      <c r="J960" s="68"/>
      <c r="K960" s="68"/>
      <c r="L960" s="68"/>
      <c r="M960" s="68"/>
      <c r="N960" s="348"/>
      <c r="O960" s="348"/>
      <c r="P960" s="214">
        <v>0</v>
      </c>
      <c r="Q960" s="214">
        <v>104908.92</v>
      </c>
      <c r="R960" s="68" t="s">
        <v>1479</v>
      </c>
      <c r="S960" s="349"/>
      <c r="T960" s="272"/>
    </row>
    <row r="961" spans="1:20" ht="76.5">
      <c r="A961" s="191">
        <v>117</v>
      </c>
      <c r="B961" s="68"/>
      <c r="C961" s="212" t="s">
        <v>54</v>
      </c>
      <c r="D961" s="213">
        <v>45715</v>
      </c>
      <c r="E961" s="191" t="s">
        <v>3145</v>
      </c>
      <c r="F961" s="191" t="s">
        <v>10</v>
      </c>
      <c r="G961" s="191">
        <v>1120984</v>
      </c>
      <c r="H961" s="68"/>
      <c r="I961" s="197" t="s">
        <v>3662</v>
      </c>
      <c r="J961" s="68"/>
      <c r="K961" s="68"/>
      <c r="L961" s="68"/>
      <c r="M961" s="68"/>
      <c r="N961" s="348"/>
      <c r="O961" s="348"/>
      <c r="P961" s="214">
        <v>60</v>
      </c>
      <c r="Q961" s="214">
        <v>0</v>
      </c>
      <c r="R961" s="68" t="s">
        <v>1479</v>
      </c>
      <c r="S961" s="349"/>
      <c r="T961" s="272"/>
    </row>
    <row r="962" spans="1:20" ht="63.75">
      <c r="A962" s="191">
        <v>117</v>
      </c>
      <c r="B962" s="68"/>
      <c r="C962" s="212" t="s">
        <v>54</v>
      </c>
      <c r="D962" s="213">
        <v>45715</v>
      </c>
      <c r="E962" s="191" t="s">
        <v>3146</v>
      </c>
      <c r="F962" s="191" t="s">
        <v>10</v>
      </c>
      <c r="G962" s="191">
        <v>1120999</v>
      </c>
      <c r="H962" s="68"/>
      <c r="I962" s="197" t="s">
        <v>3663</v>
      </c>
      <c r="J962" s="68"/>
      <c r="K962" s="68"/>
      <c r="L962" s="68"/>
      <c r="M962" s="68"/>
      <c r="N962" s="348"/>
      <c r="O962" s="348"/>
      <c r="P962" s="214">
        <v>60</v>
      </c>
      <c r="Q962" s="214">
        <v>0</v>
      </c>
      <c r="R962" s="68" t="s">
        <v>1479</v>
      </c>
      <c r="S962" s="349"/>
      <c r="T962" s="272"/>
    </row>
    <row r="963" spans="1:20" ht="51">
      <c r="A963" s="191">
        <v>15</v>
      </c>
      <c r="B963" s="68"/>
      <c r="C963" s="212" t="s">
        <v>39</v>
      </c>
      <c r="D963" s="213">
        <v>45716</v>
      </c>
      <c r="E963" s="191" t="s">
        <v>3147</v>
      </c>
      <c r="F963" s="191" t="s">
        <v>3</v>
      </c>
      <c r="G963" s="191">
        <v>2263845</v>
      </c>
      <c r="H963" s="68"/>
      <c r="I963" s="197" t="s">
        <v>3664</v>
      </c>
      <c r="J963" s="68"/>
      <c r="K963" s="68"/>
      <c r="L963" s="68"/>
      <c r="M963" s="68"/>
      <c r="N963" s="348"/>
      <c r="O963" s="348"/>
      <c r="P963" s="214">
        <v>0</v>
      </c>
      <c r="Q963" s="214">
        <v>5954</v>
      </c>
      <c r="R963" s="68" t="s">
        <v>1479</v>
      </c>
      <c r="S963" s="349"/>
      <c r="T963" s="272"/>
    </row>
    <row r="964" spans="1:20" ht="51">
      <c r="A964" s="191" t="s">
        <v>550</v>
      </c>
      <c r="B964" s="68"/>
      <c r="C964" s="212" t="s">
        <v>589</v>
      </c>
      <c r="D964" s="213">
        <v>45716</v>
      </c>
      <c r="E964" s="191" t="s">
        <v>3148</v>
      </c>
      <c r="F964" s="191" t="s">
        <v>3</v>
      </c>
      <c r="G964" s="191">
        <v>2263882</v>
      </c>
      <c r="H964" s="68"/>
      <c r="I964" s="197" t="s">
        <v>3665</v>
      </c>
      <c r="J964" s="68"/>
      <c r="K964" s="68"/>
      <c r="L964" s="68"/>
      <c r="M964" s="68"/>
      <c r="N964" s="348"/>
      <c r="O964" s="348"/>
      <c r="P964" s="214">
        <v>0</v>
      </c>
      <c r="Q964" s="214">
        <v>679.03</v>
      </c>
      <c r="R964" s="68" t="s">
        <v>1479</v>
      </c>
      <c r="S964" s="349"/>
      <c r="T964" s="272"/>
    </row>
    <row r="965" spans="1:20" ht="63.75">
      <c r="A965" s="191" t="s">
        <v>550</v>
      </c>
      <c r="B965" s="68"/>
      <c r="C965" s="212" t="s">
        <v>589</v>
      </c>
      <c r="D965" s="213">
        <v>45716</v>
      </c>
      <c r="E965" s="191" t="s">
        <v>3149</v>
      </c>
      <c r="F965" s="191" t="s">
        <v>3</v>
      </c>
      <c r="G965" s="191">
        <v>2263883</v>
      </c>
      <c r="H965" s="68"/>
      <c r="I965" s="197" t="s">
        <v>3666</v>
      </c>
      <c r="J965" s="68"/>
      <c r="K965" s="68"/>
      <c r="L965" s="68"/>
      <c r="M965" s="68"/>
      <c r="N965" s="348"/>
      <c r="O965" s="348"/>
      <c r="P965" s="214">
        <v>0</v>
      </c>
      <c r="Q965" s="214">
        <v>13437.98</v>
      </c>
      <c r="R965" s="68" t="s">
        <v>1479</v>
      </c>
      <c r="S965" s="349"/>
      <c r="T965" s="272"/>
    </row>
    <row r="966" spans="1:20" ht="51">
      <c r="A966" s="191">
        <v>190</v>
      </c>
      <c r="B966" s="68"/>
      <c r="C966" s="212" t="s">
        <v>82</v>
      </c>
      <c r="D966" s="213">
        <v>45716</v>
      </c>
      <c r="E966" s="191" t="s">
        <v>3150</v>
      </c>
      <c r="F966" s="191" t="s">
        <v>3</v>
      </c>
      <c r="G966" s="191">
        <v>2263936</v>
      </c>
      <c r="H966" s="68"/>
      <c r="I966" s="197" t="s">
        <v>3667</v>
      </c>
      <c r="J966" s="68"/>
      <c r="K966" s="68"/>
      <c r="L966" s="68"/>
      <c r="M966" s="68"/>
      <c r="N966" s="348"/>
      <c r="O966" s="348"/>
      <c r="P966" s="214">
        <v>0</v>
      </c>
      <c r="Q966" s="214">
        <v>6384</v>
      </c>
      <c r="R966" s="68" t="s">
        <v>1479</v>
      </c>
      <c r="S966" s="349"/>
      <c r="T966" s="272"/>
    </row>
    <row r="967" spans="1:20" ht="51">
      <c r="A967" s="191">
        <v>383</v>
      </c>
      <c r="B967" s="68"/>
      <c r="C967" s="212" t="s">
        <v>1242</v>
      </c>
      <c r="D967" s="213">
        <v>45716</v>
      </c>
      <c r="E967" s="191" t="s">
        <v>3151</v>
      </c>
      <c r="F967" s="191" t="s">
        <v>3</v>
      </c>
      <c r="G967" s="191">
        <v>2263947</v>
      </c>
      <c r="H967" s="68"/>
      <c r="I967" s="197" t="s">
        <v>3668</v>
      </c>
      <c r="J967" s="68"/>
      <c r="K967" s="68"/>
      <c r="L967" s="68"/>
      <c r="M967" s="68"/>
      <c r="N967" s="348"/>
      <c r="O967" s="348"/>
      <c r="P967" s="214">
        <v>0</v>
      </c>
      <c r="Q967" s="214">
        <v>43961.5</v>
      </c>
      <c r="R967" s="68" t="s">
        <v>1479</v>
      </c>
      <c r="S967" s="349"/>
      <c r="T967" s="272"/>
    </row>
    <row r="968" spans="1:20" ht="51">
      <c r="A968" s="191">
        <v>383</v>
      </c>
      <c r="B968" s="68"/>
      <c r="C968" s="212" t="s">
        <v>1242</v>
      </c>
      <c r="D968" s="213">
        <v>45716</v>
      </c>
      <c r="E968" s="191" t="s">
        <v>3152</v>
      </c>
      <c r="F968" s="191" t="s">
        <v>3</v>
      </c>
      <c r="G968" s="191">
        <v>2264020</v>
      </c>
      <c r="H968" s="68"/>
      <c r="I968" s="197" t="s">
        <v>3669</v>
      </c>
      <c r="J968" s="68"/>
      <c r="K968" s="68"/>
      <c r="L968" s="68"/>
      <c r="M968" s="68"/>
      <c r="N968" s="348"/>
      <c r="O968" s="348"/>
      <c r="P968" s="214">
        <v>0</v>
      </c>
      <c r="Q968" s="214">
        <v>4132</v>
      </c>
      <c r="R968" s="68" t="s">
        <v>1479</v>
      </c>
      <c r="S968" s="349"/>
      <c r="T968" s="272"/>
    </row>
    <row r="969" spans="1:20" ht="51">
      <c r="A969" s="191">
        <v>383</v>
      </c>
      <c r="B969" s="68"/>
      <c r="C969" s="212" t="s">
        <v>1242</v>
      </c>
      <c r="D969" s="213">
        <v>45716</v>
      </c>
      <c r="E969" s="191" t="s">
        <v>3153</v>
      </c>
      <c r="F969" s="191" t="s">
        <v>3</v>
      </c>
      <c r="G969" s="191">
        <v>2264021</v>
      </c>
      <c r="H969" s="68"/>
      <c r="I969" s="197" t="s">
        <v>3670</v>
      </c>
      <c r="J969" s="68"/>
      <c r="K969" s="68"/>
      <c r="L969" s="68"/>
      <c r="M969" s="68"/>
      <c r="N969" s="348"/>
      <c r="O969" s="348"/>
      <c r="P969" s="214">
        <v>0</v>
      </c>
      <c r="Q969" s="214">
        <v>2381</v>
      </c>
      <c r="R969" s="68" t="s">
        <v>1479</v>
      </c>
      <c r="S969" s="349"/>
      <c r="T969" s="272"/>
    </row>
    <row r="970" spans="1:20" ht="51">
      <c r="A970" s="191">
        <v>383</v>
      </c>
      <c r="B970" s="68"/>
      <c r="C970" s="212" t="s">
        <v>1242</v>
      </c>
      <c r="D970" s="213">
        <v>45716</v>
      </c>
      <c r="E970" s="191" t="s">
        <v>3154</v>
      </c>
      <c r="F970" s="191" t="s">
        <v>3</v>
      </c>
      <c r="G970" s="191">
        <v>2264024</v>
      </c>
      <c r="H970" s="68"/>
      <c r="I970" s="197" t="s">
        <v>3671</v>
      </c>
      <c r="J970" s="68"/>
      <c r="K970" s="68"/>
      <c r="L970" s="68"/>
      <c r="M970" s="68"/>
      <c r="N970" s="348"/>
      <c r="O970" s="348"/>
      <c r="P970" s="214">
        <v>0</v>
      </c>
      <c r="Q970" s="214">
        <v>1101</v>
      </c>
      <c r="R970" s="68" t="s">
        <v>1479</v>
      </c>
      <c r="S970" s="349"/>
      <c r="T970" s="272"/>
    </row>
    <row r="971" spans="1:20" ht="51">
      <c r="A971" s="191">
        <v>383</v>
      </c>
      <c r="B971" s="68"/>
      <c r="C971" s="212" t="s">
        <v>1242</v>
      </c>
      <c r="D971" s="213">
        <v>45716</v>
      </c>
      <c r="E971" s="191" t="s">
        <v>3155</v>
      </c>
      <c r="F971" s="191" t="s">
        <v>3</v>
      </c>
      <c r="G971" s="191">
        <v>2264025</v>
      </c>
      <c r="H971" s="68"/>
      <c r="I971" s="197" t="s">
        <v>3672</v>
      </c>
      <c r="J971" s="68"/>
      <c r="K971" s="68"/>
      <c r="L971" s="68"/>
      <c r="M971" s="68"/>
      <c r="N971" s="348"/>
      <c r="O971" s="348"/>
      <c r="P971" s="214">
        <v>0</v>
      </c>
      <c r="Q971" s="214">
        <v>3381</v>
      </c>
      <c r="R971" s="68" t="s">
        <v>1479</v>
      </c>
      <c r="S971" s="349"/>
      <c r="T971" s="272"/>
    </row>
    <row r="972" spans="1:20" ht="51">
      <c r="A972" s="191">
        <v>383</v>
      </c>
      <c r="B972" s="68"/>
      <c r="C972" s="212" t="s">
        <v>1242</v>
      </c>
      <c r="D972" s="213">
        <v>45716</v>
      </c>
      <c r="E972" s="191" t="s">
        <v>3156</v>
      </c>
      <c r="F972" s="191" t="s">
        <v>3</v>
      </c>
      <c r="G972" s="191">
        <v>2264026</v>
      </c>
      <c r="H972" s="68"/>
      <c r="I972" s="197" t="s">
        <v>3673</v>
      </c>
      <c r="J972" s="68"/>
      <c r="K972" s="68"/>
      <c r="L972" s="68"/>
      <c r="M972" s="68"/>
      <c r="N972" s="348"/>
      <c r="O972" s="348"/>
      <c r="P972" s="214">
        <v>0</v>
      </c>
      <c r="Q972" s="214">
        <v>23734</v>
      </c>
      <c r="R972" s="68" t="s">
        <v>1479</v>
      </c>
      <c r="S972" s="349"/>
      <c r="T972" s="272"/>
    </row>
    <row r="973" spans="1:20" ht="51">
      <c r="A973" s="191">
        <v>383</v>
      </c>
      <c r="B973" s="68"/>
      <c r="C973" s="212" t="s">
        <v>1242</v>
      </c>
      <c r="D973" s="213">
        <v>45716</v>
      </c>
      <c r="E973" s="191" t="s">
        <v>3157</v>
      </c>
      <c r="F973" s="191" t="s">
        <v>3</v>
      </c>
      <c r="G973" s="191">
        <v>2264027</v>
      </c>
      <c r="H973" s="68"/>
      <c r="I973" s="197" t="s">
        <v>3674</v>
      </c>
      <c r="J973" s="68"/>
      <c r="K973" s="68"/>
      <c r="L973" s="68"/>
      <c r="M973" s="68"/>
      <c r="N973" s="348"/>
      <c r="O973" s="348"/>
      <c r="P973" s="214">
        <v>0</v>
      </c>
      <c r="Q973" s="214">
        <v>5203</v>
      </c>
      <c r="R973" s="68" t="s">
        <v>1479</v>
      </c>
      <c r="S973" s="349"/>
      <c r="T973" s="272"/>
    </row>
    <row r="974" spans="1:20" ht="51">
      <c r="A974" s="191">
        <v>383</v>
      </c>
      <c r="B974" s="68"/>
      <c r="C974" s="212" t="s">
        <v>1242</v>
      </c>
      <c r="D974" s="213">
        <v>45716</v>
      </c>
      <c r="E974" s="191" t="s">
        <v>3158</v>
      </c>
      <c r="F974" s="191" t="s">
        <v>3</v>
      </c>
      <c r="G974" s="191">
        <v>2264029</v>
      </c>
      <c r="H974" s="68"/>
      <c r="I974" s="197" t="s">
        <v>3675</v>
      </c>
      <c r="J974" s="68"/>
      <c r="K974" s="68"/>
      <c r="L974" s="68"/>
      <c r="M974" s="68"/>
      <c r="N974" s="348"/>
      <c r="O974" s="348"/>
      <c r="P974" s="214">
        <v>0</v>
      </c>
      <c r="Q974" s="214">
        <v>1473</v>
      </c>
      <c r="R974" s="68" t="s">
        <v>1479</v>
      </c>
      <c r="S974" s="349"/>
      <c r="T974" s="272"/>
    </row>
    <row r="975" spans="1:20" ht="51">
      <c r="A975" s="191">
        <v>383</v>
      </c>
      <c r="B975" s="68"/>
      <c r="C975" s="212" t="s">
        <v>1242</v>
      </c>
      <c r="D975" s="213">
        <v>45716</v>
      </c>
      <c r="E975" s="191" t="s">
        <v>3159</v>
      </c>
      <c r="F975" s="191" t="s">
        <v>3</v>
      </c>
      <c r="G975" s="191">
        <v>2264032</v>
      </c>
      <c r="H975" s="68"/>
      <c r="I975" s="197" t="s">
        <v>3676</v>
      </c>
      <c r="J975" s="68"/>
      <c r="K975" s="68"/>
      <c r="L975" s="68"/>
      <c r="M975" s="68"/>
      <c r="N975" s="348"/>
      <c r="O975" s="348"/>
      <c r="P975" s="214">
        <v>0</v>
      </c>
      <c r="Q975" s="214">
        <v>1536</v>
      </c>
      <c r="R975" s="68" t="s">
        <v>1479</v>
      </c>
      <c r="S975" s="349"/>
      <c r="T975" s="272"/>
    </row>
    <row r="976" spans="1:20" ht="51">
      <c r="A976" s="191">
        <v>383</v>
      </c>
      <c r="B976" s="68"/>
      <c r="C976" s="212" t="s">
        <v>1242</v>
      </c>
      <c r="D976" s="213">
        <v>45716</v>
      </c>
      <c r="E976" s="191" t="s">
        <v>3160</v>
      </c>
      <c r="F976" s="191" t="s">
        <v>3</v>
      </c>
      <c r="G976" s="191">
        <v>2264045</v>
      </c>
      <c r="H976" s="68"/>
      <c r="I976" s="197" t="s">
        <v>3677</v>
      </c>
      <c r="J976" s="68"/>
      <c r="K976" s="68"/>
      <c r="L976" s="68"/>
      <c r="M976" s="68"/>
      <c r="N976" s="348"/>
      <c r="O976" s="348"/>
      <c r="P976" s="214">
        <v>0</v>
      </c>
      <c r="Q976" s="214">
        <v>1756</v>
      </c>
      <c r="R976" s="68" t="s">
        <v>1479</v>
      </c>
      <c r="S976" s="349"/>
      <c r="T976" s="272"/>
    </row>
    <row r="977" spans="1:20" ht="51">
      <c r="A977" s="191">
        <v>383</v>
      </c>
      <c r="B977" s="68"/>
      <c r="C977" s="212" t="s">
        <v>1242</v>
      </c>
      <c r="D977" s="213">
        <v>45716</v>
      </c>
      <c r="E977" s="191" t="s">
        <v>3161</v>
      </c>
      <c r="F977" s="191" t="s">
        <v>3</v>
      </c>
      <c r="G977" s="191">
        <v>2264052</v>
      </c>
      <c r="H977" s="68"/>
      <c r="I977" s="197" t="s">
        <v>3678</v>
      </c>
      <c r="J977" s="68"/>
      <c r="K977" s="68"/>
      <c r="L977" s="68"/>
      <c r="M977" s="68"/>
      <c r="N977" s="348"/>
      <c r="O977" s="348"/>
      <c r="P977" s="214">
        <v>0</v>
      </c>
      <c r="Q977" s="214">
        <v>1941</v>
      </c>
      <c r="R977" s="68" t="s">
        <v>1479</v>
      </c>
      <c r="S977" s="349"/>
      <c r="T977" s="272"/>
    </row>
    <row r="978" spans="1:20" ht="51">
      <c r="A978" s="191">
        <v>383</v>
      </c>
      <c r="B978" s="68"/>
      <c r="C978" s="212" t="s">
        <v>1242</v>
      </c>
      <c r="D978" s="213">
        <v>45716</v>
      </c>
      <c r="E978" s="191" t="s">
        <v>3162</v>
      </c>
      <c r="F978" s="191" t="s">
        <v>3</v>
      </c>
      <c r="G978" s="191">
        <v>2264048</v>
      </c>
      <c r="H978" s="68"/>
      <c r="I978" s="197" t="s">
        <v>3679</v>
      </c>
      <c r="J978" s="68"/>
      <c r="K978" s="68"/>
      <c r="L978" s="68"/>
      <c r="M978" s="68"/>
      <c r="N978" s="348"/>
      <c r="O978" s="348"/>
      <c r="P978" s="214">
        <v>0</v>
      </c>
      <c r="Q978" s="214">
        <v>3069</v>
      </c>
      <c r="R978" s="68" t="s">
        <v>1479</v>
      </c>
      <c r="S978" s="349"/>
      <c r="T978" s="272"/>
    </row>
    <row r="979" spans="1:20" ht="51">
      <c r="A979" s="191">
        <v>383</v>
      </c>
      <c r="B979" s="68"/>
      <c r="C979" s="212" t="s">
        <v>1242</v>
      </c>
      <c r="D979" s="213">
        <v>45716</v>
      </c>
      <c r="E979" s="191" t="s">
        <v>3163</v>
      </c>
      <c r="F979" s="191" t="s">
        <v>3</v>
      </c>
      <c r="G979" s="191">
        <v>2264050</v>
      </c>
      <c r="H979" s="68"/>
      <c r="I979" s="197" t="s">
        <v>3680</v>
      </c>
      <c r="J979" s="68"/>
      <c r="K979" s="68"/>
      <c r="L979" s="68"/>
      <c r="M979" s="68"/>
      <c r="N979" s="348"/>
      <c r="O979" s="348"/>
      <c r="P979" s="214">
        <v>0</v>
      </c>
      <c r="Q979" s="214">
        <v>3184</v>
      </c>
      <c r="R979" s="68" t="s">
        <v>1479</v>
      </c>
      <c r="S979" s="349"/>
      <c r="T979" s="272"/>
    </row>
    <row r="980" spans="1:20" ht="51">
      <c r="A980" s="191">
        <v>383</v>
      </c>
      <c r="B980" s="68"/>
      <c r="C980" s="212" t="s">
        <v>1242</v>
      </c>
      <c r="D980" s="213">
        <v>45716</v>
      </c>
      <c r="E980" s="191" t="s">
        <v>3164</v>
      </c>
      <c r="F980" s="191" t="s">
        <v>3</v>
      </c>
      <c r="G980" s="191">
        <v>2264053</v>
      </c>
      <c r="H980" s="68"/>
      <c r="I980" s="197" t="s">
        <v>3681</v>
      </c>
      <c r="J980" s="68"/>
      <c r="K980" s="68"/>
      <c r="L980" s="68"/>
      <c r="M980" s="68"/>
      <c r="N980" s="348"/>
      <c r="O980" s="348"/>
      <c r="P980" s="214">
        <v>0</v>
      </c>
      <c r="Q980" s="214">
        <v>14751</v>
      </c>
      <c r="R980" s="68" t="s">
        <v>1479</v>
      </c>
      <c r="S980" s="349"/>
      <c r="T980" s="272"/>
    </row>
    <row r="981" spans="1:20" ht="51">
      <c r="A981" s="191">
        <v>383</v>
      </c>
      <c r="B981" s="68"/>
      <c r="C981" s="212" t="s">
        <v>1242</v>
      </c>
      <c r="D981" s="213">
        <v>45716</v>
      </c>
      <c r="E981" s="191" t="s">
        <v>3165</v>
      </c>
      <c r="F981" s="191" t="s">
        <v>3</v>
      </c>
      <c r="G981" s="191">
        <v>2264058</v>
      </c>
      <c r="H981" s="68"/>
      <c r="I981" s="197" t="s">
        <v>3682</v>
      </c>
      <c r="J981" s="68"/>
      <c r="K981" s="68"/>
      <c r="L981" s="68"/>
      <c r="M981" s="68"/>
      <c r="N981" s="348"/>
      <c r="O981" s="348"/>
      <c r="P981" s="214">
        <v>0</v>
      </c>
      <c r="Q981" s="214">
        <v>43542.5</v>
      </c>
      <c r="R981" s="68" t="s">
        <v>1479</v>
      </c>
      <c r="S981" s="349"/>
      <c r="T981" s="272"/>
    </row>
    <row r="982" spans="1:20" ht="51">
      <c r="A982" s="191">
        <v>383</v>
      </c>
      <c r="B982" s="68"/>
      <c r="C982" s="212" t="s">
        <v>1242</v>
      </c>
      <c r="D982" s="213">
        <v>45716</v>
      </c>
      <c r="E982" s="191" t="s">
        <v>3166</v>
      </c>
      <c r="F982" s="191" t="s">
        <v>3</v>
      </c>
      <c r="G982" s="191">
        <v>2264059</v>
      </c>
      <c r="H982" s="68"/>
      <c r="I982" s="197" t="s">
        <v>3683</v>
      </c>
      <c r="J982" s="68"/>
      <c r="K982" s="68"/>
      <c r="L982" s="68"/>
      <c r="M982" s="68"/>
      <c r="N982" s="348"/>
      <c r="O982" s="348"/>
      <c r="P982" s="214">
        <v>0</v>
      </c>
      <c r="Q982" s="214">
        <v>3039</v>
      </c>
      <c r="R982" s="68" t="s">
        <v>1479</v>
      </c>
      <c r="S982" s="349"/>
      <c r="T982" s="272"/>
    </row>
    <row r="983" spans="1:20" ht="51">
      <c r="A983" s="191">
        <v>383</v>
      </c>
      <c r="B983" s="68"/>
      <c r="C983" s="212" t="s">
        <v>1242</v>
      </c>
      <c r="D983" s="213">
        <v>45716</v>
      </c>
      <c r="E983" s="191" t="s">
        <v>3167</v>
      </c>
      <c r="F983" s="191" t="s">
        <v>3</v>
      </c>
      <c r="G983" s="191">
        <v>2264061</v>
      </c>
      <c r="H983" s="68"/>
      <c r="I983" s="197" t="s">
        <v>3684</v>
      </c>
      <c r="J983" s="68"/>
      <c r="K983" s="68"/>
      <c r="L983" s="68"/>
      <c r="M983" s="68"/>
      <c r="N983" s="348"/>
      <c r="O983" s="348"/>
      <c r="P983" s="214">
        <v>0</v>
      </c>
      <c r="Q983" s="214">
        <v>3436</v>
      </c>
      <c r="R983" s="68" t="s">
        <v>1479</v>
      </c>
      <c r="S983" s="349"/>
      <c r="T983" s="272"/>
    </row>
    <row r="984" spans="1:20" ht="51">
      <c r="A984" s="191">
        <v>253</v>
      </c>
      <c r="B984" s="68"/>
      <c r="C984" s="212" t="s">
        <v>104</v>
      </c>
      <c r="D984" s="213">
        <v>45716</v>
      </c>
      <c r="E984" s="191" t="s">
        <v>3168</v>
      </c>
      <c r="F984" s="191" t="s">
        <v>3</v>
      </c>
      <c r="G984" s="191">
        <v>2263842</v>
      </c>
      <c r="H984" s="68"/>
      <c r="I984" s="197" t="s">
        <v>3685</v>
      </c>
      <c r="J984" s="68"/>
      <c r="K984" s="68"/>
      <c r="L984" s="68"/>
      <c r="M984" s="68"/>
      <c r="N984" s="348"/>
      <c r="O984" s="348"/>
      <c r="P984" s="214">
        <v>0</v>
      </c>
      <c r="Q984" s="214">
        <v>3253117.33</v>
      </c>
      <c r="R984" s="68" t="s">
        <v>1479</v>
      </c>
      <c r="S984" s="349"/>
      <c r="T984" s="272"/>
    </row>
    <row r="985" spans="1:20" ht="51">
      <c r="A985" s="191">
        <v>253</v>
      </c>
      <c r="B985" s="68"/>
      <c r="C985" s="212" t="s">
        <v>104</v>
      </c>
      <c r="D985" s="213">
        <v>45716</v>
      </c>
      <c r="E985" s="191" t="s">
        <v>3169</v>
      </c>
      <c r="F985" s="191" t="s">
        <v>3</v>
      </c>
      <c r="G985" s="191">
        <v>2263843</v>
      </c>
      <c r="H985" s="68"/>
      <c r="I985" s="197" t="s">
        <v>3686</v>
      </c>
      <c r="J985" s="68"/>
      <c r="K985" s="68"/>
      <c r="L985" s="68"/>
      <c r="M985" s="68"/>
      <c r="N985" s="348"/>
      <c r="O985" s="348"/>
      <c r="P985" s="214">
        <v>0</v>
      </c>
      <c r="Q985" s="214">
        <v>5075950.92</v>
      </c>
      <c r="R985" s="68" t="s">
        <v>1479</v>
      </c>
      <c r="S985" s="349"/>
      <c r="T985" s="272"/>
    </row>
    <row r="986" spans="1:20" ht="51">
      <c r="A986" s="191" t="s">
        <v>550</v>
      </c>
      <c r="B986" s="68"/>
      <c r="C986" s="212" t="s">
        <v>589</v>
      </c>
      <c r="D986" s="213">
        <v>45716</v>
      </c>
      <c r="E986" s="191" t="s">
        <v>3170</v>
      </c>
      <c r="F986" s="191" t="s">
        <v>3</v>
      </c>
      <c r="G986" s="191">
        <v>2263873</v>
      </c>
      <c r="H986" s="68"/>
      <c r="I986" s="197" t="s">
        <v>3687</v>
      </c>
      <c r="J986" s="68"/>
      <c r="K986" s="68"/>
      <c r="L986" s="68"/>
      <c r="M986" s="68"/>
      <c r="N986" s="348"/>
      <c r="O986" s="348"/>
      <c r="P986" s="214">
        <v>0</v>
      </c>
      <c r="Q986" s="214">
        <v>2618.6999999999998</v>
      </c>
      <c r="R986" s="68" t="s">
        <v>1479</v>
      </c>
      <c r="S986" s="349"/>
      <c r="T986" s="272"/>
    </row>
    <row r="987" spans="1:20" ht="51">
      <c r="A987" s="191">
        <v>47</v>
      </c>
      <c r="B987" s="68"/>
      <c r="C987" s="212" t="s">
        <v>45</v>
      </c>
      <c r="D987" s="213">
        <v>45716</v>
      </c>
      <c r="E987" s="191" t="s">
        <v>3171</v>
      </c>
      <c r="F987" s="191" t="s">
        <v>3</v>
      </c>
      <c r="G987" s="191">
        <v>2263905</v>
      </c>
      <c r="H987" s="68"/>
      <c r="I987" s="197" t="s">
        <v>3688</v>
      </c>
      <c r="J987" s="68"/>
      <c r="K987" s="68"/>
      <c r="L987" s="68"/>
      <c r="M987" s="68"/>
      <c r="N987" s="348"/>
      <c r="O987" s="348"/>
      <c r="P987" s="214">
        <v>0</v>
      </c>
      <c r="Q987" s="214">
        <v>1344.91</v>
      </c>
      <c r="R987" s="68" t="s">
        <v>1479</v>
      </c>
      <c r="S987" s="349"/>
      <c r="T987" s="272"/>
    </row>
    <row r="988" spans="1:20" ht="51">
      <c r="A988" s="191">
        <v>47</v>
      </c>
      <c r="B988" s="68"/>
      <c r="C988" s="212" t="s">
        <v>45</v>
      </c>
      <c r="D988" s="213">
        <v>45716</v>
      </c>
      <c r="E988" s="191" t="s">
        <v>3172</v>
      </c>
      <c r="F988" s="191" t="s">
        <v>3</v>
      </c>
      <c r="G988" s="191">
        <v>2263909</v>
      </c>
      <c r="H988" s="68"/>
      <c r="I988" s="197" t="s">
        <v>3689</v>
      </c>
      <c r="J988" s="68"/>
      <c r="K988" s="68"/>
      <c r="L988" s="68"/>
      <c r="M988" s="68"/>
      <c r="N988" s="348"/>
      <c r="O988" s="348"/>
      <c r="P988" s="214">
        <v>0</v>
      </c>
      <c r="Q988" s="214">
        <v>1000</v>
      </c>
      <c r="R988" s="68" t="s">
        <v>1479</v>
      </c>
      <c r="S988" s="349"/>
      <c r="T988" s="272"/>
    </row>
    <row r="989" spans="1:20" ht="51">
      <c r="A989" s="191">
        <v>47</v>
      </c>
      <c r="B989" s="68"/>
      <c r="C989" s="212" t="s">
        <v>45</v>
      </c>
      <c r="D989" s="213">
        <v>45716</v>
      </c>
      <c r="E989" s="191" t="s">
        <v>3173</v>
      </c>
      <c r="F989" s="191" t="s">
        <v>3</v>
      </c>
      <c r="G989" s="191">
        <v>2263911</v>
      </c>
      <c r="H989" s="68"/>
      <c r="I989" s="197" t="s">
        <v>3690</v>
      </c>
      <c r="J989" s="68"/>
      <c r="K989" s="68"/>
      <c r="L989" s="68"/>
      <c r="M989" s="68"/>
      <c r="N989" s="348"/>
      <c r="O989" s="348"/>
      <c r="P989" s="214">
        <v>0</v>
      </c>
      <c r="Q989" s="214">
        <v>799.83</v>
      </c>
      <c r="R989" s="68" t="s">
        <v>1479</v>
      </c>
      <c r="S989" s="349"/>
      <c r="T989" s="272"/>
    </row>
    <row r="990" spans="1:20" ht="89.25">
      <c r="A990" s="191" t="s">
        <v>542</v>
      </c>
      <c r="B990" s="68"/>
      <c r="C990" s="212" t="s">
        <v>687</v>
      </c>
      <c r="D990" s="213">
        <v>45716</v>
      </c>
      <c r="E990" s="191" t="s">
        <v>3174</v>
      </c>
      <c r="F990" s="191" t="s">
        <v>6</v>
      </c>
      <c r="G990" s="191">
        <v>1121084</v>
      </c>
      <c r="H990" s="68"/>
      <c r="I990" s="197" t="s">
        <v>3691</v>
      </c>
      <c r="J990" s="68"/>
      <c r="K990" s="68"/>
      <c r="L990" s="68"/>
      <c r="M990" s="68"/>
      <c r="N990" s="348"/>
      <c r="O990" s="348"/>
      <c r="P990" s="214">
        <v>0</v>
      </c>
      <c r="Q990" s="214">
        <v>12682733</v>
      </c>
      <c r="R990" s="68" t="s">
        <v>1479</v>
      </c>
      <c r="S990" s="349"/>
      <c r="T990" s="272"/>
    </row>
    <row r="991" spans="1:20" ht="89.25">
      <c r="A991" s="191" t="s">
        <v>541</v>
      </c>
      <c r="B991" s="68"/>
      <c r="C991" s="212" t="s">
        <v>590</v>
      </c>
      <c r="D991" s="213">
        <v>45716</v>
      </c>
      <c r="E991" s="191" t="s">
        <v>3175</v>
      </c>
      <c r="F991" s="191" t="s">
        <v>6</v>
      </c>
      <c r="G991" s="191">
        <v>22763</v>
      </c>
      <c r="H991" s="68"/>
      <c r="I991" s="197" t="s">
        <v>3692</v>
      </c>
      <c r="J991" s="68"/>
      <c r="K991" s="68"/>
      <c r="L991" s="68"/>
      <c r="M991" s="68"/>
      <c r="N991" s="348"/>
      <c r="O991" s="348"/>
      <c r="P991" s="214">
        <v>0</v>
      </c>
      <c r="Q991" s="214">
        <v>2121460.2000000002</v>
      </c>
      <c r="R991" s="68" t="s">
        <v>1479</v>
      </c>
      <c r="S991" s="349"/>
      <c r="T991" s="272"/>
    </row>
    <row r="992" spans="1:20" ht="76.5">
      <c r="A992" s="191">
        <v>117</v>
      </c>
      <c r="B992" s="68"/>
      <c r="C992" s="212" t="s">
        <v>54</v>
      </c>
      <c r="D992" s="213">
        <v>45716</v>
      </c>
      <c r="E992" s="191" t="s">
        <v>3176</v>
      </c>
      <c r="F992" s="191" t="s">
        <v>10</v>
      </c>
      <c r="G992" s="191">
        <v>1121174</v>
      </c>
      <c r="H992" s="68"/>
      <c r="I992" s="197" t="s">
        <v>3693</v>
      </c>
      <c r="J992" s="68"/>
      <c r="K992" s="68"/>
      <c r="L992" s="68"/>
      <c r="M992" s="68"/>
      <c r="N992" s="348"/>
      <c r="O992" s="348"/>
      <c r="P992" s="214">
        <v>60</v>
      </c>
      <c r="Q992" s="214">
        <v>0</v>
      </c>
      <c r="R992" s="68" t="s">
        <v>1479</v>
      </c>
      <c r="S992" s="349"/>
      <c r="T992" s="272"/>
    </row>
    <row r="993" spans="1:20" ht="89.25">
      <c r="A993" s="191">
        <v>513</v>
      </c>
      <c r="B993" s="68"/>
      <c r="C993" s="212" t="s">
        <v>160</v>
      </c>
      <c r="D993" s="213">
        <v>45716</v>
      </c>
      <c r="E993" s="191" t="s">
        <v>3177</v>
      </c>
      <c r="F993" s="191" t="s">
        <v>10</v>
      </c>
      <c r="G993" s="191">
        <v>1121107</v>
      </c>
      <c r="H993" s="68"/>
      <c r="I993" s="197" t="s">
        <v>3694</v>
      </c>
      <c r="J993" s="68"/>
      <c r="K993" s="68"/>
      <c r="L993" s="68"/>
      <c r="M993" s="68"/>
      <c r="N993" s="348"/>
      <c r="O993" s="348"/>
      <c r="P993" s="214">
        <v>22939.69</v>
      </c>
      <c r="Q993" s="214">
        <v>0</v>
      </c>
      <c r="R993" s="68" t="s">
        <v>1479</v>
      </c>
      <c r="S993" s="349"/>
      <c r="T993" s="272"/>
    </row>
    <row r="994" spans="1:20" ht="76.5">
      <c r="A994" s="191">
        <v>513</v>
      </c>
      <c r="B994" s="68"/>
      <c r="C994" s="212" t="s">
        <v>160</v>
      </c>
      <c r="D994" s="213">
        <v>45716</v>
      </c>
      <c r="E994" s="191" t="s">
        <v>3178</v>
      </c>
      <c r="F994" s="191" t="s">
        <v>16</v>
      </c>
      <c r="G994" s="191">
        <v>1121117</v>
      </c>
      <c r="H994" s="68"/>
      <c r="I994" s="197" t="s">
        <v>3695</v>
      </c>
      <c r="J994" s="68"/>
      <c r="K994" s="68"/>
      <c r="L994" s="68"/>
      <c r="M994" s="68"/>
      <c r="N994" s="348"/>
      <c r="O994" s="348"/>
      <c r="P994" s="214">
        <v>172097.21</v>
      </c>
      <c r="Q994" s="214">
        <v>0</v>
      </c>
      <c r="R994" s="68" t="s">
        <v>1479</v>
      </c>
      <c r="S994" s="349"/>
      <c r="T994" s="272"/>
    </row>
    <row r="995" spans="1:20" ht="89.25">
      <c r="A995" s="191">
        <v>513</v>
      </c>
      <c r="B995" s="68"/>
      <c r="C995" s="212" t="s">
        <v>160</v>
      </c>
      <c r="D995" s="213">
        <v>45716</v>
      </c>
      <c r="E995" s="191" t="s">
        <v>3179</v>
      </c>
      <c r="F995" s="191" t="s">
        <v>10</v>
      </c>
      <c r="G995" s="191">
        <v>1121130</v>
      </c>
      <c r="H995" s="68"/>
      <c r="I995" s="197" t="s">
        <v>3696</v>
      </c>
      <c r="J995" s="68"/>
      <c r="K995" s="68"/>
      <c r="L995" s="68"/>
      <c r="M995" s="68"/>
      <c r="N995" s="348"/>
      <c r="O995" s="348"/>
      <c r="P995" s="214">
        <v>25783.91</v>
      </c>
      <c r="Q995" s="214">
        <v>0</v>
      </c>
      <c r="R995" s="68" t="s">
        <v>1479</v>
      </c>
      <c r="S995" s="349"/>
      <c r="T995" s="272"/>
    </row>
    <row r="996" spans="1:20" ht="76.5">
      <c r="A996" s="191">
        <v>513</v>
      </c>
      <c r="B996" s="68"/>
      <c r="C996" s="212" t="s">
        <v>160</v>
      </c>
      <c r="D996" s="213">
        <v>45716</v>
      </c>
      <c r="E996" s="191" t="s">
        <v>3180</v>
      </c>
      <c r="F996" s="191" t="s">
        <v>16</v>
      </c>
      <c r="G996" s="191">
        <v>1121133</v>
      </c>
      <c r="H996" s="68"/>
      <c r="I996" s="197" t="s">
        <v>3697</v>
      </c>
      <c r="J996" s="68"/>
      <c r="K996" s="68"/>
      <c r="L996" s="68"/>
      <c r="M996" s="68"/>
      <c r="N996" s="348"/>
      <c r="O996" s="348"/>
      <c r="P996" s="214">
        <v>193775.69</v>
      </c>
      <c r="Q996" s="214">
        <v>0</v>
      </c>
      <c r="R996" s="68" t="s">
        <v>1479</v>
      </c>
      <c r="S996" s="349"/>
      <c r="T996" s="272"/>
    </row>
    <row r="997" spans="1:20" ht="89.25">
      <c r="A997" s="191">
        <v>513</v>
      </c>
      <c r="B997" s="68"/>
      <c r="C997" s="212" t="s">
        <v>160</v>
      </c>
      <c r="D997" s="213">
        <v>45716</v>
      </c>
      <c r="E997" s="191" t="s">
        <v>3181</v>
      </c>
      <c r="F997" s="191" t="s">
        <v>10</v>
      </c>
      <c r="G997" s="191">
        <v>1121140</v>
      </c>
      <c r="H997" s="68"/>
      <c r="I997" s="197" t="s">
        <v>3698</v>
      </c>
      <c r="J997" s="68"/>
      <c r="K997" s="68"/>
      <c r="L997" s="68"/>
      <c r="M997" s="68"/>
      <c r="N997" s="348"/>
      <c r="O997" s="348"/>
      <c r="P997" s="214">
        <v>63790.65</v>
      </c>
      <c r="Q997" s="214">
        <v>0</v>
      </c>
      <c r="R997" s="68" t="s">
        <v>1479</v>
      </c>
      <c r="S997" s="349"/>
      <c r="T997" s="272"/>
    </row>
    <row r="998" spans="1:20" ht="76.5">
      <c r="A998" s="191">
        <v>513</v>
      </c>
      <c r="B998" s="68"/>
      <c r="C998" s="212" t="s">
        <v>160</v>
      </c>
      <c r="D998" s="213">
        <v>45716</v>
      </c>
      <c r="E998" s="191" t="s">
        <v>3182</v>
      </c>
      <c r="F998" s="191" t="s">
        <v>16</v>
      </c>
      <c r="G998" s="191">
        <v>1121142</v>
      </c>
      <c r="H998" s="68"/>
      <c r="I998" s="197" t="s">
        <v>3699</v>
      </c>
      <c r="J998" s="68"/>
      <c r="K998" s="68"/>
      <c r="L998" s="68"/>
      <c r="M998" s="68"/>
      <c r="N998" s="348"/>
      <c r="O998" s="348"/>
      <c r="P998" s="214">
        <v>483454.16</v>
      </c>
      <c r="Q998" s="214">
        <v>0</v>
      </c>
      <c r="R998" s="68" t="s">
        <v>1479</v>
      </c>
      <c r="S998" s="349"/>
      <c r="T998" s="272"/>
    </row>
    <row r="999" spans="1:20" ht="89.25">
      <c r="A999" s="191">
        <v>513</v>
      </c>
      <c r="B999" s="68"/>
      <c r="C999" s="212" t="s">
        <v>160</v>
      </c>
      <c r="D999" s="213">
        <v>45716</v>
      </c>
      <c r="E999" s="191" t="s">
        <v>3183</v>
      </c>
      <c r="F999" s="191" t="s">
        <v>10</v>
      </c>
      <c r="G999" s="191">
        <v>1121147</v>
      </c>
      <c r="H999" s="68"/>
      <c r="I999" s="197" t="s">
        <v>3700</v>
      </c>
      <c r="J999" s="68"/>
      <c r="K999" s="68"/>
      <c r="L999" s="68"/>
      <c r="M999" s="68"/>
      <c r="N999" s="348"/>
      <c r="O999" s="348"/>
      <c r="P999" s="214">
        <v>139652.78</v>
      </c>
      <c r="Q999" s="214">
        <v>0</v>
      </c>
      <c r="R999" s="68" t="s">
        <v>1479</v>
      </c>
      <c r="S999" s="349"/>
      <c r="T999" s="272"/>
    </row>
    <row r="1000" spans="1:20" ht="76.5">
      <c r="A1000" s="191">
        <v>513</v>
      </c>
      <c r="B1000" s="68"/>
      <c r="C1000" s="212" t="s">
        <v>160</v>
      </c>
      <c r="D1000" s="213">
        <v>45716</v>
      </c>
      <c r="E1000" s="191" t="s">
        <v>3184</v>
      </c>
      <c r="F1000" s="191" t="s">
        <v>16</v>
      </c>
      <c r="G1000" s="191">
        <v>1121162</v>
      </c>
      <c r="H1000" s="68"/>
      <c r="I1000" s="197" t="s">
        <v>3701</v>
      </c>
      <c r="J1000" s="68"/>
      <c r="K1000" s="68"/>
      <c r="L1000" s="68"/>
      <c r="M1000" s="68"/>
      <c r="N1000" s="348"/>
      <c r="O1000" s="348"/>
      <c r="P1000" s="214">
        <v>1061658.8400000001</v>
      </c>
      <c r="Q1000" s="214">
        <v>0</v>
      </c>
      <c r="R1000" s="68" t="s">
        <v>1479</v>
      </c>
      <c r="S1000" s="349"/>
      <c r="T1000" s="272"/>
    </row>
    <row r="1001" spans="1:20" ht="89.25">
      <c r="A1001" s="191">
        <v>117</v>
      </c>
      <c r="B1001" s="68"/>
      <c r="C1001" s="212" t="s">
        <v>54</v>
      </c>
      <c r="D1001" s="213">
        <v>45716</v>
      </c>
      <c r="E1001" s="191" t="s">
        <v>3185</v>
      </c>
      <c r="F1001" s="191" t="s">
        <v>10</v>
      </c>
      <c r="G1001" s="191">
        <v>1121180</v>
      </c>
      <c r="H1001" s="68"/>
      <c r="I1001" s="197" t="s">
        <v>3702</v>
      </c>
      <c r="J1001" s="68"/>
      <c r="K1001" s="68"/>
      <c r="L1001" s="68"/>
      <c r="M1001" s="68"/>
      <c r="N1001" s="348"/>
      <c r="O1001" s="348"/>
      <c r="P1001" s="214">
        <v>60</v>
      </c>
      <c r="Q1001" s="214">
        <v>0</v>
      </c>
      <c r="R1001" s="68" t="s">
        <v>1479</v>
      </c>
      <c r="S1001" s="349"/>
      <c r="T1001" s="272"/>
    </row>
    <row r="1002" spans="1:20" ht="102">
      <c r="A1002" s="191" t="s">
        <v>542</v>
      </c>
      <c r="B1002" s="68"/>
      <c r="C1002" s="212" t="s">
        <v>687</v>
      </c>
      <c r="D1002" s="213">
        <v>45716</v>
      </c>
      <c r="E1002" s="191" t="s">
        <v>3186</v>
      </c>
      <c r="F1002" s="191" t="s">
        <v>10</v>
      </c>
      <c r="G1002" s="191">
        <v>1121092</v>
      </c>
      <c r="H1002" s="68"/>
      <c r="I1002" s="197" t="s">
        <v>3703</v>
      </c>
      <c r="J1002" s="68"/>
      <c r="K1002" s="68"/>
      <c r="L1002" s="68"/>
      <c r="M1002" s="68"/>
      <c r="N1002" s="348"/>
      <c r="O1002" s="348"/>
      <c r="P1002" s="214">
        <v>60</v>
      </c>
      <c r="Q1002" s="214">
        <v>0</v>
      </c>
      <c r="R1002" s="68" t="s">
        <v>1479</v>
      </c>
      <c r="S1002" s="349"/>
      <c r="T1002" s="272"/>
    </row>
    <row r="1003" spans="1:20" ht="89.25">
      <c r="A1003" s="191">
        <v>862</v>
      </c>
      <c r="B1003" s="68"/>
      <c r="C1003" s="212" t="s">
        <v>187</v>
      </c>
      <c r="D1003" s="213">
        <v>45721</v>
      </c>
      <c r="E1003" s="191" t="s">
        <v>3822</v>
      </c>
      <c r="F1003" s="191" t="s">
        <v>635</v>
      </c>
      <c r="G1003" s="191">
        <v>11281842</v>
      </c>
      <c r="H1003" s="68"/>
      <c r="I1003" s="197" t="s">
        <v>5041</v>
      </c>
      <c r="J1003" s="68"/>
      <c r="K1003" s="68"/>
      <c r="L1003" s="68"/>
      <c r="M1003" s="68"/>
      <c r="N1003" s="348"/>
      <c r="O1003" s="348"/>
      <c r="P1003" s="214">
        <v>0</v>
      </c>
      <c r="Q1003" s="214">
        <v>401393.98</v>
      </c>
      <c r="R1003" s="68" t="s">
        <v>1479</v>
      </c>
      <c r="S1003" s="349"/>
      <c r="T1003" s="272"/>
    </row>
    <row r="1004" spans="1:20" ht="89.25">
      <c r="A1004" s="191">
        <v>862</v>
      </c>
      <c r="B1004" s="68"/>
      <c r="C1004" s="212" t="s">
        <v>187</v>
      </c>
      <c r="D1004" s="213">
        <v>45721</v>
      </c>
      <c r="E1004" s="191" t="s">
        <v>3823</v>
      </c>
      <c r="F1004" s="191" t="s">
        <v>635</v>
      </c>
      <c r="G1004" s="191">
        <v>11281805</v>
      </c>
      <c r="H1004" s="68"/>
      <c r="I1004" s="197" t="s">
        <v>5041</v>
      </c>
      <c r="J1004" s="68"/>
      <c r="K1004" s="68"/>
      <c r="L1004" s="68"/>
      <c r="M1004" s="68"/>
      <c r="N1004" s="348"/>
      <c r="O1004" s="348"/>
      <c r="P1004" s="214">
        <v>0</v>
      </c>
      <c r="Q1004" s="214">
        <v>542960.71</v>
      </c>
      <c r="R1004" s="68" t="s">
        <v>1479</v>
      </c>
      <c r="S1004" s="349"/>
      <c r="T1004" s="272"/>
    </row>
    <row r="1005" spans="1:20" ht="76.5">
      <c r="A1005" s="191">
        <v>66</v>
      </c>
      <c r="B1005" s="68"/>
      <c r="C1005" s="212" t="s">
        <v>46</v>
      </c>
      <c r="D1005" s="213">
        <v>45721</v>
      </c>
      <c r="E1005" s="191" t="s">
        <v>3824</v>
      </c>
      <c r="F1005" s="191" t="s">
        <v>635</v>
      </c>
      <c r="G1005" s="191">
        <v>11281823</v>
      </c>
      <c r="H1005" s="68"/>
      <c r="I1005" s="197" t="s">
        <v>5042</v>
      </c>
      <c r="J1005" s="68"/>
      <c r="K1005" s="68"/>
      <c r="L1005" s="68"/>
      <c r="M1005" s="68"/>
      <c r="N1005" s="348"/>
      <c r="O1005" s="348"/>
      <c r="P1005" s="214">
        <v>0</v>
      </c>
      <c r="Q1005" s="214">
        <v>3056183.08</v>
      </c>
      <c r="R1005" s="68" t="s">
        <v>1479</v>
      </c>
      <c r="S1005" s="349"/>
      <c r="T1005" s="272"/>
    </row>
    <row r="1006" spans="1:20" ht="76.5">
      <c r="A1006" s="191">
        <v>66</v>
      </c>
      <c r="B1006" s="68"/>
      <c r="C1006" s="212" t="s">
        <v>46</v>
      </c>
      <c r="D1006" s="213">
        <v>45721</v>
      </c>
      <c r="E1006" s="191" t="s">
        <v>3825</v>
      </c>
      <c r="F1006" s="191" t="s">
        <v>635</v>
      </c>
      <c r="G1006" s="191">
        <v>11281794</v>
      </c>
      <c r="H1006" s="68"/>
      <c r="I1006" s="197" t="s">
        <v>5042</v>
      </c>
      <c r="J1006" s="68"/>
      <c r="K1006" s="68"/>
      <c r="L1006" s="68"/>
      <c r="M1006" s="68"/>
      <c r="N1006" s="348"/>
      <c r="O1006" s="348"/>
      <c r="P1006" s="214">
        <v>0</v>
      </c>
      <c r="Q1006" s="214">
        <v>4294997.97</v>
      </c>
      <c r="R1006" s="68" t="s">
        <v>1479</v>
      </c>
      <c r="S1006" s="349"/>
      <c r="T1006" s="272"/>
    </row>
    <row r="1007" spans="1:20" ht="76.5">
      <c r="A1007" s="191">
        <v>862</v>
      </c>
      <c r="B1007" s="68"/>
      <c r="C1007" s="212" t="s">
        <v>187</v>
      </c>
      <c r="D1007" s="213">
        <v>45721</v>
      </c>
      <c r="E1007" s="191" t="s">
        <v>3826</v>
      </c>
      <c r="F1007" s="191" t="s">
        <v>635</v>
      </c>
      <c r="G1007" s="191">
        <v>11286142</v>
      </c>
      <c r="H1007" s="68"/>
      <c r="I1007" s="197" t="s">
        <v>5043</v>
      </c>
      <c r="J1007" s="68"/>
      <c r="K1007" s="68"/>
      <c r="L1007" s="68"/>
      <c r="M1007" s="68"/>
      <c r="N1007" s="348"/>
      <c r="O1007" s="348"/>
      <c r="P1007" s="214">
        <v>0</v>
      </c>
      <c r="Q1007" s="214">
        <v>145045.74</v>
      </c>
      <c r="R1007" s="68" t="s">
        <v>1479</v>
      </c>
      <c r="S1007" s="349"/>
      <c r="T1007" s="272"/>
    </row>
    <row r="1008" spans="1:20" ht="76.5">
      <c r="A1008" s="191">
        <v>862</v>
      </c>
      <c r="B1008" s="68"/>
      <c r="C1008" s="212" t="s">
        <v>187</v>
      </c>
      <c r="D1008" s="213">
        <v>45721</v>
      </c>
      <c r="E1008" s="191" t="s">
        <v>3827</v>
      </c>
      <c r="F1008" s="191" t="s">
        <v>635</v>
      </c>
      <c r="G1008" s="191">
        <v>11286088</v>
      </c>
      <c r="H1008" s="68"/>
      <c r="I1008" s="197" t="s">
        <v>5044</v>
      </c>
      <c r="J1008" s="68"/>
      <c r="K1008" s="68"/>
      <c r="L1008" s="68"/>
      <c r="M1008" s="68"/>
      <c r="N1008" s="348"/>
      <c r="O1008" s="348"/>
      <c r="P1008" s="214">
        <v>0</v>
      </c>
      <c r="Q1008" s="214">
        <v>489354.82</v>
      </c>
      <c r="R1008" s="68" t="s">
        <v>1479</v>
      </c>
      <c r="S1008" s="349"/>
      <c r="T1008" s="272"/>
    </row>
    <row r="1009" spans="1:20" ht="76.5">
      <c r="A1009" s="191">
        <v>862</v>
      </c>
      <c r="B1009" s="68"/>
      <c r="C1009" s="212" t="s">
        <v>187</v>
      </c>
      <c r="D1009" s="213">
        <v>45721</v>
      </c>
      <c r="E1009" s="191" t="s">
        <v>3828</v>
      </c>
      <c r="F1009" s="191" t="s">
        <v>635</v>
      </c>
      <c r="G1009" s="191">
        <v>11286107</v>
      </c>
      <c r="H1009" s="68"/>
      <c r="I1009" s="197" t="s">
        <v>5044</v>
      </c>
      <c r="J1009" s="68"/>
      <c r="K1009" s="68"/>
      <c r="L1009" s="68"/>
      <c r="M1009" s="68"/>
      <c r="N1009" s="348"/>
      <c r="O1009" s="348"/>
      <c r="P1009" s="214">
        <v>0</v>
      </c>
      <c r="Q1009" s="214">
        <v>198510.06</v>
      </c>
      <c r="R1009" s="68" t="s">
        <v>1479</v>
      </c>
      <c r="S1009" s="349"/>
      <c r="T1009" s="272"/>
    </row>
    <row r="1010" spans="1:20" ht="76.5">
      <c r="A1010" s="191">
        <v>66</v>
      </c>
      <c r="B1010" s="68"/>
      <c r="C1010" s="212" t="s">
        <v>46</v>
      </c>
      <c r="D1010" s="213">
        <v>45721</v>
      </c>
      <c r="E1010" s="191" t="s">
        <v>3829</v>
      </c>
      <c r="F1010" s="191" t="s">
        <v>635</v>
      </c>
      <c r="G1010" s="191">
        <v>11286123</v>
      </c>
      <c r="H1010" s="68"/>
      <c r="I1010" s="197" t="s">
        <v>5045</v>
      </c>
      <c r="J1010" s="68"/>
      <c r="K1010" s="68"/>
      <c r="L1010" s="68"/>
      <c r="M1010" s="68"/>
      <c r="N1010" s="348"/>
      <c r="O1010" s="348"/>
      <c r="P1010" s="214">
        <v>0</v>
      </c>
      <c r="Q1010" s="214">
        <v>1143859.1599999999</v>
      </c>
      <c r="R1010" s="68" t="s">
        <v>1479</v>
      </c>
      <c r="S1010" s="349"/>
      <c r="T1010" s="272"/>
    </row>
    <row r="1011" spans="1:20" ht="76.5">
      <c r="A1011" s="191">
        <v>862</v>
      </c>
      <c r="B1011" s="68"/>
      <c r="C1011" s="212" t="s">
        <v>187</v>
      </c>
      <c r="D1011" s="213">
        <v>45721</v>
      </c>
      <c r="E1011" s="191" t="s">
        <v>3830</v>
      </c>
      <c r="F1011" s="191" t="s">
        <v>635</v>
      </c>
      <c r="G1011" s="191">
        <v>11286052</v>
      </c>
      <c r="H1011" s="68"/>
      <c r="I1011" s="197" t="s">
        <v>5046</v>
      </c>
      <c r="J1011" s="68"/>
      <c r="K1011" s="68"/>
      <c r="L1011" s="68"/>
      <c r="M1011" s="68"/>
      <c r="N1011" s="348"/>
      <c r="O1011" s="348"/>
      <c r="P1011" s="214">
        <v>0</v>
      </c>
      <c r="Q1011" s="214">
        <v>120907.51</v>
      </c>
      <c r="R1011" s="68" t="s">
        <v>1479</v>
      </c>
      <c r="S1011" s="349"/>
      <c r="T1011" s="272"/>
    </row>
    <row r="1012" spans="1:20" ht="76.5">
      <c r="A1012" s="191">
        <v>862</v>
      </c>
      <c r="B1012" s="68"/>
      <c r="C1012" s="212" t="s">
        <v>187</v>
      </c>
      <c r="D1012" s="213">
        <v>45721</v>
      </c>
      <c r="E1012" s="191" t="s">
        <v>3831</v>
      </c>
      <c r="F1012" s="191" t="s">
        <v>635</v>
      </c>
      <c r="G1012" s="191">
        <v>11286034</v>
      </c>
      <c r="H1012" s="68"/>
      <c r="I1012" s="197" t="s">
        <v>5046</v>
      </c>
      <c r="J1012" s="68"/>
      <c r="K1012" s="68"/>
      <c r="L1012" s="68"/>
      <c r="M1012" s="68"/>
      <c r="N1012" s="348"/>
      <c r="O1012" s="348"/>
      <c r="P1012" s="214">
        <v>0</v>
      </c>
      <c r="Q1012" s="214">
        <v>22117.63</v>
      </c>
      <c r="R1012" s="68" t="s">
        <v>1479</v>
      </c>
      <c r="S1012" s="349"/>
      <c r="T1012" s="272"/>
    </row>
    <row r="1013" spans="1:20" ht="76.5">
      <c r="A1013" s="191">
        <v>66</v>
      </c>
      <c r="B1013" s="68"/>
      <c r="C1013" s="212" t="s">
        <v>46</v>
      </c>
      <c r="D1013" s="213">
        <v>45721</v>
      </c>
      <c r="E1013" s="191" t="s">
        <v>3832</v>
      </c>
      <c r="F1013" s="191" t="s">
        <v>635</v>
      </c>
      <c r="G1013" s="191">
        <v>11286059</v>
      </c>
      <c r="H1013" s="68"/>
      <c r="I1013" s="197" t="s">
        <v>5047</v>
      </c>
      <c r="J1013" s="68"/>
      <c r="K1013" s="68"/>
      <c r="L1013" s="68"/>
      <c r="M1013" s="68"/>
      <c r="N1013" s="348"/>
      <c r="O1013" s="348"/>
      <c r="P1013" s="214">
        <v>0</v>
      </c>
      <c r="Q1013" s="214">
        <v>3708412.29</v>
      </c>
      <c r="R1013" s="68" t="s">
        <v>1479</v>
      </c>
      <c r="S1013" s="349"/>
      <c r="T1013" s="272"/>
    </row>
    <row r="1014" spans="1:20" ht="76.5">
      <c r="A1014" s="191">
        <v>66</v>
      </c>
      <c r="B1014" s="68"/>
      <c r="C1014" s="212" t="s">
        <v>46</v>
      </c>
      <c r="D1014" s="213">
        <v>45721</v>
      </c>
      <c r="E1014" s="191" t="s">
        <v>3833</v>
      </c>
      <c r="F1014" s="191" t="s">
        <v>635</v>
      </c>
      <c r="G1014" s="191">
        <v>11286098</v>
      </c>
      <c r="H1014" s="68"/>
      <c r="I1014" s="197" t="s">
        <v>5047</v>
      </c>
      <c r="J1014" s="68"/>
      <c r="K1014" s="68"/>
      <c r="L1014" s="68"/>
      <c r="M1014" s="68"/>
      <c r="N1014" s="348"/>
      <c r="O1014" s="348"/>
      <c r="P1014" s="214">
        <v>0</v>
      </c>
      <c r="Q1014" s="214">
        <v>348979.99</v>
      </c>
      <c r="R1014" s="68" t="s">
        <v>1479</v>
      </c>
      <c r="S1014" s="349"/>
      <c r="T1014" s="272"/>
    </row>
    <row r="1015" spans="1:20" ht="76.5">
      <c r="A1015" s="191">
        <v>66</v>
      </c>
      <c r="B1015" s="68"/>
      <c r="C1015" s="212" t="s">
        <v>46</v>
      </c>
      <c r="D1015" s="213">
        <v>45721</v>
      </c>
      <c r="E1015" s="191" t="s">
        <v>3834</v>
      </c>
      <c r="F1015" s="191" t="s">
        <v>635</v>
      </c>
      <c r="G1015" s="191">
        <v>11286043</v>
      </c>
      <c r="H1015" s="68"/>
      <c r="I1015" s="197" t="s">
        <v>5048</v>
      </c>
      <c r="J1015" s="68"/>
      <c r="K1015" s="68"/>
      <c r="L1015" s="68"/>
      <c r="M1015" s="68"/>
      <c r="N1015" s="348"/>
      <c r="O1015" s="348"/>
      <c r="P1015" s="214">
        <v>0</v>
      </c>
      <c r="Q1015" s="214">
        <v>863307.43</v>
      </c>
      <c r="R1015" s="68" t="s">
        <v>1479</v>
      </c>
      <c r="S1015" s="349"/>
      <c r="T1015" s="272"/>
    </row>
    <row r="1016" spans="1:20" ht="76.5">
      <c r="A1016" s="191">
        <v>862</v>
      </c>
      <c r="B1016" s="68"/>
      <c r="C1016" s="212" t="s">
        <v>187</v>
      </c>
      <c r="D1016" s="213">
        <v>45721</v>
      </c>
      <c r="E1016" s="191" t="s">
        <v>3835</v>
      </c>
      <c r="F1016" s="191" t="s">
        <v>635</v>
      </c>
      <c r="G1016" s="191">
        <v>11285991</v>
      </c>
      <c r="H1016" s="68"/>
      <c r="I1016" s="197" t="s">
        <v>5049</v>
      </c>
      <c r="J1016" s="68"/>
      <c r="K1016" s="68"/>
      <c r="L1016" s="68"/>
      <c r="M1016" s="68"/>
      <c r="N1016" s="348"/>
      <c r="O1016" s="348"/>
      <c r="P1016" s="214">
        <v>0</v>
      </c>
      <c r="Q1016" s="214">
        <v>3633.57</v>
      </c>
      <c r="R1016" s="68" t="s">
        <v>1479</v>
      </c>
      <c r="S1016" s="349"/>
      <c r="T1016" s="272"/>
    </row>
    <row r="1017" spans="1:20" ht="76.5">
      <c r="A1017" s="191">
        <v>862</v>
      </c>
      <c r="B1017" s="68"/>
      <c r="C1017" s="212" t="s">
        <v>187</v>
      </c>
      <c r="D1017" s="213">
        <v>45721</v>
      </c>
      <c r="E1017" s="191" t="s">
        <v>3836</v>
      </c>
      <c r="F1017" s="191" t="s">
        <v>635</v>
      </c>
      <c r="G1017" s="191">
        <v>11285774</v>
      </c>
      <c r="H1017" s="68"/>
      <c r="I1017" s="197" t="s">
        <v>5049</v>
      </c>
      <c r="J1017" s="68"/>
      <c r="K1017" s="68"/>
      <c r="L1017" s="68"/>
      <c r="M1017" s="68"/>
      <c r="N1017" s="348"/>
      <c r="O1017" s="348"/>
      <c r="P1017" s="214">
        <v>0</v>
      </c>
      <c r="Q1017" s="214">
        <v>1405.06</v>
      </c>
      <c r="R1017" s="68" t="s">
        <v>1479</v>
      </c>
      <c r="S1017" s="349"/>
      <c r="T1017" s="272"/>
    </row>
    <row r="1018" spans="1:20" ht="76.5">
      <c r="A1018" s="191">
        <v>66</v>
      </c>
      <c r="B1018" s="68"/>
      <c r="C1018" s="212" t="s">
        <v>46</v>
      </c>
      <c r="D1018" s="213">
        <v>45721</v>
      </c>
      <c r="E1018" s="191" t="s">
        <v>3837</v>
      </c>
      <c r="F1018" s="191" t="s">
        <v>635</v>
      </c>
      <c r="G1018" s="191">
        <v>11285775</v>
      </c>
      <c r="H1018" s="68"/>
      <c r="I1018" s="197" t="s">
        <v>5050</v>
      </c>
      <c r="J1018" s="68"/>
      <c r="K1018" s="68"/>
      <c r="L1018" s="68"/>
      <c r="M1018" s="68"/>
      <c r="N1018" s="348"/>
      <c r="O1018" s="348"/>
      <c r="P1018" s="214">
        <v>0</v>
      </c>
      <c r="Q1018" s="214">
        <v>25309.61</v>
      </c>
      <c r="R1018" s="68" t="s">
        <v>1479</v>
      </c>
      <c r="S1018" s="349"/>
      <c r="T1018" s="272"/>
    </row>
    <row r="1019" spans="1:20" ht="76.5">
      <c r="A1019" s="191">
        <v>66</v>
      </c>
      <c r="B1019" s="68"/>
      <c r="C1019" s="212" t="s">
        <v>46</v>
      </c>
      <c r="D1019" s="213">
        <v>45721</v>
      </c>
      <c r="E1019" s="191" t="s">
        <v>3838</v>
      </c>
      <c r="F1019" s="191" t="s">
        <v>635</v>
      </c>
      <c r="G1019" s="191">
        <v>11286016</v>
      </c>
      <c r="H1019" s="68"/>
      <c r="I1019" s="197" t="s">
        <v>5051</v>
      </c>
      <c r="J1019" s="68"/>
      <c r="K1019" s="68"/>
      <c r="L1019" s="68"/>
      <c r="M1019" s="68"/>
      <c r="N1019" s="348"/>
      <c r="O1019" s="348"/>
      <c r="P1019" s="214">
        <v>0</v>
      </c>
      <c r="Q1019" s="214">
        <v>153738.34</v>
      </c>
      <c r="R1019" s="68" t="s">
        <v>1479</v>
      </c>
      <c r="S1019" s="349"/>
      <c r="T1019" s="272"/>
    </row>
    <row r="1020" spans="1:20" ht="76.5">
      <c r="A1020" s="191">
        <v>862</v>
      </c>
      <c r="B1020" s="68"/>
      <c r="C1020" s="212" t="s">
        <v>187</v>
      </c>
      <c r="D1020" s="213">
        <v>45721</v>
      </c>
      <c r="E1020" s="191" t="s">
        <v>3839</v>
      </c>
      <c r="F1020" s="191" t="s">
        <v>635</v>
      </c>
      <c r="G1020" s="191">
        <v>11285721</v>
      </c>
      <c r="H1020" s="68"/>
      <c r="I1020" s="197" t="s">
        <v>5052</v>
      </c>
      <c r="J1020" s="68"/>
      <c r="K1020" s="68"/>
      <c r="L1020" s="68"/>
      <c r="M1020" s="68"/>
      <c r="N1020" s="348"/>
      <c r="O1020" s="348"/>
      <c r="P1020" s="214">
        <v>0</v>
      </c>
      <c r="Q1020" s="214">
        <v>6929.24</v>
      </c>
      <c r="R1020" s="68" t="s">
        <v>1479</v>
      </c>
      <c r="S1020" s="349"/>
      <c r="T1020" s="272"/>
    </row>
    <row r="1021" spans="1:20" ht="76.5">
      <c r="A1021" s="191">
        <v>862</v>
      </c>
      <c r="B1021" s="68"/>
      <c r="C1021" s="212" t="s">
        <v>187</v>
      </c>
      <c r="D1021" s="213">
        <v>45721</v>
      </c>
      <c r="E1021" s="191" t="s">
        <v>3840</v>
      </c>
      <c r="F1021" s="191" t="s">
        <v>635</v>
      </c>
      <c r="G1021" s="191">
        <v>11284773</v>
      </c>
      <c r="H1021" s="68"/>
      <c r="I1021" s="197" t="s">
        <v>5053</v>
      </c>
      <c r="J1021" s="68"/>
      <c r="K1021" s="68"/>
      <c r="L1021" s="68"/>
      <c r="M1021" s="68"/>
      <c r="N1021" s="348"/>
      <c r="O1021" s="348"/>
      <c r="P1021" s="214">
        <v>0</v>
      </c>
      <c r="Q1021" s="214">
        <v>7993.63</v>
      </c>
      <c r="R1021" s="68" t="s">
        <v>1479</v>
      </c>
      <c r="S1021" s="349"/>
      <c r="T1021" s="272"/>
    </row>
    <row r="1022" spans="1:20" ht="76.5">
      <c r="A1022" s="191">
        <v>66</v>
      </c>
      <c r="B1022" s="68"/>
      <c r="C1022" s="212" t="s">
        <v>46</v>
      </c>
      <c r="D1022" s="213">
        <v>45721</v>
      </c>
      <c r="E1022" s="191" t="s">
        <v>3841</v>
      </c>
      <c r="F1022" s="191" t="s">
        <v>635</v>
      </c>
      <c r="G1022" s="191">
        <v>11285695</v>
      </c>
      <c r="H1022" s="68"/>
      <c r="I1022" s="197" t="s">
        <v>5054</v>
      </c>
      <c r="J1022" s="68"/>
      <c r="K1022" s="68"/>
      <c r="L1022" s="68"/>
      <c r="M1022" s="68"/>
      <c r="N1022" s="348"/>
      <c r="O1022" s="348"/>
      <c r="P1022" s="214">
        <v>0</v>
      </c>
      <c r="Q1022" s="214">
        <v>48239.199999999997</v>
      </c>
      <c r="R1022" s="68" t="s">
        <v>1479</v>
      </c>
      <c r="S1022" s="349"/>
      <c r="T1022" s="272"/>
    </row>
    <row r="1023" spans="1:20" ht="76.5">
      <c r="A1023" s="191">
        <v>66</v>
      </c>
      <c r="B1023" s="68"/>
      <c r="C1023" s="212" t="s">
        <v>46</v>
      </c>
      <c r="D1023" s="213">
        <v>45721</v>
      </c>
      <c r="E1023" s="191" t="s">
        <v>3842</v>
      </c>
      <c r="F1023" s="191" t="s">
        <v>635</v>
      </c>
      <c r="G1023" s="191">
        <v>11285761</v>
      </c>
      <c r="H1023" s="68"/>
      <c r="I1023" s="197" t="s">
        <v>5050</v>
      </c>
      <c r="J1023" s="68"/>
      <c r="K1023" s="68"/>
      <c r="L1023" s="68"/>
      <c r="M1023" s="68"/>
      <c r="N1023" s="348"/>
      <c r="O1023" s="348"/>
      <c r="P1023" s="214">
        <v>0</v>
      </c>
      <c r="Q1023" s="214">
        <v>9766.5400000000009</v>
      </c>
      <c r="R1023" s="68" t="s">
        <v>1479</v>
      </c>
      <c r="S1023" s="349"/>
      <c r="T1023" s="272"/>
    </row>
    <row r="1024" spans="1:20" ht="76.5">
      <c r="A1024" s="191">
        <v>66</v>
      </c>
      <c r="B1024" s="68"/>
      <c r="C1024" s="212" t="s">
        <v>46</v>
      </c>
      <c r="D1024" s="213">
        <v>45721</v>
      </c>
      <c r="E1024" s="191" t="s">
        <v>3843</v>
      </c>
      <c r="F1024" s="191" t="s">
        <v>635</v>
      </c>
      <c r="G1024" s="191">
        <v>11283650</v>
      </c>
      <c r="H1024" s="68"/>
      <c r="I1024" s="197" t="s">
        <v>5055</v>
      </c>
      <c r="J1024" s="68"/>
      <c r="K1024" s="68"/>
      <c r="L1024" s="68"/>
      <c r="M1024" s="68"/>
      <c r="N1024" s="348"/>
      <c r="O1024" s="348"/>
      <c r="P1024" s="214">
        <v>0</v>
      </c>
      <c r="Q1024" s="214">
        <v>57848.24</v>
      </c>
      <c r="R1024" s="68" t="s">
        <v>1479</v>
      </c>
      <c r="S1024" s="349"/>
      <c r="T1024" s="272"/>
    </row>
    <row r="1025" spans="1:20" ht="89.25">
      <c r="A1025" s="191">
        <v>862</v>
      </c>
      <c r="B1025" s="68"/>
      <c r="C1025" s="212" t="s">
        <v>187</v>
      </c>
      <c r="D1025" s="213">
        <v>45721</v>
      </c>
      <c r="E1025" s="191" t="s">
        <v>3844</v>
      </c>
      <c r="F1025" s="191" t="s">
        <v>635</v>
      </c>
      <c r="G1025" s="191">
        <v>11283525</v>
      </c>
      <c r="H1025" s="68"/>
      <c r="I1025" s="197" t="s">
        <v>5041</v>
      </c>
      <c r="J1025" s="68"/>
      <c r="K1025" s="68"/>
      <c r="L1025" s="68"/>
      <c r="M1025" s="68"/>
      <c r="N1025" s="348"/>
      <c r="O1025" s="348"/>
      <c r="P1025" s="214">
        <v>0</v>
      </c>
      <c r="Q1025" s="214">
        <v>418762</v>
      </c>
      <c r="R1025" s="68" t="s">
        <v>1479</v>
      </c>
      <c r="S1025" s="349"/>
      <c r="T1025" s="272"/>
    </row>
    <row r="1026" spans="1:20" ht="76.5">
      <c r="A1026" s="191">
        <v>862</v>
      </c>
      <c r="B1026" s="68"/>
      <c r="C1026" s="212" t="s">
        <v>187</v>
      </c>
      <c r="D1026" s="213">
        <v>45721</v>
      </c>
      <c r="E1026" s="191" t="s">
        <v>3845</v>
      </c>
      <c r="F1026" s="191" t="s">
        <v>635</v>
      </c>
      <c r="G1026" s="191">
        <v>11283633</v>
      </c>
      <c r="H1026" s="68"/>
      <c r="I1026" s="197" t="s">
        <v>5056</v>
      </c>
      <c r="J1026" s="68"/>
      <c r="K1026" s="68"/>
      <c r="L1026" s="68"/>
      <c r="M1026" s="68"/>
      <c r="N1026" s="348"/>
      <c r="O1026" s="348"/>
      <c r="P1026" s="214">
        <v>0</v>
      </c>
      <c r="Q1026" s="214">
        <v>9387.31</v>
      </c>
      <c r="R1026" s="68" t="s">
        <v>1479</v>
      </c>
      <c r="S1026" s="349"/>
      <c r="T1026" s="272"/>
    </row>
    <row r="1027" spans="1:20" ht="76.5">
      <c r="A1027" s="191">
        <v>66</v>
      </c>
      <c r="B1027" s="68"/>
      <c r="C1027" s="212" t="s">
        <v>46</v>
      </c>
      <c r="D1027" s="213">
        <v>45721</v>
      </c>
      <c r="E1027" s="191" t="s">
        <v>3846</v>
      </c>
      <c r="F1027" s="191" t="s">
        <v>635</v>
      </c>
      <c r="G1027" s="191">
        <v>11283617</v>
      </c>
      <c r="H1027" s="68"/>
      <c r="I1027" s="197" t="s">
        <v>5057</v>
      </c>
      <c r="J1027" s="68"/>
      <c r="K1027" s="68"/>
      <c r="L1027" s="68"/>
      <c r="M1027" s="68"/>
      <c r="N1027" s="348"/>
      <c r="O1027" s="348"/>
      <c r="P1027" s="214">
        <v>0</v>
      </c>
      <c r="Q1027" s="214">
        <v>65244.58</v>
      </c>
      <c r="R1027" s="68" t="s">
        <v>1479</v>
      </c>
      <c r="S1027" s="349"/>
      <c r="T1027" s="272"/>
    </row>
    <row r="1028" spans="1:20" ht="76.5">
      <c r="A1028" s="191">
        <v>66</v>
      </c>
      <c r="B1028" s="68"/>
      <c r="C1028" s="212" t="s">
        <v>46</v>
      </c>
      <c r="D1028" s="213">
        <v>45721</v>
      </c>
      <c r="E1028" s="191" t="s">
        <v>3847</v>
      </c>
      <c r="F1028" s="191" t="s">
        <v>635</v>
      </c>
      <c r="G1028" s="191">
        <v>11283514</v>
      </c>
      <c r="H1028" s="68"/>
      <c r="I1028" s="197" t="s">
        <v>5042</v>
      </c>
      <c r="J1028" s="68"/>
      <c r="K1028" s="68"/>
      <c r="L1028" s="68"/>
      <c r="M1028" s="68"/>
      <c r="N1028" s="348"/>
      <c r="O1028" s="348"/>
      <c r="P1028" s="214">
        <v>0</v>
      </c>
      <c r="Q1028" s="214">
        <v>2911009.38</v>
      </c>
      <c r="R1028" s="68" t="s">
        <v>1479</v>
      </c>
      <c r="S1028" s="349"/>
      <c r="T1028" s="272"/>
    </row>
    <row r="1029" spans="1:20" ht="76.5">
      <c r="A1029" s="191">
        <v>66</v>
      </c>
      <c r="B1029" s="68"/>
      <c r="C1029" s="212" t="s">
        <v>46</v>
      </c>
      <c r="D1029" s="213">
        <v>45721</v>
      </c>
      <c r="E1029" s="191" t="s">
        <v>3848</v>
      </c>
      <c r="F1029" s="191" t="s">
        <v>635</v>
      </c>
      <c r="G1029" s="191">
        <v>11281779</v>
      </c>
      <c r="H1029" s="68"/>
      <c r="I1029" s="197" t="s">
        <v>5058</v>
      </c>
      <c r="J1029" s="68"/>
      <c r="K1029" s="68"/>
      <c r="L1029" s="68"/>
      <c r="M1029" s="68"/>
      <c r="N1029" s="348"/>
      <c r="O1029" s="348"/>
      <c r="P1029" s="214">
        <v>0</v>
      </c>
      <c r="Q1029" s="214">
        <v>20185.3</v>
      </c>
      <c r="R1029" s="68" t="s">
        <v>1479</v>
      </c>
      <c r="S1029" s="349"/>
      <c r="T1029" s="272"/>
    </row>
    <row r="1030" spans="1:20" ht="76.5">
      <c r="A1030" s="191">
        <v>862</v>
      </c>
      <c r="B1030" s="68"/>
      <c r="C1030" s="212" t="s">
        <v>187</v>
      </c>
      <c r="D1030" s="213">
        <v>45721</v>
      </c>
      <c r="E1030" s="191" t="s">
        <v>3849</v>
      </c>
      <c r="F1030" s="191" t="s">
        <v>635</v>
      </c>
      <c r="G1030" s="191">
        <v>11281760</v>
      </c>
      <c r="H1030" s="68"/>
      <c r="I1030" s="197" t="s">
        <v>5059</v>
      </c>
      <c r="J1030" s="68"/>
      <c r="K1030" s="68"/>
      <c r="L1030" s="68"/>
      <c r="M1030" s="68"/>
      <c r="N1030" s="348"/>
      <c r="O1030" s="348"/>
      <c r="P1030" s="214">
        <v>0</v>
      </c>
      <c r="Q1030" s="214">
        <v>75272.759999999995</v>
      </c>
      <c r="R1030" s="68" t="s">
        <v>1479</v>
      </c>
      <c r="S1030" s="349"/>
      <c r="T1030" s="272"/>
    </row>
    <row r="1031" spans="1:20" ht="63.75">
      <c r="A1031" s="191">
        <v>66</v>
      </c>
      <c r="B1031" s="68"/>
      <c r="C1031" s="212" t="s">
        <v>46</v>
      </c>
      <c r="D1031" s="213">
        <v>45721</v>
      </c>
      <c r="E1031" s="191" t="s">
        <v>3850</v>
      </c>
      <c r="F1031" s="191" t="s">
        <v>635</v>
      </c>
      <c r="G1031" s="191">
        <v>11279303</v>
      </c>
      <c r="H1031" s="68"/>
      <c r="I1031" s="197" t="s">
        <v>5060</v>
      </c>
      <c r="J1031" s="68"/>
      <c r="K1031" s="68"/>
      <c r="L1031" s="68"/>
      <c r="M1031" s="68"/>
      <c r="N1031" s="348"/>
      <c r="O1031" s="348"/>
      <c r="P1031" s="214">
        <v>0</v>
      </c>
      <c r="Q1031" s="214">
        <v>1107028.55</v>
      </c>
      <c r="R1031" s="68" t="s">
        <v>1479</v>
      </c>
      <c r="S1031" s="349"/>
      <c r="T1031" s="272"/>
    </row>
    <row r="1032" spans="1:20" ht="76.5">
      <c r="A1032" s="191">
        <v>66</v>
      </c>
      <c r="B1032" s="68"/>
      <c r="C1032" s="212" t="s">
        <v>46</v>
      </c>
      <c r="D1032" s="213">
        <v>45721</v>
      </c>
      <c r="E1032" s="191" t="s">
        <v>3851</v>
      </c>
      <c r="F1032" s="191" t="s">
        <v>635</v>
      </c>
      <c r="G1032" s="191">
        <v>11281740</v>
      </c>
      <c r="H1032" s="68"/>
      <c r="I1032" s="197" t="s">
        <v>5061</v>
      </c>
      <c r="J1032" s="68"/>
      <c r="K1032" s="68"/>
      <c r="L1032" s="68"/>
      <c r="M1032" s="68"/>
      <c r="N1032" s="348"/>
      <c r="O1032" s="348"/>
      <c r="P1032" s="214">
        <v>0</v>
      </c>
      <c r="Q1032" s="214">
        <v>523210.61</v>
      </c>
      <c r="R1032" s="68" t="s">
        <v>1479</v>
      </c>
      <c r="S1032" s="349"/>
      <c r="T1032" s="272"/>
    </row>
    <row r="1033" spans="1:20" ht="89.25">
      <c r="A1033" s="191">
        <v>862</v>
      </c>
      <c r="B1033" s="68"/>
      <c r="C1033" s="212" t="s">
        <v>187</v>
      </c>
      <c r="D1033" s="213">
        <v>45721</v>
      </c>
      <c r="E1033" s="191" t="s">
        <v>3852</v>
      </c>
      <c r="F1033" s="191" t="s">
        <v>635</v>
      </c>
      <c r="G1033" s="191">
        <v>11279325</v>
      </c>
      <c r="H1033" s="68"/>
      <c r="I1033" s="197" t="s">
        <v>5062</v>
      </c>
      <c r="J1033" s="68"/>
      <c r="K1033" s="68"/>
      <c r="L1033" s="68"/>
      <c r="M1033" s="68"/>
      <c r="N1033" s="348"/>
      <c r="O1033" s="348"/>
      <c r="P1033" s="214">
        <v>0</v>
      </c>
      <c r="Q1033" s="214">
        <v>1107028.54</v>
      </c>
      <c r="R1033" s="68" t="s">
        <v>1479</v>
      </c>
      <c r="S1033" s="349"/>
      <c r="T1033" s="272"/>
    </row>
    <row r="1034" spans="1:20" ht="76.5">
      <c r="A1034" s="191">
        <v>862</v>
      </c>
      <c r="B1034" s="68"/>
      <c r="C1034" s="212" t="s">
        <v>187</v>
      </c>
      <c r="D1034" s="213">
        <v>45721</v>
      </c>
      <c r="E1034" s="191" t="s">
        <v>3853</v>
      </c>
      <c r="F1034" s="191" t="s">
        <v>635</v>
      </c>
      <c r="G1034" s="191">
        <v>11281780</v>
      </c>
      <c r="H1034" s="68"/>
      <c r="I1034" s="197" t="s">
        <v>5063</v>
      </c>
      <c r="J1034" s="68"/>
      <c r="K1034" s="68"/>
      <c r="L1034" s="68"/>
      <c r="M1034" s="68"/>
      <c r="N1034" s="348"/>
      <c r="O1034" s="348"/>
      <c r="P1034" s="214">
        <v>0</v>
      </c>
      <c r="Q1034" s="214">
        <v>2903.96</v>
      </c>
      <c r="R1034" s="68" t="s">
        <v>1479</v>
      </c>
      <c r="S1034" s="349"/>
      <c r="T1034" s="272"/>
    </row>
    <row r="1035" spans="1:20" ht="76.5">
      <c r="A1035" s="191">
        <v>66</v>
      </c>
      <c r="B1035" s="68"/>
      <c r="C1035" s="212" t="s">
        <v>46</v>
      </c>
      <c r="D1035" s="213">
        <v>45721</v>
      </c>
      <c r="E1035" s="191" t="s">
        <v>3854</v>
      </c>
      <c r="F1035" s="191" t="s">
        <v>635</v>
      </c>
      <c r="G1035" s="191">
        <v>11279227</v>
      </c>
      <c r="H1035" s="68"/>
      <c r="I1035" s="197" t="s">
        <v>5064</v>
      </c>
      <c r="J1035" s="68"/>
      <c r="K1035" s="68"/>
      <c r="L1035" s="68"/>
      <c r="M1035" s="68"/>
      <c r="N1035" s="348"/>
      <c r="O1035" s="348"/>
      <c r="P1035" s="214">
        <v>0</v>
      </c>
      <c r="Q1035" s="214">
        <v>102556.58</v>
      </c>
      <c r="R1035" s="68" t="s">
        <v>1479</v>
      </c>
      <c r="S1035" s="349"/>
      <c r="T1035" s="272"/>
    </row>
    <row r="1036" spans="1:20" ht="76.5">
      <c r="A1036" s="191">
        <v>862</v>
      </c>
      <c r="B1036" s="68"/>
      <c r="C1036" s="212" t="s">
        <v>187</v>
      </c>
      <c r="D1036" s="213">
        <v>45721</v>
      </c>
      <c r="E1036" s="191" t="s">
        <v>3855</v>
      </c>
      <c r="F1036" s="191" t="s">
        <v>635</v>
      </c>
      <c r="G1036" s="191">
        <v>11279188</v>
      </c>
      <c r="H1036" s="68"/>
      <c r="I1036" s="197" t="s">
        <v>5065</v>
      </c>
      <c r="J1036" s="68"/>
      <c r="K1036" s="68"/>
      <c r="L1036" s="68"/>
      <c r="M1036" s="68"/>
      <c r="N1036" s="348"/>
      <c r="O1036" s="348"/>
      <c r="P1036" s="214">
        <v>0</v>
      </c>
      <c r="Q1036" s="214">
        <v>6751.34</v>
      </c>
      <c r="R1036" s="68" t="s">
        <v>1479</v>
      </c>
      <c r="S1036" s="349"/>
      <c r="T1036" s="272"/>
    </row>
    <row r="1037" spans="1:20" ht="76.5">
      <c r="A1037" s="191">
        <v>862</v>
      </c>
      <c r="B1037" s="68"/>
      <c r="C1037" s="212" t="s">
        <v>187</v>
      </c>
      <c r="D1037" s="213">
        <v>45721</v>
      </c>
      <c r="E1037" s="191" t="s">
        <v>3856</v>
      </c>
      <c r="F1037" s="191" t="s">
        <v>635</v>
      </c>
      <c r="G1037" s="191">
        <v>11279239</v>
      </c>
      <c r="H1037" s="68"/>
      <c r="I1037" s="197" t="s">
        <v>5066</v>
      </c>
      <c r="J1037" s="68"/>
      <c r="K1037" s="68"/>
      <c r="L1037" s="68"/>
      <c r="M1037" s="68"/>
      <c r="N1037" s="348"/>
      <c r="O1037" s="348"/>
      <c r="P1037" s="214">
        <v>0</v>
      </c>
      <c r="Q1037" s="214">
        <v>12674.34</v>
      </c>
      <c r="R1037" s="68" t="s">
        <v>1479</v>
      </c>
      <c r="S1037" s="349"/>
      <c r="T1037" s="272"/>
    </row>
    <row r="1038" spans="1:20" ht="76.5">
      <c r="A1038" s="191">
        <v>66</v>
      </c>
      <c r="B1038" s="68"/>
      <c r="C1038" s="212" t="s">
        <v>46</v>
      </c>
      <c r="D1038" s="213">
        <v>45721</v>
      </c>
      <c r="E1038" s="191" t="s">
        <v>3857</v>
      </c>
      <c r="F1038" s="191" t="s">
        <v>635</v>
      </c>
      <c r="G1038" s="191">
        <v>11279179</v>
      </c>
      <c r="H1038" s="68"/>
      <c r="I1038" s="197" t="s">
        <v>5067</v>
      </c>
      <c r="J1038" s="68"/>
      <c r="K1038" s="68"/>
      <c r="L1038" s="68"/>
      <c r="M1038" s="68"/>
      <c r="N1038" s="348"/>
      <c r="O1038" s="348"/>
      <c r="P1038" s="214">
        <v>0</v>
      </c>
      <c r="Q1038" s="214">
        <v>45976.84</v>
      </c>
      <c r="R1038" s="68" t="s">
        <v>1479</v>
      </c>
      <c r="S1038" s="349"/>
      <c r="T1038" s="272"/>
    </row>
    <row r="1039" spans="1:20" ht="76.5">
      <c r="A1039" s="191">
        <v>862</v>
      </c>
      <c r="B1039" s="68"/>
      <c r="C1039" s="212" t="s">
        <v>187</v>
      </c>
      <c r="D1039" s="213">
        <v>45721</v>
      </c>
      <c r="E1039" s="191" t="s">
        <v>3858</v>
      </c>
      <c r="F1039" s="191" t="s">
        <v>635</v>
      </c>
      <c r="G1039" s="191">
        <v>11279178</v>
      </c>
      <c r="H1039" s="68"/>
      <c r="I1039" s="197" t="s">
        <v>5068</v>
      </c>
      <c r="J1039" s="68"/>
      <c r="K1039" s="68"/>
      <c r="L1039" s="68"/>
      <c r="M1039" s="68"/>
      <c r="N1039" s="348"/>
      <c r="O1039" s="348"/>
      <c r="P1039" s="214">
        <v>0</v>
      </c>
      <c r="Q1039" s="214">
        <v>5868.95</v>
      </c>
      <c r="R1039" s="68" t="s">
        <v>1479</v>
      </c>
      <c r="S1039" s="349"/>
      <c r="T1039" s="272"/>
    </row>
    <row r="1040" spans="1:20" ht="76.5">
      <c r="A1040" s="191">
        <v>66</v>
      </c>
      <c r="B1040" s="68"/>
      <c r="C1040" s="212" t="s">
        <v>46</v>
      </c>
      <c r="D1040" s="213">
        <v>45721</v>
      </c>
      <c r="E1040" s="191" t="s">
        <v>3859</v>
      </c>
      <c r="F1040" s="191" t="s">
        <v>635</v>
      </c>
      <c r="G1040" s="191">
        <v>11279168</v>
      </c>
      <c r="H1040" s="68"/>
      <c r="I1040" s="197" t="s">
        <v>5069</v>
      </c>
      <c r="J1040" s="68"/>
      <c r="K1040" s="68"/>
      <c r="L1040" s="68"/>
      <c r="M1040" s="68"/>
      <c r="N1040" s="348"/>
      <c r="O1040" s="348"/>
      <c r="P1040" s="214">
        <v>0</v>
      </c>
      <c r="Q1040" s="214">
        <v>41782.410000000003</v>
      </c>
      <c r="R1040" s="68" t="s">
        <v>1479</v>
      </c>
      <c r="S1040" s="349"/>
      <c r="T1040" s="272"/>
    </row>
    <row r="1041" spans="1:20" ht="76.5">
      <c r="A1041" s="191">
        <v>862</v>
      </c>
      <c r="B1041" s="68"/>
      <c r="C1041" s="212" t="s">
        <v>187</v>
      </c>
      <c r="D1041" s="213">
        <v>45721</v>
      </c>
      <c r="E1041" s="191" t="s">
        <v>3860</v>
      </c>
      <c r="F1041" s="191" t="s">
        <v>635</v>
      </c>
      <c r="G1041" s="191">
        <v>11279156</v>
      </c>
      <c r="H1041" s="68"/>
      <c r="I1041" s="197" t="s">
        <v>5070</v>
      </c>
      <c r="J1041" s="68"/>
      <c r="K1041" s="68"/>
      <c r="L1041" s="68"/>
      <c r="M1041" s="68"/>
      <c r="N1041" s="348"/>
      <c r="O1041" s="348"/>
      <c r="P1041" s="214">
        <v>0</v>
      </c>
      <c r="Q1041" s="214">
        <v>44904.480000000003</v>
      </c>
      <c r="R1041" s="68" t="s">
        <v>1479</v>
      </c>
      <c r="S1041" s="349"/>
      <c r="T1041" s="272"/>
    </row>
    <row r="1042" spans="1:20" ht="76.5">
      <c r="A1042" s="191">
        <v>862</v>
      </c>
      <c r="B1042" s="68"/>
      <c r="C1042" s="212" t="s">
        <v>187</v>
      </c>
      <c r="D1042" s="213">
        <v>45721</v>
      </c>
      <c r="E1042" s="191" t="s">
        <v>3861</v>
      </c>
      <c r="F1042" s="191" t="s">
        <v>635</v>
      </c>
      <c r="G1042" s="191">
        <v>11278868</v>
      </c>
      <c r="H1042" s="68"/>
      <c r="I1042" s="197" t="s">
        <v>5071</v>
      </c>
      <c r="J1042" s="68"/>
      <c r="K1042" s="68"/>
      <c r="L1042" s="68"/>
      <c r="M1042" s="68"/>
      <c r="N1042" s="348"/>
      <c r="O1042" s="348"/>
      <c r="P1042" s="214">
        <v>0</v>
      </c>
      <c r="Q1042" s="214">
        <v>4620.9799999999996</v>
      </c>
      <c r="R1042" s="68" t="s">
        <v>1479</v>
      </c>
      <c r="S1042" s="349"/>
      <c r="T1042" s="272"/>
    </row>
    <row r="1043" spans="1:20" ht="76.5">
      <c r="A1043" s="191">
        <v>862</v>
      </c>
      <c r="B1043" s="68"/>
      <c r="C1043" s="212" t="s">
        <v>187</v>
      </c>
      <c r="D1043" s="213">
        <v>45721</v>
      </c>
      <c r="E1043" s="191" t="s">
        <v>3862</v>
      </c>
      <c r="F1043" s="191" t="s">
        <v>635</v>
      </c>
      <c r="G1043" s="191">
        <v>11279133</v>
      </c>
      <c r="H1043" s="68"/>
      <c r="I1043" s="197" t="s">
        <v>5072</v>
      </c>
      <c r="J1043" s="68"/>
      <c r="K1043" s="68"/>
      <c r="L1043" s="68"/>
      <c r="M1043" s="68"/>
      <c r="N1043" s="348"/>
      <c r="O1043" s="348"/>
      <c r="P1043" s="214">
        <v>0</v>
      </c>
      <c r="Q1043" s="214">
        <v>4832.37</v>
      </c>
      <c r="R1043" s="68" t="s">
        <v>1479</v>
      </c>
      <c r="S1043" s="349"/>
      <c r="T1043" s="272"/>
    </row>
    <row r="1044" spans="1:20" ht="76.5">
      <c r="A1044" s="191">
        <v>66</v>
      </c>
      <c r="B1044" s="68"/>
      <c r="C1044" s="212" t="s">
        <v>46</v>
      </c>
      <c r="D1044" s="213">
        <v>45721</v>
      </c>
      <c r="E1044" s="191" t="s">
        <v>3863</v>
      </c>
      <c r="F1044" s="191" t="s">
        <v>635</v>
      </c>
      <c r="G1044" s="191">
        <v>11279143</v>
      </c>
      <c r="H1044" s="68"/>
      <c r="I1044" s="197" t="s">
        <v>5073</v>
      </c>
      <c r="J1044" s="68"/>
      <c r="K1044" s="68"/>
      <c r="L1044" s="68"/>
      <c r="M1044" s="68"/>
      <c r="N1044" s="348"/>
      <c r="O1044" s="348"/>
      <c r="P1044" s="214">
        <v>0</v>
      </c>
      <c r="Q1044" s="214">
        <v>323301.58</v>
      </c>
      <c r="R1044" s="68" t="s">
        <v>1479</v>
      </c>
      <c r="S1044" s="349"/>
      <c r="T1044" s="272"/>
    </row>
    <row r="1045" spans="1:20" ht="76.5">
      <c r="A1045" s="191">
        <v>66</v>
      </c>
      <c r="B1045" s="68"/>
      <c r="C1045" s="212" t="s">
        <v>46</v>
      </c>
      <c r="D1045" s="213">
        <v>45721</v>
      </c>
      <c r="E1045" s="191" t="s">
        <v>3864</v>
      </c>
      <c r="F1045" s="191" t="s">
        <v>635</v>
      </c>
      <c r="G1045" s="191">
        <v>11278861</v>
      </c>
      <c r="H1045" s="68"/>
      <c r="I1045" s="197" t="s">
        <v>5074</v>
      </c>
      <c r="J1045" s="68"/>
      <c r="K1045" s="68"/>
      <c r="L1045" s="68"/>
      <c r="M1045" s="68"/>
      <c r="N1045" s="348"/>
      <c r="O1045" s="348"/>
      <c r="P1045" s="214">
        <v>0</v>
      </c>
      <c r="Q1045" s="214">
        <v>33320.370000000003</v>
      </c>
      <c r="R1045" s="68" t="s">
        <v>1479</v>
      </c>
      <c r="S1045" s="349"/>
      <c r="T1045" s="272"/>
    </row>
    <row r="1046" spans="1:20" ht="76.5">
      <c r="A1046" s="191">
        <v>66</v>
      </c>
      <c r="B1046" s="68"/>
      <c r="C1046" s="212" t="s">
        <v>46</v>
      </c>
      <c r="D1046" s="213">
        <v>45721</v>
      </c>
      <c r="E1046" s="191" t="s">
        <v>3865</v>
      </c>
      <c r="F1046" s="191" t="s">
        <v>635</v>
      </c>
      <c r="G1046" s="191">
        <v>11279123</v>
      </c>
      <c r="H1046" s="68"/>
      <c r="I1046" s="197" t="s">
        <v>5075</v>
      </c>
      <c r="J1046" s="68"/>
      <c r="K1046" s="68"/>
      <c r="L1046" s="68"/>
      <c r="M1046" s="68"/>
      <c r="N1046" s="348"/>
      <c r="O1046" s="348"/>
      <c r="P1046" s="214">
        <v>0</v>
      </c>
      <c r="Q1046" s="214">
        <v>33012.26</v>
      </c>
      <c r="R1046" s="68" t="s">
        <v>1479</v>
      </c>
      <c r="S1046" s="349"/>
      <c r="T1046" s="272"/>
    </row>
    <row r="1047" spans="1:20" ht="76.5">
      <c r="A1047" s="191">
        <v>66</v>
      </c>
      <c r="B1047" s="68"/>
      <c r="C1047" s="212" t="s">
        <v>46</v>
      </c>
      <c r="D1047" s="213">
        <v>45721</v>
      </c>
      <c r="E1047" s="191" t="s">
        <v>3866</v>
      </c>
      <c r="F1047" s="191" t="s">
        <v>635</v>
      </c>
      <c r="G1047" s="191">
        <v>11278850</v>
      </c>
      <c r="H1047" s="68"/>
      <c r="I1047" s="197" t="s">
        <v>5076</v>
      </c>
      <c r="J1047" s="68"/>
      <c r="K1047" s="68"/>
      <c r="L1047" s="68"/>
      <c r="M1047" s="68"/>
      <c r="N1047" s="348"/>
      <c r="O1047" s="348"/>
      <c r="P1047" s="214">
        <v>0</v>
      </c>
      <c r="Q1047" s="214">
        <v>100760.11</v>
      </c>
      <c r="R1047" s="68" t="s">
        <v>1479</v>
      </c>
      <c r="S1047" s="349"/>
      <c r="T1047" s="272"/>
    </row>
    <row r="1048" spans="1:20" ht="89.25">
      <c r="A1048" s="191">
        <v>862</v>
      </c>
      <c r="B1048" s="68"/>
      <c r="C1048" s="212" t="s">
        <v>187</v>
      </c>
      <c r="D1048" s="213">
        <v>45721</v>
      </c>
      <c r="E1048" s="191" t="s">
        <v>3867</v>
      </c>
      <c r="F1048" s="191" t="s">
        <v>635</v>
      </c>
      <c r="G1048" s="191">
        <v>11278799</v>
      </c>
      <c r="H1048" s="68"/>
      <c r="I1048" s="197" t="s">
        <v>5077</v>
      </c>
      <c r="J1048" s="68"/>
      <c r="K1048" s="68"/>
      <c r="L1048" s="68"/>
      <c r="M1048" s="68"/>
      <c r="N1048" s="348"/>
      <c r="O1048" s="348"/>
      <c r="P1048" s="214">
        <v>0</v>
      </c>
      <c r="Q1048" s="214">
        <v>893.73</v>
      </c>
      <c r="R1048" s="68" t="s">
        <v>1479</v>
      </c>
      <c r="S1048" s="349"/>
      <c r="T1048" s="272"/>
    </row>
    <row r="1049" spans="1:20" ht="76.5">
      <c r="A1049" s="191">
        <v>66</v>
      </c>
      <c r="B1049" s="68"/>
      <c r="C1049" s="212" t="s">
        <v>46</v>
      </c>
      <c r="D1049" s="213">
        <v>45721</v>
      </c>
      <c r="E1049" s="191" t="s">
        <v>3868</v>
      </c>
      <c r="F1049" s="191" t="s">
        <v>635</v>
      </c>
      <c r="G1049" s="191">
        <v>11277056</v>
      </c>
      <c r="H1049" s="68"/>
      <c r="I1049" s="197" t="s">
        <v>5078</v>
      </c>
      <c r="J1049" s="68"/>
      <c r="K1049" s="68"/>
      <c r="L1049" s="68"/>
      <c r="M1049" s="68"/>
      <c r="N1049" s="348"/>
      <c r="O1049" s="348"/>
      <c r="P1049" s="214">
        <v>0</v>
      </c>
      <c r="Q1049" s="214">
        <v>6183.76</v>
      </c>
      <c r="R1049" s="68" t="s">
        <v>1479</v>
      </c>
      <c r="S1049" s="349"/>
      <c r="T1049" s="272"/>
    </row>
    <row r="1050" spans="1:20" ht="76.5">
      <c r="A1050" s="191">
        <v>862</v>
      </c>
      <c r="B1050" s="68"/>
      <c r="C1050" s="212" t="s">
        <v>187</v>
      </c>
      <c r="D1050" s="213">
        <v>45721</v>
      </c>
      <c r="E1050" s="191" t="s">
        <v>3869</v>
      </c>
      <c r="F1050" s="191" t="s">
        <v>635</v>
      </c>
      <c r="G1050" s="191">
        <v>11278855</v>
      </c>
      <c r="H1050" s="68"/>
      <c r="I1050" s="197" t="s">
        <v>5079</v>
      </c>
      <c r="J1050" s="68"/>
      <c r="K1050" s="68"/>
      <c r="L1050" s="68"/>
      <c r="M1050" s="68"/>
      <c r="N1050" s="348"/>
      <c r="O1050" s="348"/>
      <c r="P1050" s="214">
        <v>0</v>
      </c>
      <c r="Q1050" s="214">
        <v>14492.64</v>
      </c>
      <c r="R1050" s="68" t="s">
        <v>1479</v>
      </c>
      <c r="S1050" s="349"/>
      <c r="T1050" s="272"/>
    </row>
    <row r="1051" spans="1:20" ht="38.25">
      <c r="A1051" s="191">
        <v>283</v>
      </c>
      <c r="B1051" s="68"/>
      <c r="C1051" s="212" t="s">
        <v>115</v>
      </c>
      <c r="D1051" s="213">
        <v>45721</v>
      </c>
      <c r="E1051" s="191" t="s">
        <v>3870</v>
      </c>
      <c r="F1051" s="191" t="s">
        <v>6</v>
      </c>
      <c r="G1051" s="191">
        <v>2180594</v>
      </c>
      <c r="H1051" s="68"/>
      <c r="I1051" s="197" t="s">
        <v>5080</v>
      </c>
      <c r="J1051" s="68"/>
      <c r="K1051" s="68"/>
      <c r="L1051" s="68"/>
      <c r="M1051" s="68"/>
      <c r="N1051" s="348"/>
      <c r="O1051" s="348"/>
      <c r="P1051" s="214">
        <v>0</v>
      </c>
      <c r="Q1051" s="214">
        <v>289575.39</v>
      </c>
      <c r="R1051" s="68" t="s">
        <v>1479</v>
      </c>
      <c r="S1051" s="349"/>
      <c r="T1051" s="272"/>
    </row>
    <row r="1052" spans="1:20" ht="51">
      <c r="A1052" s="191" t="s">
        <v>542</v>
      </c>
      <c r="B1052" s="68"/>
      <c r="C1052" s="212" t="s">
        <v>687</v>
      </c>
      <c r="D1052" s="213">
        <v>45721</v>
      </c>
      <c r="E1052" s="191" t="s">
        <v>3871</v>
      </c>
      <c r="F1052" s="191" t="s">
        <v>10</v>
      </c>
      <c r="G1052" s="191">
        <v>19721</v>
      </c>
      <c r="H1052" s="68"/>
      <c r="I1052" s="197" t="s">
        <v>5081</v>
      </c>
      <c r="J1052" s="68"/>
      <c r="K1052" s="68"/>
      <c r="L1052" s="68"/>
      <c r="M1052" s="68"/>
      <c r="N1052" s="348"/>
      <c r="O1052" s="348"/>
      <c r="P1052" s="214">
        <v>410.22</v>
      </c>
      <c r="Q1052" s="214">
        <v>0</v>
      </c>
      <c r="R1052" s="68" t="s">
        <v>1479</v>
      </c>
      <c r="S1052" s="349"/>
      <c r="T1052" s="272"/>
    </row>
    <row r="1053" spans="1:20" ht="76.5">
      <c r="A1053" s="191" t="s">
        <v>542</v>
      </c>
      <c r="B1053" s="68"/>
      <c r="C1053" s="212" t="s">
        <v>687</v>
      </c>
      <c r="D1053" s="213">
        <v>45721</v>
      </c>
      <c r="E1053" s="191" t="s">
        <v>3872</v>
      </c>
      <c r="F1053" s="191" t="s">
        <v>10</v>
      </c>
      <c r="G1053" s="191">
        <v>19808</v>
      </c>
      <c r="H1053" s="68"/>
      <c r="I1053" s="197" t="s">
        <v>5082</v>
      </c>
      <c r="J1053" s="68"/>
      <c r="K1053" s="68"/>
      <c r="L1053" s="68"/>
      <c r="M1053" s="68"/>
      <c r="N1053" s="348"/>
      <c r="O1053" s="348"/>
      <c r="P1053" s="214">
        <v>219022.5</v>
      </c>
      <c r="Q1053" s="214">
        <v>0</v>
      </c>
      <c r="R1053" s="68" t="s">
        <v>1479</v>
      </c>
      <c r="S1053" s="349"/>
      <c r="T1053" s="272"/>
    </row>
    <row r="1054" spans="1:20" ht="63.75">
      <c r="A1054" s="191" t="s">
        <v>542</v>
      </c>
      <c r="B1054" s="68"/>
      <c r="C1054" s="212" t="s">
        <v>687</v>
      </c>
      <c r="D1054" s="213">
        <v>45721</v>
      </c>
      <c r="E1054" s="191" t="s">
        <v>3873</v>
      </c>
      <c r="F1054" s="191" t="s">
        <v>19</v>
      </c>
      <c r="G1054" s="191">
        <v>19808</v>
      </c>
      <c r="H1054" s="68"/>
      <c r="I1054" s="197" t="s">
        <v>5083</v>
      </c>
      <c r="J1054" s="68"/>
      <c r="K1054" s="68"/>
      <c r="L1054" s="68"/>
      <c r="M1054" s="68"/>
      <c r="N1054" s="348"/>
      <c r="O1054" s="348"/>
      <c r="P1054" s="214">
        <v>221850000</v>
      </c>
      <c r="Q1054" s="214">
        <v>0</v>
      </c>
      <c r="R1054" s="68" t="s">
        <v>1479</v>
      </c>
      <c r="S1054" s="349"/>
      <c r="T1054" s="272"/>
    </row>
    <row r="1055" spans="1:20" ht="76.5">
      <c r="A1055" s="191" t="s">
        <v>542</v>
      </c>
      <c r="B1055" s="68"/>
      <c r="C1055" s="212" t="s">
        <v>687</v>
      </c>
      <c r="D1055" s="213">
        <v>45721</v>
      </c>
      <c r="E1055" s="191" t="s">
        <v>3874</v>
      </c>
      <c r="F1055" s="191" t="s">
        <v>10</v>
      </c>
      <c r="G1055" s="191">
        <v>19720</v>
      </c>
      <c r="H1055" s="68"/>
      <c r="I1055" s="197" t="s">
        <v>5084</v>
      </c>
      <c r="J1055" s="68"/>
      <c r="K1055" s="68"/>
      <c r="L1055" s="68"/>
      <c r="M1055" s="68"/>
      <c r="N1055" s="348"/>
      <c r="O1055" s="348"/>
      <c r="P1055" s="214">
        <v>3578.3</v>
      </c>
      <c r="Q1055" s="214">
        <v>0</v>
      </c>
      <c r="R1055" s="68" t="s">
        <v>1479</v>
      </c>
      <c r="S1055" s="349"/>
      <c r="T1055" s="272"/>
    </row>
    <row r="1056" spans="1:20" ht="63.75">
      <c r="A1056" s="191">
        <v>513</v>
      </c>
      <c r="B1056" s="68"/>
      <c r="C1056" s="212" t="s">
        <v>160</v>
      </c>
      <c r="D1056" s="213">
        <v>45721</v>
      </c>
      <c r="E1056" s="191" t="s">
        <v>3875</v>
      </c>
      <c r="F1056" s="191" t="s">
        <v>14</v>
      </c>
      <c r="G1056" s="191">
        <v>3051445</v>
      </c>
      <c r="H1056" s="68"/>
      <c r="I1056" s="197" t="s">
        <v>5085</v>
      </c>
      <c r="J1056" s="68"/>
      <c r="K1056" s="68"/>
      <c r="L1056" s="68"/>
      <c r="M1056" s="68"/>
      <c r="N1056" s="348"/>
      <c r="O1056" s="348"/>
      <c r="P1056" s="214">
        <v>60</v>
      </c>
      <c r="Q1056" s="214">
        <v>0</v>
      </c>
      <c r="R1056" s="68" t="s">
        <v>1479</v>
      </c>
      <c r="S1056" s="349"/>
      <c r="T1056" s="272"/>
    </row>
    <row r="1057" spans="1:20" ht="76.5">
      <c r="A1057" s="191" t="s">
        <v>542</v>
      </c>
      <c r="B1057" s="68"/>
      <c r="C1057" s="212" t="s">
        <v>687</v>
      </c>
      <c r="D1057" s="213">
        <v>45721</v>
      </c>
      <c r="E1057" s="191" t="s">
        <v>3876</v>
      </c>
      <c r="F1057" s="191" t="s">
        <v>19</v>
      </c>
      <c r="G1057" s="191">
        <v>19813</v>
      </c>
      <c r="H1057" s="68"/>
      <c r="I1057" s="197" t="s">
        <v>5086</v>
      </c>
      <c r="J1057" s="68"/>
      <c r="K1057" s="68"/>
      <c r="L1057" s="68"/>
      <c r="M1057" s="68"/>
      <c r="N1057" s="348"/>
      <c r="O1057" s="348"/>
      <c r="P1057" s="214">
        <v>93377726.400000006</v>
      </c>
      <c r="Q1057" s="214">
        <v>0</v>
      </c>
      <c r="R1057" s="68" t="s">
        <v>1479</v>
      </c>
      <c r="S1057" s="349"/>
      <c r="T1057" s="272"/>
    </row>
    <row r="1058" spans="1:20" ht="76.5">
      <c r="A1058" s="191" t="s">
        <v>542</v>
      </c>
      <c r="B1058" s="68"/>
      <c r="C1058" s="212" t="s">
        <v>687</v>
      </c>
      <c r="D1058" s="213">
        <v>45721</v>
      </c>
      <c r="E1058" s="191" t="s">
        <v>3877</v>
      </c>
      <c r="F1058" s="191" t="s">
        <v>10</v>
      </c>
      <c r="G1058" s="191">
        <v>19813</v>
      </c>
      <c r="H1058" s="68"/>
      <c r="I1058" s="197" t="s">
        <v>5087</v>
      </c>
      <c r="J1058" s="68"/>
      <c r="K1058" s="68"/>
      <c r="L1058" s="68"/>
      <c r="M1058" s="68"/>
      <c r="N1058" s="348"/>
      <c r="O1058" s="348"/>
      <c r="P1058" s="214">
        <v>92396.09</v>
      </c>
      <c r="Q1058" s="214">
        <v>0</v>
      </c>
      <c r="R1058" s="68" t="s">
        <v>1479</v>
      </c>
      <c r="S1058" s="349"/>
      <c r="T1058" s="272"/>
    </row>
    <row r="1059" spans="1:20" ht="76.5">
      <c r="A1059" s="191" t="s">
        <v>542</v>
      </c>
      <c r="B1059" s="68"/>
      <c r="C1059" s="212" t="s">
        <v>687</v>
      </c>
      <c r="D1059" s="213">
        <v>45721</v>
      </c>
      <c r="E1059" s="191" t="s">
        <v>3878</v>
      </c>
      <c r="F1059" s="191" t="s">
        <v>10</v>
      </c>
      <c r="G1059" s="191">
        <v>1121381</v>
      </c>
      <c r="H1059" s="68"/>
      <c r="I1059" s="197" t="s">
        <v>5088</v>
      </c>
      <c r="J1059" s="68"/>
      <c r="K1059" s="68"/>
      <c r="L1059" s="68"/>
      <c r="M1059" s="68"/>
      <c r="N1059" s="348"/>
      <c r="O1059" s="348"/>
      <c r="P1059" s="214">
        <v>60</v>
      </c>
      <c r="Q1059" s="214">
        <v>0</v>
      </c>
      <c r="R1059" s="68" t="s">
        <v>1479</v>
      </c>
      <c r="S1059" s="349"/>
      <c r="T1059" s="272"/>
    </row>
    <row r="1060" spans="1:20" ht="76.5">
      <c r="A1060" s="191" t="s">
        <v>542</v>
      </c>
      <c r="B1060" s="68"/>
      <c r="C1060" s="212" t="s">
        <v>687</v>
      </c>
      <c r="D1060" s="213">
        <v>45721</v>
      </c>
      <c r="E1060" s="191" t="s">
        <v>3879</v>
      </c>
      <c r="F1060" s="191" t="s">
        <v>10</v>
      </c>
      <c r="G1060" s="191">
        <v>1121386</v>
      </c>
      <c r="H1060" s="68"/>
      <c r="I1060" s="197" t="s">
        <v>5089</v>
      </c>
      <c r="J1060" s="68"/>
      <c r="K1060" s="68"/>
      <c r="L1060" s="68"/>
      <c r="M1060" s="68"/>
      <c r="N1060" s="348"/>
      <c r="O1060" s="348"/>
      <c r="P1060" s="214">
        <v>7903.19</v>
      </c>
      <c r="Q1060" s="214">
        <v>0</v>
      </c>
      <c r="R1060" s="68" t="s">
        <v>1479</v>
      </c>
      <c r="S1060" s="349"/>
      <c r="T1060" s="272"/>
    </row>
    <row r="1061" spans="1:20" ht="76.5">
      <c r="A1061" s="191" t="s">
        <v>542</v>
      </c>
      <c r="B1061" s="68"/>
      <c r="C1061" s="212" t="s">
        <v>687</v>
      </c>
      <c r="D1061" s="213">
        <v>45721</v>
      </c>
      <c r="E1061" s="191" t="s">
        <v>3880</v>
      </c>
      <c r="F1061" s="191" t="s">
        <v>19</v>
      </c>
      <c r="G1061" s="191">
        <v>19814</v>
      </c>
      <c r="H1061" s="68"/>
      <c r="I1061" s="197" t="s">
        <v>5090</v>
      </c>
      <c r="J1061" s="68"/>
      <c r="K1061" s="68"/>
      <c r="L1061" s="68"/>
      <c r="M1061" s="68"/>
      <c r="N1061" s="348"/>
      <c r="O1061" s="348"/>
      <c r="P1061" s="214">
        <v>5670290.4199999999</v>
      </c>
      <c r="Q1061" s="214">
        <v>0</v>
      </c>
      <c r="R1061" s="68" t="s">
        <v>1479</v>
      </c>
      <c r="S1061" s="349"/>
      <c r="T1061" s="272"/>
    </row>
    <row r="1062" spans="1:20" ht="89.25">
      <c r="A1062" s="191" t="s">
        <v>542</v>
      </c>
      <c r="B1062" s="68"/>
      <c r="C1062" s="212" t="s">
        <v>687</v>
      </c>
      <c r="D1062" s="213">
        <v>45721</v>
      </c>
      <c r="E1062" s="191" t="s">
        <v>3881</v>
      </c>
      <c r="F1062" s="191" t="s">
        <v>10</v>
      </c>
      <c r="G1062" s="191">
        <v>19814</v>
      </c>
      <c r="H1062" s="68"/>
      <c r="I1062" s="197" t="s">
        <v>5091</v>
      </c>
      <c r="J1062" s="68"/>
      <c r="K1062" s="68"/>
      <c r="L1062" s="68"/>
      <c r="M1062" s="68"/>
      <c r="N1062" s="348"/>
      <c r="O1062" s="348"/>
      <c r="P1062" s="214">
        <v>5948.84</v>
      </c>
      <c r="Q1062" s="214">
        <v>0</v>
      </c>
      <c r="R1062" s="68" t="s">
        <v>1479</v>
      </c>
      <c r="S1062" s="349"/>
      <c r="T1062" s="272"/>
    </row>
    <row r="1063" spans="1:20" ht="76.5">
      <c r="A1063" s="191">
        <v>117</v>
      </c>
      <c r="B1063" s="68"/>
      <c r="C1063" s="212" t="s">
        <v>54</v>
      </c>
      <c r="D1063" s="213">
        <v>45721</v>
      </c>
      <c r="E1063" s="191" t="s">
        <v>3882</v>
      </c>
      <c r="F1063" s="191" t="s">
        <v>10</v>
      </c>
      <c r="G1063" s="191">
        <v>1121392</v>
      </c>
      <c r="H1063" s="68"/>
      <c r="I1063" s="197" t="s">
        <v>5092</v>
      </c>
      <c r="J1063" s="68"/>
      <c r="K1063" s="68"/>
      <c r="L1063" s="68"/>
      <c r="M1063" s="68"/>
      <c r="N1063" s="348"/>
      <c r="O1063" s="348"/>
      <c r="P1063" s="214">
        <v>60</v>
      </c>
      <c r="Q1063" s="214">
        <v>0</v>
      </c>
      <c r="R1063" s="68" t="s">
        <v>1479</v>
      </c>
      <c r="S1063" s="349"/>
      <c r="T1063" s="272"/>
    </row>
    <row r="1064" spans="1:20" ht="76.5">
      <c r="A1064" s="191">
        <v>117</v>
      </c>
      <c r="B1064" s="68"/>
      <c r="C1064" s="212" t="s">
        <v>54</v>
      </c>
      <c r="D1064" s="213">
        <v>45721</v>
      </c>
      <c r="E1064" s="191" t="s">
        <v>3883</v>
      </c>
      <c r="F1064" s="191" t="s">
        <v>10</v>
      </c>
      <c r="G1064" s="191">
        <v>1121448</v>
      </c>
      <c r="H1064" s="68"/>
      <c r="I1064" s="197" t="s">
        <v>5093</v>
      </c>
      <c r="J1064" s="68"/>
      <c r="K1064" s="68"/>
      <c r="L1064" s="68"/>
      <c r="M1064" s="68"/>
      <c r="N1064" s="348"/>
      <c r="O1064" s="348"/>
      <c r="P1064" s="214">
        <v>60</v>
      </c>
      <c r="Q1064" s="214">
        <v>0</v>
      </c>
      <c r="R1064" s="68" t="s">
        <v>1479</v>
      </c>
      <c r="S1064" s="349"/>
      <c r="T1064" s="272"/>
    </row>
    <row r="1065" spans="1:20" ht="76.5">
      <c r="A1065" s="191">
        <v>117</v>
      </c>
      <c r="B1065" s="68"/>
      <c r="C1065" s="212" t="s">
        <v>54</v>
      </c>
      <c r="D1065" s="213">
        <v>45721</v>
      </c>
      <c r="E1065" s="191" t="s">
        <v>3884</v>
      </c>
      <c r="F1065" s="191" t="s">
        <v>10</v>
      </c>
      <c r="G1065" s="191">
        <v>1121394</v>
      </c>
      <c r="H1065" s="68"/>
      <c r="I1065" s="197" t="s">
        <v>5094</v>
      </c>
      <c r="J1065" s="68"/>
      <c r="K1065" s="68"/>
      <c r="L1065" s="68"/>
      <c r="M1065" s="68"/>
      <c r="N1065" s="348"/>
      <c r="O1065" s="348"/>
      <c r="P1065" s="214">
        <v>60</v>
      </c>
      <c r="Q1065" s="214">
        <v>0</v>
      </c>
      <c r="R1065" s="68" t="s">
        <v>1479</v>
      </c>
      <c r="S1065" s="349"/>
      <c r="T1065" s="272"/>
    </row>
    <row r="1066" spans="1:20" ht="63.75">
      <c r="A1066" s="191">
        <v>117</v>
      </c>
      <c r="B1066" s="68"/>
      <c r="C1066" s="212" t="s">
        <v>54</v>
      </c>
      <c r="D1066" s="213">
        <v>45721</v>
      </c>
      <c r="E1066" s="191" t="s">
        <v>3885</v>
      </c>
      <c r="F1066" s="191" t="s">
        <v>10</v>
      </c>
      <c r="G1066" s="191">
        <v>1121407</v>
      </c>
      <c r="H1066" s="68"/>
      <c r="I1066" s="197" t="s">
        <v>5095</v>
      </c>
      <c r="J1066" s="68"/>
      <c r="K1066" s="68"/>
      <c r="L1066" s="68"/>
      <c r="M1066" s="68"/>
      <c r="N1066" s="348"/>
      <c r="O1066" s="348"/>
      <c r="P1066" s="214">
        <v>60</v>
      </c>
      <c r="Q1066" s="214">
        <v>0</v>
      </c>
      <c r="R1066" s="68" t="s">
        <v>1479</v>
      </c>
      <c r="S1066" s="349"/>
      <c r="T1066" s="272"/>
    </row>
    <row r="1067" spans="1:20" ht="76.5">
      <c r="A1067" s="191">
        <v>117</v>
      </c>
      <c r="B1067" s="68"/>
      <c r="C1067" s="212" t="s">
        <v>54</v>
      </c>
      <c r="D1067" s="213">
        <v>45721</v>
      </c>
      <c r="E1067" s="191" t="s">
        <v>3886</v>
      </c>
      <c r="F1067" s="191" t="s">
        <v>10</v>
      </c>
      <c r="G1067" s="191">
        <v>1121410</v>
      </c>
      <c r="H1067" s="68"/>
      <c r="I1067" s="197" t="s">
        <v>5096</v>
      </c>
      <c r="J1067" s="68"/>
      <c r="K1067" s="68"/>
      <c r="L1067" s="68"/>
      <c r="M1067" s="68"/>
      <c r="N1067" s="348"/>
      <c r="O1067" s="348"/>
      <c r="P1067" s="214">
        <v>60</v>
      </c>
      <c r="Q1067" s="214">
        <v>0</v>
      </c>
      <c r="R1067" s="68" t="s">
        <v>1479</v>
      </c>
      <c r="S1067" s="349"/>
      <c r="T1067" s="272"/>
    </row>
    <row r="1068" spans="1:20" ht="89.25">
      <c r="A1068" s="191">
        <v>389</v>
      </c>
      <c r="B1068" s="68"/>
      <c r="C1068" s="212" t="s">
        <v>1401</v>
      </c>
      <c r="D1068" s="213">
        <v>45721</v>
      </c>
      <c r="E1068" s="191" t="s">
        <v>3887</v>
      </c>
      <c r="F1068" s="191" t="s">
        <v>10</v>
      </c>
      <c r="G1068" s="191">
        <v>1121414</v>
      </c>
      <c r="H1068" s="68"/>
      <c r="I1068" s="197" t="s">
        <v>5097</v>
      </c>
      <c r="J1068" s="68"/>
      <c r="K1068" s="68"/>
      <c r="L1068" s="68"/>
      <c r="M1068" s="68"/>
      <c r="N1068" s="348"/>
      <c r="O1068" s="348"/>
      <c r="P1068" s="214">
        <v>60</v>
      </c>
      <c r="Q1068" s="214">
        <v>0</v>
      </c>
      <c r="R1068" s="68" t="s">
        <v>1479</v>
      </c>
      <c r="S1068" s="349"/>
      <c r="T1068" s="272"/>
    </row>
    <row r="1069" spans="1:20" ht="76.5">
      <c r="A1069" s="191">
        <v>117</v>
      </c>
      <c r="B1069" s="68"/>
      <c r="C1069" s="212" t="s">
        <v>54</v>
      </c>
      <c r="D1069" s="213">
        <v>45721</v>
      </c>
      <c r="E1069" s="191" t="s">
        <v>3888</v>
      </c>
      <c r="F1069" s="191" t="s">
        <v>10</v>
      </c>
      <c r="G1069" s="191">
        <v>1121438</v>
      </c>
      <c r="H1069" s="68"/>
      <c r="I1069" s="197" t="s">
        <v>5098</v>
      </c>
      <c r="J1069" s="68"/>
      <c r="K1069" s="68"/>
      <c r="L1069" s="68"/>
      <c r="M1069" s="68"/>
      <c r="N1069" s="348"/>
      <c r="O1069" s="348"/>
      <c r="P1069" s="214">
        <v>60</v>
      </c>
      <c r="Q1069" s="214">
        <v>0</v>
      </c>
      <c r="R1069" s="68" t="s">
        <v>1479</v>
      </c>
      <c r="S1069" s="349"/>
      <c r="T1069" s="272"/>
    </row>
    <row r="1070" spans="1:20" ht="89.25">
      <c r="A1070" s="191">
        <v>389</v>
      </c>
      <c r="B1070" s="68"/>
      <c r="C1070" s="212" t="s">
        <v>1401</v>
      </c>
      <c r="D1070" s="213">
        <v>45721</v>
      </c>
      <c r="E1070" s="191" t="s">
        <v>3889</v>
      </c>
      <c r="F1070" s="191" t="s">
        <v>10</v>
      </c>
      <c r="G1070" s="191">
        <v>1121439</v>
      </c>
      <c r="H1070" s="68"/>
      <c r="I1070" s="197" t="s">
        <v>5099</v>
      </c>
      <c r="J1070" s="68"/>
      <c r="K1070" s="68"/>
      <c r="L1070" s="68"/>
      <c r="M1070" s="68"/>
      <c r="N1070" s="348"/>
      <c r="O1070" s="348"/>
      <c r="P1070" s="214">
        <v>60</v>
      </c>
      <c r="Q1070" s="214">
        <v>0</v>
      </c>
      <c r="R1070" s="68" t="s">
        <v>1479</v>
      </c>
      <c r="S1070" s="349"/>
      <c r="T1070" s="272"/>
    </row>
    <row r="1071" spans="1:20" ht="89.25">
      <c r="A1071" s="191">
        <v>389</v>
      </c>
      <c r="B1071" s="68"/>
      <c r="C1071" s="212" t="s">
        <v>1401</v>
      </c>
      <c r="D1071" s="213">
        <v>45721</v>
      </c>
      <c r="E1071" s="191" t="s">
        <v>3890</v>
      </c>
      <c r="F1071" s="191" t="s">
        <v>10</v>
      </c>
      <c r="G1071" s="191">
        <v>1121444</v>
      </c>
      <c r="H1071" s="68"/>
      <c r="I1071" s="197" t="s">
        <v>5100</v>
      </c>
      <c r="J1071" s="68"/>
      <c r="K1071" s="68"/>
      <c r="L1071" s="68"/>
      <c r="M1071" s="68"/>
      <c r="N1071" s="348"/>
      <c r="O1071" s="348"/>
      <c r="P1071" s="214">
        <v>60</v>
      </c>
      <c r="Q1071" s="214">
        <v>0</v>
      </c>
      <c r="R1071" s="68" t="s">
        <v>1479</v>
      </c>
      <c r="S1071" s="349"/>
      <c r="T1071" s="272"/>
    </row>
    <row r="1072" spans="1:20" ht="89.25">
      <c r="A1072" s="191">
        <v>389</v>
      </c>
      <c r="B1072" s="68"/>
      <c r="C1072" s="212" t="s">
        <v>1401</v>
      </c>
      <c r="D1072" s="213">
        <v>45721</v>
      </c>
      <c r="E1072" s="191" t="s">
        <v>3891</v>
      </c>
      <c r="F1072" s="191" t="s">
        <v>10</v>
      </c>
      <c r="G1072" s="191">
        <v>1121440</v>
      </c>
      <c r="H1072" s="68"/>
      <c r="I1072" s="197" t="s">
        <v>5101</v>
      </c>
      <c r="J1072" s="68"/>
      <c r="K1072" s="68"/>
      <c r="L1072" s="68"/>
      <c r="M1072" s="68"/>
      <c r="N1072" s="348"/>
      <c r="O1072" s="348"/>
      <c r="P1072" s="214">
        <v>60</v>
      </c>
      <c r="Q1072" s="214">
        <v>0</v>
      </c>
      <c r="R1072" s="68" t="s">
        <v>1479</v>
      </c>
      <c r="S1072" s="349"/>
      <c r="T1072" s="272"/>
    </row>
    <row r="1073" spans="1:20" ht="89.25">
      <c r="A1073" s="191">
        <v>389</v>
      </c>
      <c r="B1073" s="68"/>
      <c r="C1073" s="212" t="s">
        <v>1401</v>
      </c>
      <c r="D1073" s="213">
        <v>45721</v>
      </c>
      <c r="E1073" s="191" t="s">
        <v>3892</v>
      </c>
      <c r="F1073" s="191" t="s">
        <v>10</v>
      </c>
      <c r="G1073" s="191">
        <v>1121441</v>
      </c>
      <c r="H1073" s="68"/>
      <c r="I1073" s="197" t="s">
        <v>5102</v>
      </c>
      <c r="J1073" s="68"/>
      <c r="K1073" s="68"/>
      <c r="L1073" s="68"/>
      <c r="M1073" s="68"/>
      <c r="N1073" s="348"/>
      <c r="O1073" s="348"/>
      <c r="P1073" s="214">
        <v>60</v>
      </c>
      <c r="Q1073" s="214">
        <v>0</v>
      </c>
      <c r="R1073" s="68" t="s">
        <v>1479</v>
      </c>
      <c r="S1073" s="349"/>
      <c r="T1073" s="272"/>
    </row>
    <row r="1074" spans="1:20" ht="89.25">
      <c r="A1074" s="191">
        <v>389</v>
      </c>
      <c r="B1074" s="68"/>
      <c r="C1074" s="212" t="s">
        <v>1401</v>
      </c>
      <c r="D1074" s="213">
        <v>45721</v>
      </c>
      <c r="E1074" s="191" t="s">
        <v>3893</v>
      </c>
      <c r="F1074" s="191" t="s">
        <v>10</v>
      </c>
      <c r="G1074" s="191">
        <v>1121442</v>
      </c>
      <c r="H1074" s="68"/>
      <c r="I1074" s="197" t="s">
        <v>5103</v>
      </c>
      <c r="J1074" s="68"/>
      <c r="K1074" s="68"/>
      <c r="L1074" s="68"/>
      <c r="M1074" s="68"/>
      <c r="N1074" s="348"/>
      <c r="O1074" s="348"/>
      <c r="P1074" s="214">
        <v>60</v>
      </c>
      <c r="Q1074" s="214">
        <v>0</v>
      </c>
      <c r="R1074" s="68" t="s">
        <v>1479</v>
      </c>
      <c r="S1074" s="349"/>
      <c r="T1074" s="272"/>
    </row>
    <row r="1075" spans="1:20" ht="76.5">
      <c r="A1075" s="191">
        <v>117</v>
      </c>
      <c r="B1075" s="68"/>
      <c r="C1075" s="212" t="s">
        <v>54</v>
      </c>
      <c r="D1075" s="213">
        <v>45721</v>
      </c>
      <c r="E1075" s="191" t="s">
        <v>3894</v>
      </c>
      <c r="F1075" s="191" t="s">
        <v>10</v>
      </c>
      <c r="G1075" s="191">
        <v>1121446</v>
      </c>
      <c r="H1075" s="68"/>
      <c r="I1075" s="197" t="s">
        <v>5104</v>
      </c>
      <c r="J1075" s="68"/>
      <c r="K1075" s="68"/>
      <c r="L1075" s="68"/>
      <c r="M1075" s="68"/>
      <c r="N1075" s="348"/>
      <c r="O1075" s="348"/>
      <c r="P1075" s="214">
        <v>60</v>
      </c>
      <c r="Q1075" s="214">
        <v>0</v>
      </c>
      <c r="R1075" s="68" t="s">
        <v>1479</v>
      </c>
      <c r="S1075" s="349"/>
      <c r="T1075" s="272"/>
    </row>
    <row r="1076" spans="1:20" ht="76.5">
      <c r="A1076" s="191">
        <v>117</v>
      </c>
      <c r="B1076" s="68"/>
      <c r="C1076" s="212" t="s">
        <v>54</v>
      </c>
      <c r="D1076" s="213">
        <v>45721</v>
      </c>
      <c r="E1076" s="191" t="s">
        <v>3895</v>
      </c>
      <c r="F1076" s="191" t="s">
        <v>10</v>
      </c>
      <c r="G1076" s="191">
        <v>1121387</v>
      </c>
      <c r="H1076" s="68"/>
      <c r="I1076" s="197" t="s">
        <v>5105</v>
      </c>
      <c r="J1076" s="68"/>
      <c r="K1076" s="68"/>
      <c r="L1076" s="68"/>
      <c r="M1076" s="68"/>
      <c r="N1076" s="348"/>
      <c r="O1076" s="348"/>
      <c r="P1076" s="214">
        <v>60</v>
      </c>
      <c r="Q1076" s="214">
        <v>0</v>
      </c>
      <c r="R1076" s="68" t="s">
        <v>1479</v>
      </c>
      <c r="S1076" s="349"/>
      <c r="T1076" s="272"/>
    </row>
    <row r="1077" spans="1:20" ht="89.25">
      <c r="A1077" s="191">
        <v>383</v>
      </c>
      <c r="B1077" s="68"/>
      <c r="C1077" s="212" t="s">
        <v>1242</v>
      </c>
      <c r="D1077" s="213">
        <v>45721</v>
      </c>
      <c r="E1077" s="191" t="s">
        <v>3896</v>
      </c>
      <c r="F1077" s="191" t="s">
        <v>10</v>
      </c>
      <c r="G1077" s="191">
        <v>1121456</v>
      </c>
      <c r="H1077" s="68"/>
      <c r="I1077" s="197" t="s">
        <v>5106</v>
      </c>
      <c r="J1077" s="68"/>
      <c r="K1077" s="68"/>
      <c r="L1077" s="68"/>
      <c r="M1077" s="68"/>
      <c r="N1077" s="348"/>
      <c r="O1077" s="348"/>
      <c r="P1077" s="214">
        <v>60</v>
      </c>
      <c r="Q1077" s="214">
        <v>0</v>
      </c>
      <c r="R1077" s="68" t="s">
        <v>1479</v>
      </c>
      <c r="S1077" s="349"/>
      <c r="T1077" s="272"/>
    </row>
    <row r="1078" spans="1:20" ht="38.25">
      <c r="A1078" s="191">
        <v>86</v>
      </c>
      <c r="B1078" s="68"/>
      <c r="C1078" s="212" t="s">
        <v>50</v>
      </c>
      <c r="D1078" s="213">
        <v>45721</v>
      </c>
      <c r="E1078" s="191" t="s">
        <v>3897</v>
      </c>
      <c r="F1078" s="191" t="s">
        <v>3</v>
      </c>
      <c r="G1078" s="191">
        <v>2264370</v>
      </c>
      <c r="H1078" s="68"/>
      <c r="I1078" s="197" t="s">
        <v>5107</v>
      </c>
      <c r="J1078" s="68"/>
      <c r="K1078" s="68"/>
      <c r="L1078" s="68"/>
      <c r="M1078" s="68"/>
      <c r="N1078" s="348"/>
      <c r="O1078" s="348"/>
      <c r="P1078" s="214">
        <v>0</v>
      </c>
      <c r="Q1078" s="214">
        <v>638</v>
      </c>
      <c r="R1078" s="68" t="s">
        <v>1479</v>
      </c>
      <c r="S1078" s="349"/>
      <c r="T1078" s="272"/>
    </row>
    <row r="1079" spans="1:20" ht="51">
      <c r="A1079" s="191">
        <v>599</v>
      </c>
      <c r="B1079" s="68"/>
      <c r="C1079" s="212" t="s">
        <v>1245</v>
      </c>
      <c r="D1079" s="213">
        <v>45721</v>
      </c>
      <c r="E1079" s="191" t="s">
        <v>3898</v>
      </c>
      <c r="F1079" s="191" t="s">
        <v>3</v>
      </c>
      <c r="G1079" s="191">
        <v>2264447</v>
      </c>
      <c r="H1079" s="68"/>
      <c r="I1079" s="197" t="s">
        <v>5108</v>
      </c>
      <c r="J1079" s="68"/>
      <c r="K1079" s="68"/>
      <c r="L1079" s="68"/>
      <c r="M1079" s="68"/>
      <c r="N1079" s="348"/>
      <c r="O1079" s="348"/>
      <c r="P1079" s="214">
        <v>0</v>
      </c>
      <c r="Q1079" s="214">
        <v>276</v>
      </c>
      <c r="R1079" s="68" t="s">
        <v>1479</v>
      </c>
      <c r="S1079" s="349"/>
      <c r="T1079" s="272"/>
    </row>
    <row r="1080" spans="1:20" ht="51">
      <c r="A1080" s="191" t="s">
        <v>550</v>
      </c>
      <c r="B1080" s="68"/>
      <c r="C1080" s="212" t="s">
        <v>589</v>
      </c>
      <c r="D1080" s="213">
        <v>45721</v>
      </c>
      <c r="E1080" s="191" t="s">
        <v>3899</v>
      </c>
      <c r="F1080" s="191" t="s">
        <v>3</v>
      </c>
      <c r="G1080" s="191">
        <v>2264513</v>
      </c>
      <c r="H1080" s="68"/>
      <c r="I1080" s="197" t="s">
        <v>5109</v>
      </c>
      <c r="J1080" s="68"/>
      <c r="K1080" s="68"/>
      <c r="L1080" s="68"/>
      <c r="M1080" s="68"/>
      <c r="N1080" s="348"/>
      <c r="O1080" s="348"/>
      <c r="P1080" s="214">
        <v>0</v>
      </c>
      <c r="Q1080" s="214">
        <v>81</v>
      </c>
      <c r="R1080" s="68" t="s">
        <v>1479</v>
      </c>
      <c r="S1080" s="349"/>
      <c r="T1080" s="272"/>
    </row>
    <row r="1081" spans="1:20" ht="51">
      <c r="A1081" s="191" t="s">
        <v>550</v>
      </c>
      <c r="B1081" s="68"/>
      <c r="C1081" s="212" t="s">
        <v>589</v>
      </c>
      <c r="D1081" s="213">
        <v>45721</v>
      </c>
      <c r="E1081" s="191" t="s">
        <v>3900</v>
      </c>
      <c r="F1081" s="191" t="s">
        <v>3</v>
      </c>
      <c r="G1081" s="191">
        <v>2264515</v>
      </c>
      <c r="H1081" s="68"/>
      <c r="I1081" s="197" t="s">
        <v>5110</v>
      </c>
      <c r="J1081" s="68"/>
      <c r="K1081" s="68"/>
      <c r="L1081" s="68"/>
      <c r="M1081" s="68"/>
      <c r="N1081" s="348"/>
      <c r="O1081" s="348"/>
      <c r="P1081" s="214">
        <v>0</v>
      </c>
      <c r="Q1081" s="214">
        <v>81</v>
      </c>
      <c r="R1081" s="68" t="s">
        <v>1479</v>
      </c>
      <c r="S1081" s="349"/>
      <c r="T1081" s="272"/>
    </row>
    <row r="1082" spans="1:20" ht="51">
      <c r="A1082" s="191" t="s">
        <v>550</v>
      </c>
      <c r="B1082" s="68"/>
      <c r="C1082" s="212" t="s">
        <v>589</v>
      </c>
      <c r="D1082" s="213">
        <v>45721</v>
      </c>
      <c r="E1082" s="191" t="s">
        <v>3901</v>
      </c>
      <c r="F1082" s="191" t="s">
        <v>3</v>
      </c>
      <c r="G1082" s="191">
        <v>2264516</v>
      </c>
      <c r="H1082" s="68"/>
      <c r="I1082" s="197" t="s">
        <v>5111</v>
      </c>
      <c r="J1082" s="68"/>
      <c r="K1082" s="68"/>
      <c r="L1082" s="68"/>
      <c r="M1082" s="68"/>
      <c r="N1082" s="348"/>
      <c r="O1082" s="348"/>
      <c r="P1082" s="214">
        <v>0</v>
      </c>
      <c r="Q1082" s="214">
        <v>81</v>
      </c>
      <c r="R1082" s="68" t="s">
        <v>1479</v>
      </c>
      <c r="S1082" s="349"/>
      <c r="T1082" s="272"/>
    </row>
    <row r="1083" spans="1:20" ht="51">
      <c r="A1083" s="191" t="s">
        <v>550</v>
      </c>
      <c r="B1083" s="68"/>
      <c r="C1083" s="212" t="s">
        <v>589</v>
      </c>
      <c r="D1083" s="213">
        <v>45721</v>
      </c>
      <c r="E1083" s="191" t="s">
        <v>3902</v>
      </c>
      <c r="F1083" s="191" t="s">
        <v>3</v>
      </c>
      <c r="G1083" s="191">
        <v>2264518</v>
      </c>
      <c r="H1083" s="68"/>
      <c r="I1083" s="197" t="s">
        <v>5112</v>
      </c>
      <c r="J1083" s="68"/>
      <c r="K1083" s="68"/>
      <c r="L1083" s="68"/>
      <c r="M1083" s="68"/>
      <c r="N1083" s="348"/>
      <c r="O1083" s="348"/>
      <c r="P1083" s="214">
        <v>0</v>
      </c>
      <c r="Q1083" s="214">
        <v>81</v>
      </c>
      <c r="R1083" s="68" t="s">
        <v>1479</v>
      </c>
      <c r="S1083" s="349"/>
      <c r="T1083" s="272"/>
    </row>
    <row r="1084" spans="1:20" ht="51">
      <c r="A1084" s="191">
        <v>41</v>
      </c>
      <c r="B1084" s="68"/>
      <c r="C1084" s="212" t="s">
        <v>44</v>
      </c>
      <c r="D1084" s="213">
        <v>45721</v>
      </c>
      <c r="E1084" s="191" t="s">
        <v>3903</v>
      </c>
      <c r="F1084" s="191" t="s">
        <v>3</v>
      </c>
      <c r="G1084" s="191">
        <v>2264548</v>
      </c>
      <c r="H1084" s="68"/>
      <c r="I1084" s="197" t="s">
        <v>5113</v>
      </c>
      <c r="J1084" s="68"/>
      <c r="K1084" s="68"/>
      <c r="L1084" s="68"/>
      <c r="M1084" s="68"/>
      <c r="N1084" s="348"/>
      <c r="O1084" s="348"/>
      <c r="P1084" s="214">
        <v>0</v>
      </c>
      <c r="Q1084" s="214">
        <v>20</v>
      </c>
      <c r="R1084" s="68" t="s">
        <v>1479</v>
      </c>
      <c r="S1084" s="349"/>
      <c r="T1084" s="272"/>
    </row>
    <row r="1085" spans="1:20" ht="51">
      <c r="A1085" s="191">
        <v>81</v>
      </c>
      <c r="B1085" s="68"/>
      <c r="C1085" s="212" t="s">
        <v>49</v>
      </c>
      <c r="D1085" s="213">
        <v>45721</v>
      </c>
      <c r="E1085" s="191" t="s">
        <v>3904</v>
      </c>
      <c r="F1085" s="191" t="s">
        <v>3</v>
      </c>
      <c r="G1085" s="191">
        <v>2264559</v>
      </c>
      <c r="H1085" s="68"/>
      <c r="I1085" s="197" t="s">
        <v>5114</v>
      </c>
      <c r="J1085" s="68"/>
      <c r="K1085" s="68"/>
      <c r="L1085" s="68"/>
      <c r="M1085" s="68"/>
      <c r="N1085" s="348"/>
      <c r="O1085" s="348"/>
      <c r="P1085" s="214">
        <v>0</v>
      </c>
      <c r="Q1085" s="214">
        <v>25</v>
      </c>
      <c r="R1085" s="68" t="s">
        <v>1479</v>
      </c>
      <c r="S1085" s="349"/>
      <c r="T1085" s="272"/>
    </row>
    <row r="1086" spans="1:20" ht="38.25">
      <c r="A1086" s="191">
        <v>46</v>
      </c>
      <c r="B1086" s="68"/>
      <c r="C1086" s="212" t="s">
        <v>1367</v>
      </c>
      <c r="D1086" s="213">
        <v>45721</v>
      </c>
      <c r="E1086" s="191" t="s">
        <v>3905</v>
      </c>
      <c r="F1086" s="191" t="s">
        <v>3</v>
      </c>
      <c r="G1086" s="191">
        <v>2264563</v>
      </c>
      <c r="H1086" s="68"/>
      <c r="I1086" s="197" t="s">
        <v>5115</v>
      </c>
      <c r="J1086" s="68"/>
      <c r="K1086" s="68"/>
      <c r="L1086" s="68"/>
      <c r="M1086" s="68"/>
      <c r="N1086" s="348"/>
      <c r="O1086" s="348"/>
      <c r="P1086" s="214">
        <v>0</v>
      </c>
      <c r="Q1086" s="214">
        <v>10000</v>
      </c>
      <c r="R1086" s="68" t="s">
        <v>1479</v>
      </c>
      <c r="S1086" s="349"/>
      <c r="T1086" s="272"/>
    </row>
    <row r="1087" spans="1:20" ht="38.25">
      <c r="A1087" s="191">
        <v>342</v>
      </c>
      <c r="B1087" s="68"/>
      <c r="C1087" s="212" t="s">
        <v>137</v>
      </c>
      <c r="D1087" s="213">
        <v>45721</v>
      </c>
      <c r="E1087" s="191" t="s">
        <v>3906</v>
      </c>
      <c r="F1087" s="191" t="s">
        <v>3</v>
      </c>
      <c r="G1087" s="191">
        <v>2264565</v>
      </c>
      <c r="H1087" s="68"/>
      <c r="I1087" s="197" t="s">
        <v>5116</v>
      </c>
      <c r="J1087" s="68"/>
      <c r="K1087" s="68"/>
      <c r="L1087" s="68"/>
      <c r="M1087" s="68"/>
      <c r="N1087" s="348"/>
      <c r="O1087" s="348"/>
      <c r="P1087" s="214">
        <v>0</v>
      </c>
      <c r="Q1087" s="214">
        <v>1113</v>
      </c>
      <c r="R1087" s="68" t="s">
        <v>1479</v>
      </c>
      <c r="S1087" s="349"/>
      <c r="T1087" s="272"/>
    </row>
    <row r="1088" spans="1:20" ht="51">
      <c r="A1088" s="191">
        <v>203</v>
      </c>
      <c r="B1088" s="68"/>
      <c r="C1088" s="212" t="s">
        <v>86</v>
      </c>
      <c r="D1088" s="213">
        <v>45721</v>
      </c>
      <c r="E1088" s="191" t="s">
        <v>3907</v>
      </c>
      <c r="F1088" s="191" t="s">
        <v>3</v>
      </c>
      <c r="G1088" s="191">
        <v>2264601</v>
      </c>
      <c r="H1088" s="68"/>
      <c r="I1088" s="197" t="s">
        <v>5117</v>
      </c>
      <c r="J1088" s="68"/>
      <c r="K1088" s="68"/>
      <c r="L1088" s="68"/>
      <c r="M1088" s="68"/>
      <c r="N1088" s="348"/>
      <c r="O1088" s="348"/>
      <c r="P1088" s="214">
        <v>0</v>
      </c>
      <c r="Q1088" s="214">
        <v>259.7</v>
      </c>
      <c r="R1088" s="68" t="s">
        <v>1479</v>
      </c>
      <c r="S1088" s="349"/>
      <c r="T1088" s="272"/>
    </row>
    <row r="1089" spans="1:20" ht="51">
      <c r="A1089" s="191">
        <v>15</v>
      </c>
      <c r="B1089" s="68"/>
      <c r="C1089" s="212" t="s">
        <v>39</v>
      </c>
      <c r="D1089" s="213">
        <v>45721</v>
      </c>
      <c r="E1089" s="191" t="s">
        <v>3908</v>
      </c>
      <c r="F1089" s="191" t="s">
        <v>3</v>
      </c>
      <c r="G1089" s="191">
        <v>2264640</v>
      </c>
      <c r="H1089" s="68"/>
      <c r="I1089" s="197" t="s">
        <v>5118</v>
      </c>
      <c r="J1089" s="68"/>
      <c r="K1089" s="68"/>
      <c r="L1089" s="68"/>
      <c r="M1089" s="68"/>
      <c r="N1089" s="348"/>
      <c r="O1089" s="348"/>
      <c r="P1089" s="214">
        <v>0</v>
      </c>
      <c r="Q1089" s="214">
        <v>2097.7600000000002</v>
      </c>
      <c r="R1089" s="68" t="s">
        <v>1479</v>
      </c>
      <c r="S1089" s="349"/>
      <c r="T1089" s="272"/>
    </row>
    <row r="1090" spans="1:20" ht="51">
      <c r="A1090" s="191">
        <v>155</v>
      </c>
      <c r="B1090" s="68"/>
      <c r="C1090" s="212" t="s">
        <v>75</v>
      </c>
      <c r="D1090" s="213">
        <v>45721</v>
      </c>
      <c r="E1090" s="191" t="s">
        <v>3909</v>
      </c>
      <c r="F1090" s="191" t="s">
        <v>3</v>
      </c>
      <c r="G1090" s="191">
        <v>2264368</v>
      </c>
      <c r="H1090" s="68"/>
      <c r="I1090" s="197" t="s">
        <v>5119</v>
      </c>
      <c r="J1090" s="68"/>
      <c r="K1090" s="68"/>
      <c r="L1090" s="68"/>
      <c r="M1090" s="68"/>
      <c r="N1090" s="348"/>
      <c r="O1090" s="348"/>
      <c r="P1090" s="214">
        <v>0</v>
      </c>
      <c r="Q1090" s="214">
        <v>10000</v>
      </c>
      <c r="R1090" s="68" t="s">
        <v>1479</v>
      </c>
      <c r="S1090" s="349"/>
      <c r="T1090" s="272"/>
    </row>
    <row r="1091" spans="1:20" ht="51">
      <c r="A1091" s="191" t="s">
        <v>550</v>
      </c>
      <c r="B1091" s="68"/>
      <c r="C1091" s="212" t="s">
        <v>589</v>
      </c>
      <c r="D1091" s="213">
        <v>45721</v>
      </c>
      <c r="E1091" s="191" t="s">
        <v>3910</v>
      </c>
      <c r="F1091" s="191" t="s">
        <v>3</v>
      </c>
      <c r="G1091" s="191">
        <v>2264653</v>
      </c>
      <c r="H1091" s="68"/>
      <c r="I1091" s="197" t="s">
        <v>5120</v>
      </c>
      <c r="J1091" s="68"/>
      <c r="K1091" s="68"/>
      <c r="L1091" s="68"/>
      <c r="M1091" s="68"/>
      <c r="N1091" s="348"/>
      <c r="O1091" s="348"/>
      <c r="P1091" s="214">
        <v>0</v>
      </c>
      <c r="Q1091" s="214">
        <v>18</v>
      </c>
      <c r="R1091" s="68" t="s">
        <v>1479</v>
      </c>
      <c r="S1091" s="349"/>
      <c r="T1091" s="272"/>
    </row>
    <row r="1092" spans="1:20" ht="51">
      <c r="A1092" s="191" t="s">
        <v>550</v>
      </c>
      <c r="B1092" s="68"/>
      <c r="C1092" s="212" t="s">
        <v>589</v>
      </c>
      <c r="D1092" s="213">
        <v>45721</v>
      </c>
      <c r="E1092" s="191" t="s">
        <v>3911</v>
      </c>
      <c r="F1092" s="191" t="s">
        <v>3</v>
      </c>
      <c r="G1092" s="191">
        <v>2264657</v>
      </c>
      <c r="H1092" s="68"/>
      <c r="I1092" s="197" t="s">
        <v>5121</v>
      </c>
      <c r="J1092" s="68"/>
      <c r="K1092" s="68"/>
      <c r="L1092" s="68"/>
      <c r="M1092" s="68"/>
      <c r="N1092" s="348"/>
      <c r="O1092" s="348"/>
      <c r="P1092" s="214">
        <v>0</v>
      </c>
      <c r="Q1092" s="214">
        <v>3322.3</v>
      </c>
      <c r="R1092" s="68" t="s">
        <v>1479</v>
      </c>
      <c r="S1092" s="349"/>
      <c r="T1092" s="272"/>
    </row>
    <row r="1093" spans="1:20" ht="51">
      <c r="A1093" s="191" t="s">
        <v>550</v>
      </c>
      <c r="B1093" s="68"/>
      <c r="C1093" s="212" t="s">
        <v>589</v>
      </c>
      <c r="D1093" s="213">
        <v>45721</v>
      </c>
      <c r="E1093" s="191" t="s">
        <v>3912</v>
      </c>
      <c r="F1093" s="191" t="s">
        <v>3</v>
      </c>
      <c r="G1093" s="191">
        <v>2264663</v>
      </c>
      <c r="H1093" s="68"/>
      <c r="I1093" s="197" t="s">
        <v>5122</v>
      </c>
      <c r="J1093" s="68"/>
      <c r="K1093" s="68"/>
      <c r="L1093" s="68"/>
      <c r="M1093" s="68"/>
      <c r="N1093" s="348"/>
      <c r="O1093" s="348"/>
      <c r="P1093" s="214">
        <v>0</v>
      </c>
      <c r="Q1093" s="214">
        <v>3349.19</v>
      </c>
      <c r="R1093" s="68" t="s">
        <v>1479</v>
      </c>
      <c r="S1093" s="349"/>
      <c r="T1093" s="272"/>
    </row>
    <row r="1094" spans="1:20" ht="51">
      <c r="A1094" s="191" t="s">
        <v>550</v>
      </c>
      <c r="B1094" s="68"/>
      <c r="C1094" s="212" t="s">
        <v>589</v>
      </c>
      <c r="D1094" s="213">
        <v>45721</v>
      </c>
      <c r="E1094" s="191" t="s">
        <v>3913</v>
      </c>
      <c r="F1094" s="191" t="s">
        <v>3</v>
      </c>
      <c r="G1094" s="191">
        <v>2264658</v>
      </c>
      <c r="H1094" s="68"/>
      <c r="I1094" s="197" t="s">
        <v>5123</v>
      </c>
      <c r="J1094" s="68"/>
      <c r="K1094" s="68"/>
      <c r="L1094" s="68"/>
      <c r="M1094" s="68"/>
      <c r="N1094" s="348"/>
      <c r="O1094" s="348"/>
      <c r="P1094" s="214">
        <v>0</v>
      </c>
      <c r="Q1094" s="214">
        <v>3322.3</v>
      </c>
      <c r="R1094" s="68" t="s">
        <v>1479</v>
      </c>
      <c r="S1094" s="349"/>
      <c r="T1094" s="272"/>
    </row>
    <row r="1095" spans="1:20" ht="51">
      <c r="A1095" s="191" t="s">
        <v>550</v>
      </c>
      <c r="B1095" s="68"/>
      <c r="C1095" s="212" t="s">
        <v>589</v>
      </c>
      <c r="D1095" s="213">
        <v>45721</v>
      </c>
      <c r="E1095" s="191" t="s">
        <v>3914</v>
      </c>
      <c r="F1095" s="191" t="s">
        <v>3</v>
      </c>
      <c r="G1095" s="191">
        <v>2264659</v>
      </c>
      <c r="H1095" s="68"/>
      <c r="I1095" s="197" t="s">
        <v>5124</v>
      </c>
      <c r="J1095" s="68"/>
      <c r="K1095" s="68"/>
      <c r="L1095" s="68"/>
      <c r="M1095" s="68"/>
      <c r="N1095" s="348"/>
      <c r="O1095" s="348"/>
      <c r="P1095" s="214">
        <v>0</v>
      </c>
      <c r="Q1095" s="214">
        <v>3349.19</v>
      </c>
      <c r="R1095" s="68" t="s">
        <v>1479</v>
      </c>
      <c r="S1095" s="349"/>
      <c r="T1095" s="272"/>
    </row>
    <row r="1096" spans="1:20" ht="51">
      <c r="A1096" s="191" t="s">
        <v>550</v>
      </c>
      <c r="B1096" s="68"/>
      <c r="C1096" s="212" t="s">
        <v>589</v>
      </c>
      <c r="D1096" s="213">
        <v>45721</v>
      </c>
      <c r="E1096" s="191" t="s">
        <v>3915</v>
      </c>
      <c r="F1096" s="191" t="s">
        <v>3</v>
      </c>
      <c r="G1096" s="191">
        <v>2264661</v>
      </c>
      <c r="H1096" s="68"/>
      <c r="I1096" s="197" t="s">
        <v>5125</v>
      </c>
      <c r="J1096" s="68"/>
      <c r="K1096" s="68"/>
      <c r="L1096" s="68"/>
      <c r="M1096" s="68"/>
      <c r="N1096" s="348"/>
      <c r="O1096" s="348"/>
      <c r="P1096" s="214">
        <v>0</v>
      </c>
      <c r="Q1096" s="214">
        <v>3349.19</v>
      </c>
      <c r="R1096" s="68" t="s">
        <v>1479</v>
      </c>
      <c r="S1096" s="349"/>
      <c r="T1096" s="272"/>
    </row>
    <row r="1097" spans="1:20" ht="51">
      <c r="A1097" s="191" t="s">
        <v>550</v>
      </c>
      <c r="B1097" s="68"/>
      <c r="C1097" s="212" t="s">
        <v>589</v>
      </c>
      <c r="D1097" s="213">
        <v>45721</v>
      </c>
      <c r="E1097" s="191" t="s">
        <v>3916</v>
      </c>
      <c r="F1097" s="191" t="s">
        <v>3</v>
      </c>
      <c r="G1097" s="191">
        <v>2264664</v>
      </c>
      <c r="H1097" s="68"/>
      <c r="I1097" s="197" t="s">
        <v>5126</v>
      </c>
      <c r="J1097" s="68"/>
      <c r="K1097" s="68"/>
      <c r="L1097" s="68"/>
      <c r="M1097" s="68"/>
      <c r="N1097" s="348"/>
      <c r="O1097" s="348"/>
      <c r="P1097" s="214">
        <v>0</v>
      </c>
      <c r="Q1097" s="214">
        <v>3443.9</v>
      </c>
      <c r="R1097" s="68" t="s">
        <v>1479</v>
      </c>
      <c r="S1097" s="349"/>
      <c r="T1097" s="272"/>
    </row>
    <row r="1098" spans="1:20" ht="51">
      <c r="A1098" s="191">
        <v>513</v>
      </c>
      <c r="B1098" s="68"/>
      <c r="C1098" s="212" t="s">
        <v>160</v>
      </c>
      <c r="D1098" s="213">
        <v>45721</v>
      </c>
      <c r="E1098" s="191" t="s">
        <v>3917</v>
      </c>
      <c r="F1098" s="191" t="s">
        <v>3</v>
      </c>
      <c r="G1098" s="191">
        <v>2264665</v>
      </c>
      <c r="H1098" s="68"/>
      <c r="I1098" s="197" t="s">
        <v>5127</v>
      </c>
      <c r="J1098" s="68"/>
      <c r="K1098" s="68"/>
      <c r="L1098" s="68"/>
      <c r="M1098" s="68"/>
      <c r="N1098" s="348"/>
      <c r="O1098" s="348"/>
      <c r="P1098" s="214">
        <v>0</v>
      </c>
      <c r="Q1098" s="214">
        <v>0.02</v>
      </c>
      <c r="R1098" s="68" t="s">
        <v>3704</v>
      </c>
      <c r="S1098" s="349"/>
      <c r="T1098" s="272"/>
    </row>
    <row r="1099" spans="1:20" ht="51">
      <c r="A1099" s="191" t="s">
        <v>550</v>
      </c>
      <c r="B1099" s="68"/>
      <c r="C1099" s="212" t="s">
        <v>589</v>
      </c>
      <c r="D1099" s="213">
        <v>45721</v>
      </c>
      <c r="E1099" s="191" t="s">
        <v>3918</v>
      </c>
      <c r="F1099" s="191" t="s">
        <v>3</v>
      </c>
      <c r="G1099" s="191">
        <v>2264666</v>
      </c>
      <c r="H1099" s="68"/>
      <c r="I1099" s="197" t="s">
        <v>5128</v>
      </c>
      <c r="J1099" s="68"/>
      <c r="K1099" s="68"/>
      <c r="L1099" s="68"/>
      <c r="M1099" s="68"/>
      <c r="N1099" s="348"/>
      <c r="O1099" s="348"/>
      <c r="P1099" s="214">
        <v>0</v>
      </c>
      <c r="Q1099" s="214">
        <v>3443.9</v>
      </c>
      <c r="R1099" s="68" t="s">
        <v>1479</v>
      </c>
      <c r="S1099" s="349"/>
      <c r="T1099" s="272"/>
    </row>
    <row r="1100" spans="1:20" ht="51">
      <c r="A1100" s="191" t="s">
        <v>550</v>
      </c>
      <c r="B1100" s="68"/>
      <c r="C1100" s="212" t="s">
        <v>589</v>
      </c>
      <c r="D1100" s="213">
        <v>45721</v>
      </c>
      <c r="E1100" s="191" t="s">
        <v>3919</v>
      </c>
      <c r="F1100" s="191" t="s">
        <v>3</v>
      </c>
      <c r="G1100" s="191">
        <v>2264667</v>
      </c>
      <c r="H1100" s="68"/>
      <c r="I1100" s="197" t="s">
        <v>5129</v>
      </c>
      <c r="J1100" s="68"/>
      <c r="K1100" s="68"/>
      <c r="L1100" s="68"/>
      <c r="M1100" s="68"/>
      <c r="N1100" s="348"/>
      <c r="O1100" s="348"/>
      <c r="P1100" s="214">
        <v>0</v>
      </c>
      <c r="Q1100" s="214">
        <v>3443.9</v>
      </c>
      <c r="R1100" s="68" t="s">
        <v>1479</v>
      </c>
      <c r="S1100" s="349"/>
      <c r="T1100" s="272"/>
    </row>
    <row r="1101" spans="1:20" ht="51">
      <c r="A1101" s="191" t="s">
        <v>550</v>
      </c>
      <c r="B1101" s="68"/>
      <c r="C1101" s="212" t="s">
        <v>589</v>
      </c>
      <c r="D1101" s="213">
        <v>45721</v>
      </c>
      <c r="E1101" s="191" t="s">
        <v>3920</v>
      </c>
      <c r="F1101" s="191" t="s">
        <v>3</v>
      </c>
      <c r="G1101" s="191">
        <v>2264668</v>
      </c>
      <c r="H1101" s="68"/>
      <c r="I1101" s="197" t="s">
        <v>5130</v>
      </c>
      <c r="J1101" s="68"/>
      <c r="K1101" s="68"/>
      <c r="L1101" s="68"/>
      <c r="M1101" s="68"/>
      <c r="N1101" s="348"/>
      <c r="O1101" s="348"/>
      <c r="P1101" s="214">
        <v>0</v>
      </c>
      <c r="Q1101" s="214">
        <v>3443.9</v>
      </c>
      <c r="R1101" s="68" t="s">
        <v>1479</v>
      </c>
      <c r="S1101" s="349"/>
      <c r="T1101" s="272"/>
    </row>
    <row r="1102" spans="1:20" ht="51">
      <c r="A1102" s="191" t="s">
        <v>550</v>
      </c>
      <c r="B1102" s="68"/>
      <c r="C1102" s="212" t="s">
        <v>589</v>
      </c>
      <c r="D1102" s="213">
        <v>45721</v>
      </c>
      <c r="E1102" s="191" t="s">
        <v>3921</v>
      </c>
      <c r="F1102" s="191" t="s">
        <v>3</v>
      </c>
      <c r="G1102" s="191">
        <v>2264669</v>
      </c>
      <c r="H1102" s="68"/>
      <c r="I1102" s="197" t="s">
        <v>5131</v>
      </c>
      <c r="J1102" s="68"/>
      <c r="K1102" s="68"/>
      <c r="L1102" s="68"/>
      <c r="M1102" s="68"/>
      <c r="N1102" s="348"/>
      <c r="O1102" s="348"/>
      <c r="P1102" s="214">
        <v>0</v>
      </c>
      <c r="Q1102" s="214">
        <v>3458.66</v>
      </c>
      <c r="R1102" s="68" t="s">
        <v>1479</v>
      </c>
      <c r="S1102" s="349"/>
      <c r="T1102" s="272"/>
    </row>
    <row r="1103" spans="1:20" ht="51">
      <c r="A1103" s="191" t="s">
        <v>550</v>
      </c>
      <c r="B1103" s="68"/>
      <c r="C1103" s="212" t="s">
        <v>589</v>
      </c>
      <c r="D1103" s="213">
        <v>45721</v>
      </c>
      <c r="E1103" s="191" t="s">
        <v>3922</v>
      </c>
      <c r="F1103" s="191" t="s">
        <v>3</v>
      </c>
      <c r="G1103" s="191">
        <v>2264670</v>
      </c>
      <c r="H1103" s="68"/>
      <c r="I1103" s="197" t="s">
        <v>5132</v>
      </c>
      <c r="J1103" s="68"/>
      <c r="K1103" s="68"/>
      <c r="L1103" s="68"/>
      <c r="M1103" s="68"/>
      <c r="N1103" s="348"/>
      <c r="O1103" s="348"/>
      <c r="P1103" s="214">
        <v>0</v>
      </c>
      <c r="Q1103" s="214">
        <v>3458.66</v>
      </c>
      <c r="R1103" s="68" t="s">
        <v>1479</v>
      </c>
      <c r="S1103" s="349"/>
      <c r="T1103" s="272"/>
    </row>
    <row r="1104" spans="1:20" ht="51">
      <c r="A1104" s="191" t="s">
        <v>550</v>
      </c>
      <c r="B1104" s="68"/>
      <c r="C1104" s="212" t="s">
        <v>589</v>
      </c>
      <c r="D1104" s="213">
        <v>45721</v>
      </c>
      <c r="E1104" s="191" t="s">
        <v>3923</v>
      </c>
      <c r="F1104" s="191" t="s">
        <v>3</v>
      </c>
      <c r="G1104" s="191">
        <v>2264672</v>
      </c>
      <c r="H1104" s="68"/>
      <c r="I1104" s="197" t="s">
        <v>5133</v>
      </c>
      <c r="J1104" s="68"/>
      <c r="K1104" s="68"/>
      <c r="L1104" s="68"/>
      <c r="M1104" s="68"/>
      <c r="N1104" s="348"/>
      <c r="O1104" s="348"/>
      <c r="P1104" s="214">
        <v>0</v>
      </c>
      <c r="Q1104" s="214">
        <v>3458.66</v>
      </c>
      <c r="R1104" s="68" t="s">
        <v>1479</v>
      </c>
      <c r="S1104" s="349"/>
      <c r="T1104" s="272"/>
    </row>
    <row r="1105" spans="1:20" ht="89.25">
      <c r="A1105" s="191">
        <v>373</v>
      </c>
      <c r="B1105" s="68"/>
      <c r="C1105" s="212" t="s">
        <v>605</v>
      </c>
      <c r="D1105" s="213">
        <v>45722</v>
      </c>
      <c r="E1105" s="191" t="s">
        <v>3924</v>
      </c>
      <c r="F1105" s="191" t="s">
        <v>635</v>
      </c>
      <c r="G1105" s="191">
        <v>11295914</v>
      </c>
      <c r="H1105" s="68"/>
      <c r="I1105" s="197" t="s">
        <v>5134</v>
      </c>
      <c r="J1105" s="68"/>
      <c r="K1105" s="68"/>
      <c r="L1105" s="68"/>
      <c r="M1105" s="68"/>
      <c r="N1105" s="348"/>
      <c r="O1105" s="348"/>
      <c r="P1105" s="214">
        <v>0</v>
      </c>
      <c r="Q1105" s="214">
        <v>4826095.37</v>
      </c>
      <c r="R1105" s="68" t="s">
        <v>1479</v>
      </c>
      <c r="S1105" s="349"/>
      <c r="T1105" s="272"/>
    </row>
    <row r="1106" spans="1:20" ht="76.5">
      <c r="A1106" s="191">
        <v>514</v>
      </c>
      <c r="B1106" s="68"/>
      <c r="C1106" s="212" t="s">
        <v>161</v>
      </c>
      <c r="D1106" s="213">
        <v>45722</v>
      </c>
      <c r="E1106" s="191" t="s">
        <v>3931</v>
      </c>
      <c r="F1106" s="191" t="s">
        <v>6</v>
      </c>
      <c r="G1106" s="191">
        <v>3052899</v>
      </c>
      <c r="H1106" s="68"/>
      <c r="I1106" s="197" t="s">
        <v>5141</v>
      </c>
      <c r="J1106" s="68"/>
      <c r="K1106" s="68"/>
      <c r="L1106" s="68"/>
      <c r="M1106" s="68"/>
      <c r="N1106" s="348"/>
      <c r="O1106" s="348"/>
      <c r="P1106" s="214">
        <v>0</v>
      </c>
      <c r="Q1106" s="214">
        <v>16649863.810000001</v>
      </c>
      <c r="R1106" s="68" t="s">
        <v>1479</v>
      </c>
      <c r="S1106" s="349"/>
      <c r="T1106" s="272"/>
    </row>
    <row r="1107" spans="1:20" ht="63.75">
      <c r="A1107" s="191">
        <v>514</v>
      </c>
      <c r="B1107" s="68"/>
      <c r="C1107" s="212" t="s">
        <v>161</v>
      </c>
      <c r="D1107" s="213">
        <v>45722</v>
      </c>
      <c r="E1107" s="191" t="s">
        <v>3932</v>
      </c>
      <c r="F1107" s="191" t="s">
        <v>14</v>
      </c>
      <c r="G1107" s="191">
        <v>3052900</v>
      </c>
      <c r="H1107" s="68"/>
      <c r="I1107" s="197" t="s">
        <v>5142</v>
      </c>
      <c r="J1107" s="68"/>
      <c r="K1107" s="68"/>
      <c r="L1107" s="68"/>
      <c r="M1107" s="68"/>
      <c r="N1107" s="348"/>
      <c r="O1107" s="348"/>
      <c r="P1107" s="214">
        <v>60</v>
      </c>
      <c r="Q1107" s="214">
        <v>0</v>
      </c>
      <c r="R1107" s="68" t="s">
        <v>1479</v>
      </c>
      <c r="S1107" s="349"/>
      <c r="T1107" s="272"/>
    </row>
    <row r="1108" spans="1:20" ht="63.75">
      <c r="A1108" s="191">
        <v>340</v>
      </c>
      <c r="B1108" s="68"/>
      <c r="C1108" s="212" t="s">
        <v>136</v>
      </c>
      <c r="D1108" s="213">
        <v>45722</v>
      </c>
      <c r="E1108" s="191" t="s">
        <v>3933</v>
      </c>
      <c r="F1108" s="191" t="s">
        <v>6</v>
      </c>
      <c r="G1108" s="191">
        <v>3053209</v>
      </c>
      <c r="H1108" s="68"/>
      <c r="I1108" s="197" t="s">
        <v>5143</v>
      </c>
      <c r="J1108" s="68"/>
      <c r="K1108" s="68"/>
      <c r="L1108" s="68"/>
      <c r="M1108" s="68"/>
      <c r="N1108" s="348"/>
      <c r="O1108" s="348"/>
      <c r="P1108" s="214">
        <v>0</v>
      </c>
      <c r="Q1108" s="214">
        <v>101603.46</v>
      </c>
      <c r="R1108" s="68" t="s">
        <v>1479</v>
      </c>
      <c r="S1108" s="349"/>
      <c r="T1108" s="272"/>
    </row>
    <row r="1109" spans="1:20" ht="63.75">
      <c r="A1109" s="191" t="s">
        <v>541</v>
      </c>
      <c r="B1109" s="68"/>
      <c r="C1109" s="212" t="s">
        <v>590</v>
      </c>
      <c r="D1109" s="213">
        <v>45722</v>
      </c>
      <c r="E1109" s="191" t="s">
        <v>3934</v>
      </c>
      <c r="F1109" s="191" t="s">
        <v>6</v>
      </c>
      <c r="G1109" s="191">
        <v>2181820</v>
      </c>
      <c r="H1109" s="68"/>
      <c r="I1109" s="197" t="s">
        <v>5144</v>
      </c>
      <c r="J1109" s="68"/>
      <c r="K1109" s="68"/>
      <c r="L1109" s="68"/>
      <c r="M1109" s="68"/>
      <c r="N1109" s="348"/>
      <c r="O1109" s="348"/>
      <c r="P1109" s="214">
        <v>0</v>
      </c>
      <c r="Q1109" s="214">
        <v>72820.399999999994</v>
      </c>
      <c r="R1109" s="68" t="s">
        <v>1479</v>
      </c>
      <c r="S1109" s="349"/>
      <c r="T1109" s="272"/>
    </row>
    <row r="1110" spans="1:20" ht="63.75">
      <c r="A1110" s="191" t="s">
        <v>541</v>
      </c>
      <c r="B1110" s="68"/>
      <c r="C1110" s="212" t="s">
        <v>590</v>
      </c>
      <c r="D1110" s="213">
        <v>45722</v>
      </c>
      <c r="E1110" s="191" t="s">
        <v>3935</v>
      </c>
      <c r="F1110" s="191" t="s">
        <v>6</v>
      </c>
      <c r="G1110" s="191">
        <v>2181822</v>
      </c>
      <c r="H1110" s="68"/>
      <c r="I1110" s="197" t="s">
        <v>5145</v>
      </c>
      <c r="J1110" s="68"/>
      <c r="K1110" s="68"/>
      <c r="L1110" s="68"/>
      <c r="M1110" s="68"/>
      <c r="N1110" s="348"/>
      <c r="O1110" s="348"/>
      <c r="P1110" s="214">
        <v>0</v>
      </c>
      <c r="Q1110" s="214">
        <v>1491279.07</v>
      </c>
      <c r="R1110" s="68" t="s">
        <v>1479</v>
      </c>
      <c r="S1110" s="349"/>
      <c r="T1110" s="272"/>
    </row>
    <row r="1111" spans="1:20" ht="51">
      <c r="A1111" s="191">
        <v>340</v>
      </c>
      <c r="B1111" s="68"/>
      <c r="C1111" s="212" t="s">
        <v>136</v>
      </c>
      <c r="D1111" s="213">
        <v>45722</v>
      </c>
      <c r="E1111" s="191" t="s">
        <v>3936</v>
      </c>
      <c r="F1111" s="191" t="s">
        <v>14</v>
      </c>
      <c r="G1111" s="191">
        <v>3053210</v>
      </c>
      <c r="H1111" s="68"/>
      <c r="I1111" s="197" t="s">
        <v>5146</v>
      </c>
      <c r="J1111" s="68"/>
      <c r="K1111" s="68"/>
      <c r="L1111" s="68"/>
      <c r="M1111" s="68"/>
      <c r="N1111" s="348"/>
      <c r="O1111" s="348"/>
      <c r="P1111" s="214">
        <v>60</v>
      </c>
      <c r="Q1111" s="214">
        <v>0</v>
      </c>
      <c r="R1111" s="68" t="s">
        <v>1479</v>
      </c>
      <c r="S1111" s="349"/>
      <c r="T1111" s="272"/>
    </row>
    <row r="1112" spans="1:20" ht="76.5">
      <c r="A1112" s="191">
        <v>595</v>
      </c>
      <c r="B1112" s="68"/>
      <c r="C1112" s="212" t="s">
        <v>609</v>
      </c>
      <c r="D1112" s="213">
        <v>45722</v>
      </c>
      <c r="E1112" s="191" t="s">
        <v>3937</v>
      </c>
      <c r="F1112" s="191" t="s">
        <v>6</v>
      </c>
      <c r="G1112" s="191">
        <v>22807</v>
      </c>
      <c r="H1112" s="68"/>
      <c r="I1112" s="197" t="s">
        <v>5147</v>
      </c>
      <c r="J1112" s="68"/>
      <c r="K1112" s="68"/>
      <c r="L1112" s="68"/>
      <c r="M1112" s="68"/>
      <c r="N1112" s="348"/>
      <c r="O1112" s="348"/>
      <c r="P1112" s="214">
        <v>0</v>
      </c>
      <c r="Q1112" s="214">
        <v>404376</v>
      </c>
      <c r="R1112" s="68" t="s">
        <v>1479</v>
      </c>
      <c r="S1112" s="349"/>
      <c r="T1112" s="272"/>
    </row>
    <row r="1113" spans="1:20" ht="76.5">
      <c r="A1113" s="191">
        <v>595</v>
      </c>
      <c r="B1113" s="68"/>
      <c r="C1113" s="212" t="s">
        <v>609</v>
      </c>
      <c r="D1113" s="213">
        <v>45722</v>
      </c>
      <c r="E1113" s="191" t="s">
        <v>3938</v>
      </c>
      <c r="F1113" s="191" t="s">
        <v>6</v>
      </c>
      <c r="G1113" s="191">
        <v>22806</v>
      </c>
      <c r="H1113" s="68"/>
      <c r="I1113" s="197" t="s">
        <v>5148</v>
      </c>
      <c r="J1113" s="68"/>
      <c r="K1113" s="68"/>
      <c r="L1113" s="68"/>
      <c r="M1113" s="68"/>
      <c r="N1113" s="348"/>
      <c r="O1113" s="348"/>
      <c r="P1113" s="214">
        <v>0</v>
      </c>
      <c r="Q1113" s="214">
        <v>234611.16</v>
      </c>
      <c r="R1113" s="68" t="s">
        <v>1479</v>
      </c>
      <c r="S1113" s="349"/>
      <c r="T1113" s="272"/>
    </row>
    <row r="1114" spans="1:20" ht="76.5">
      <c r="A1114" s="191">
        <v>595</v>
      </c>
      <c r="B1114" s="68"/>
      <c r="C1114" s="212" t="s">
        <v>609</v>
      </c>
      <c r="D1114" s="213">
        <v>45722</v>
      </c>
      <c r="E1114" s="191" t="s">
        <v>3939</v>
      </c>
      <c r="F1114" s="191" t="s">
        <v>6</v>
      </c>
      <c r="G1114" s="191">
        <v>22805</v>
      </c>
      <c r="H1114" s="68"/>
      <c r="I1114" s="197" t="s">
        <v>5149</v>
      </c>
      <c r="J1114" s="68"/>
      <c r="K1114" s="68"/>
      <c r="L1114" s="68"/>
      <c r="M1114" s="68"/>
      <c r="N1114" s="348"/>
      <c r="O1114" s="348"/>
      <c r="P1114" s="214">
        <v>0</v>
      </c>
      <c r="Q1114" s="214">
        <v>180093.48</v>
      </c>
      <c r="R1114" s="68" t="s">
        <v>1479</v>
      </c>
      <c r="S1114" s="349"/>
      <c r="T1114" s="272"/>
    </row>
    <row r="1115" spans="1:20" ht="76.5">
      <c r="A1115" s="191" t="s">
        <v>542</v>
      </c>
      <c r="B1115" s="68"/>
      <c r="C1115" s="212" t="s">
        <v>687</v>
      </c>
      <c r="D1115" s="213">
        <v>45722</v>
      </c>
      <c r="E1115" s="191" t="s">
        <v>3940</v>
      </c>
      <c r="F1115" s="191" t="s">
        <v>19</v>
      </c>
      <c r="G1115" s="191">
        <v>1121474</v>
      </c>
      <c r="H1115" s="68"/>
      <c r="I1115" s="197" t="s">
        <v>5150</v>
      </c>
      <c r="J1115" s="68"/>
      <c r="K1115" s="68"/>
      <c r="L1115" s="68"/>
      <c r="M1115" s="68"/>
      <c r="N1115" s="348"/>
      <c r="O1115" s="348"/>
      <c r="P1115" s="214">
        <v>960024.61</v>
      </c>
      <c r="Q1115" s="214">
        <v>0</v>
      </c>
      <c r="R1115" s="68" t="s">
        <v>1479</v>
      </c>
      <c r="S1115" s="349"/>
      <c r="T1115" s="272"/>
    </row>
    <row r="1116" spans="1:20" ht="76.5">
      <c r="A1116" s="191" t="s">
        <v>542</v>
      </c>
      <c r="B1116" s="68"/>
      <c r="C1116" s="212" t="s">
        <v>687</v>
      </c>
      <c r="D1116" s="213">
        <v>45722</v>
      </c>
      <c r="E1116" s="191" t="s">
        <v>3941</v>
      </c>
      <c r="F1116" s="191" t="s">
        <v>10</v>
      </c>
      <c r="G1116" s="191">
        <v>1121474</v>
      </c>
      <c r="H1116" s="68"/>
      <c r="I1116" s="197" t="s">
        <v>5151</v>
      </c>
      <c r="J1116" s="68"/>
      <c r="K1116" s="68"/>
      <c r="L1116" s="68"/>
      <c r="M1116" s="68"/>
      <c r="N1116" s="348"/>
      <c r="O1116" s="348"/>
      <c r="P1116" s="214">
        <v>1006.2</v>
      </c>
      <c r="Q1116" s="214">
        <v>0</v>
      </c>
      <c r="R1116" s="68" t="s">
        <v>1479</v>
      </c>
      <c r="S1116" s="349"/>
      <c r="T1116" s="272"/>
    </row>
    <row r="1117" spans="1:20" ht="89.25">
      <c r="A1117" s="191">
        <v>389</v>
      </c>
      <c r="B1117" s="68"/>
      <c r="C1117" s="212" t="s">
        <v>1401</v>
      </c>
      <c r="D1117" s="213">
        <v>45722</v>
      </c>
      <c r="E1117" s="191" t="s">
        <v>3942</v>
      </c>
      <c r="F1117" s="191" t="s">
        <v>10</v>
      </c>
      <c r="G1117" s="191">
        <v>1121524</v>
      </c>
      <c r="H1117" s="68"/>
      <c r="I1117" s="197" t="s">
        <v>5152</v>
      </c>
      <c r="J1117" s="68"/>
      <c r="K1117" s="68"/>
      <c r="L1117" s="68"/>
      <c r="M1117" s="68"/>
      <c r="N1117" s="348"/>
      <c r="O1117" s="348"/>
      <c r="P1117" s="214">
        <v>60</v>
      </c>
      <c r="Q1117" s="214">
        <v>0</v>
      </c>
      <c r="R1117" s="68" t="s">
        <v>1479</v>
      </c>
      <c r="S1117" s="349"/>
      <c r="T1117" s="272"/>
    </row>
    <row r="1118" spans="1:20" ht="76.5">
      <c r="A1118" s="191">
        <v>117</v>
      </c>
      <c r="B1118" s="68"/>
      <c r="C1118" s="212" t="s">
        <v>54</v>
      </c>
      <c r="D1118" s="213">
        <v>45722</v>
      </c>
      <c r="E1118" s="191" t="s">
        <v>3943</v>
      </c>
      <c r="F1118" s="191" t="s">
        <v>10</v>
      </c>
      <c r="G1118" s="191">
        <v>1121527</v>
      </c>
      <c r="H1118" s="68"/>
      <c r="I1118" s="197" t="s">
        <v>5153</v>
      </c>
      <c r="J1118" s="68"/>
      <c r="K1118" s="68"/>
      <c r="L1118" s="68"/>
      <c r="M1118" s="68"/>
      <c r="N1118" s="348"/>
      <c r="O1118" s="348"/>
      <c r="P1118" s="214">
        <v>60</v>
      </c>
      <c r="Q1118" s="214">
        <v>0</v>
      </c>
      <c r="R1118" s="68" t="s">
        <v>1479</v>
      </c>
      <c r="S1118" s="349"/>
      <c r="T1118" s="272"/>
    </row>
    <row r="1119" spans="1:20" ht="51">
      <c r="A1119" s="191">
        <v>35</v>
      </c>
      <c r="B1119" s="68"/>
      <c r="C1119" s="212" t="s">
        <v>43</v>
      </c>
      <c r="D1119" s="213">
        <v>45722</v>
      </c>
      <c r="E1119" s="191" t="s">
        <v>3944</v>
      </c>
      <c r="F1119" s="191" t="s">
        <v>3</v>
      </c>
      <c r="G1119" s="191">
        <v>2264837</v>
      </c>
      <c r="H1119" s="68"/>
      <c r="I1119" s="197" t="s">
        <v>5154</v>
      </c>
      <c r="J1119" s="68"/>
      <c r="K1119" s="68"/>
      <c r="L1119" s="68"/>
      <c r="M1119" s="68"/>
      <c r="N1119" s="348"/>
      <c r="O1119" s="348"/>
      <c r="P1119" s="214">
        <v>0</v>
      </c>
      <c r="Q1119" s="214">
        <v>1000</v>
      </c>
      <c r="R1119" s="68" t="s">
        <v>1479</v>
      </c>
      <c r="S1119" s="349"/>
      <c r="T1119" s="272"/>
    </row>
    <row r="1120" spans="1:20" ht="38.25">
      <c r="A1120" s="191">
        <v>46</v>
      </c>
      <c r="B1120" s="68"/>
      <c r="C1120" s="212" t="s">
        <v>1367</v>
      </c>
      <c r="D1120" s="213">
        <v>45722</v>
      </c>
      <c r="E1120" s="191" t="s">
        <v>3945</v>
      </c>
      <c r="F1120" s="191" t="s">
        <v>3</v>
      </c>
      <c r="G1120" s="191">
        <v>2264889</v>
      </c>
      <c r="H1120" s="68"/>
      <c r="I1120" s="197" t="s">
        <v>2368</v>
      </c>
      <c r="J1120" s="68"/>
      <c r="K1120" s="68"/>
      <c r="L1120" s="68"/>
      <c r="M1120" s="68"/>
      <c r="N1120" s="348"/>
      <c r="O1120" s="348"/>
      <c r="P1120" s="214">
        <v>0</v>
      </c>
      <c r="Q1120" s="214">
        <v>3200</v>
      </c>
      <c r="R1120" s="68" t="s">
        <v>1479</v>
      </c>
      <c r="S1120" s="349"/>
      <c r="T1120" s="272"/>
    </row>
    <row r="1121" spans="1:20" ht="51">
      <c r="A1121" s="191">
        <v>76</v>
      </c>
      <c r="B1121" s="68"/>
      <c r="C1121" s="212" t="s">
        <v>48</v>
      </c>
      <c r="D1121" s="213">
        <v>45722</v>
      </c>
      <c r="E1121" s="191" t="s">
        <v>3946</v>
      </c>
      <c r="F1121" s="191" t="s">
        <v>3</v>
      </c>
      <c r="G1121" s="191">
        <v>2264910</v>
      </c>
      <c r="H1121" s="68"/>
      <c r="I1121" s="197" t="s">
        <v>5155</v>
      </c>
      <c r="J1121" s="68"/>
      <c r="K1121" s="68"/>
      <c r="L1121" s="68"/>
      <c r="M1121" s="68"/>
      <c r="N1121" s="348"/>
      <c r="O1121" s="348"/>
      <c r="P1121" s="214">
        <v>0</v>
      </c>
      <c r="Q1121" s="214">
        <v>927.5</v>
      </c>
      <c r="R1121" s="68" t="s">
        <v>1479</v>
      </c>
      <c r="S1121" s="349"/>
      <c r="T1121" s="272"/>
    </row>
    <row r="1122" spans="1:20" ht="38.25">
      <c r="A1122" s="191">
        <v>76</v>
      </c>
      <c r="B1122" s="68"/>
      <c r="C1122" s="212" t="s">
        <v>48</v>
      </c>
      <c r="D1122" s="213">
        <v>45722</v>
      </c>
      <c r="E1122" s="191" t="s">
        <v>3947</v>
      </c>
      <c r="F1122" s="191" t="s">
        <v>3</v>
      </c>
      <c r="G1122" s="191">
        <v>2264913</v>
      </c>
      <c r="H1122" s="68"/>
      <c r="I1122" s="197" t="s">
        <v>5156</v>
      </c>
      <c r="J1122" s="68"/>
      <c r="K1122" s="68"/>
      <c r="L1122" s="68"/>
      <c r="M1122" s="68"/>
      <c r="N1122" s="348"/>
      <c r="O1122" s="348"/>
      <c r="P1122" s="214">
        <v>0</v>
      </c>
      <c r="Q1122" s="214">
        <v>927.5</v>
      </c>
      <c r="R1122" s="68" t="s">
        <v>1479</v>
      </c>
      <c r="S1122" s="349"/>
      <c r="T1122" s="272"/>
    </row>
    <row r="1123" spans="1:20" ht="51">
      <c r="A1123" s="191">
        <v>81</v>
      </c>
      <c r="B1123" s="68"/>
      <c r="C1123" s="212" t="s">
        <v>49</v>
      </c>
      <c r="D1123" s="213">
        <v>45722</v>
      </c>
      <c r="E1123" s="191" t="s">
        <v>3948</v>
      </c>
      <c r="F1123" s="191" t="s">
        <v>3</v>
      </c>
      <c r="G1123" s="191">
        <v>2264955</v>
      </c>
      <c r="H1123" s="68"/>
      <c r="I1123" s="197" t="s">
        <v>5157</v>
      </c>
      <c r="J1123" s="68"/>
      <c r="K1123" s="68"/>
      <c r="L1123" s="68"/>
      <c r="M1123" s="68"/>
      <c r="N1123" s="348"/>
      <c r="O1123" s="348"/>
      <c r="P1123" s="214">
        <v>0</v>
      </c>
      <c r="Q1123" s="214">
        <v>25</v>
      </c>
      <c r="R1123" s="68" t="s">
        <v>1479</v>
      </c>
      <c r="S1123" s="349"/>
      <c r="T1123" s="272"/>
    </row>
    <row r="1124" spans="1:20" ht="51">
      <c r="A1124" s="191">
        <v>81</v>
      </c>
      <c r="B1124" s="68"/>
      <c r="C1124" s="212" t="s">
        <v>49</v>
      </c>
      <c r="D1124" s="213">
        <v>45722</v>
      </c>
      <c r="E1124" s="191" t="s">
        <v>3949</v>
      </c>
      <c r="F1124" s="191" t="s">
        <v>3</v>
      </c>
      <c r="G1124" s="191">
        <v>2264957</v>
      </c>
      <c r="H1124" s="68"/>
      <c r="I1124" s="197" t="s">
        <v>5158</v>
      </c>
      <c r="J1124" s="68"/>
      <c r="K1124" s="68"/>
      <c r="L1124" s="68"/>
      <c r="M1124" s="68"/>
      <c r="N1124" s="348"/>
      <c r="O1124" s="348"/>
      <c r="P1124" s="214">
        <v>0</v>
      </c>
      <c r="Q1124" s="214">
        <v>25</v>
      </c>
      <c r="R1124" s="68" t="s">
        <v>1479</v>
      </c>
      <c r="S1124" s="349"/>
      <c r="T1124" s="272"/>
    </row>
    <row r="1125" spans="1:20" ht="38.25">
      <c r="A1125" s="191" t="s">
        <v>550</v>
      </c>
      <c r="B1125" s="68"/>
      <c r="C1125" s="212" t="s">
        <v>589</v>
      </c>
      <c r="D1125" s="213">
        <v>45722</v>
      </c>
      <c r="E1125" s="191" t="s">
        <v>3950</v>
      </c>
      <c r="F1125" s="191" t="s">
        <v>3</v>
      </c>
      <c r="G1125" s="191">
        <v>2264974</v>
      </c>
      <c r="H1125" s="68"/>
      <c r="I1125" s="197" t="s">
        <v>1539</v>
      </c>
      <c r="J1125" s="68"/>
      <c r="K1125" s="68"/>
      <c r="L1125" s="68"/>
      <c r="M1125" s="68"/>
      <c r="N1125" s="348"/>
      <c r="O1125" s="348"/>
      <c r="P1125" s="214">
        <v>0</v>
      </c>
      <c r="Q1125" s="214">
        <v>900</v>
      </c>
      <c r="R1125" s="68" t="s">
        <v>1479</v>
      </c>
      <c r="S1125" s="349"/>
      <c r="T1125" s="272"/>
    </row>
    <row r="1126" spans="1:20" ht="38.25">
      <c r="A1126" s="191">
        <v>46</v>
      </c>
      <c r="B1126" s="68"/>
      <c r="C1126" s="212" t="s">
        <v>1367</v>
      </c>
      <c r="D1126" s="213">
        <v>45722</v>
      </c>
      <c r="E1126" s="191" t="s">
        <v>3951</v>
      </c>
      <c r="F1126" s="191" t="s">
        <v>3</v>
      </c>
      <c r="G1126" s="191">
        <v>2264982</v>
      </c>
      <c r="H1126" s="68"/>
      <c r="I1126" s="197" t="s">
        <v>5159</v>
      </c>
      <c r="J1126" s="68"/>
      <c r="K1126" s="68"/>
      <c r="L1126" s="68"/>
      <c r="M1126" s="68"/>
      <c r="N1126" s="348"/>
      <c r="O1126" s="348"/>
      <c r="P1126" s="214">
        <v>0</v>
      </c>
      <c r="Q1126" s="214">
        <v>1500</v>
      </c>
      <c r="R1126" s="68" t="s">
        <v>1479</v>
      </c>
      <c r="S1126" s="349"/>
      <c r="T1126" s="272"/>
    </row>
    <row r="1127" spans="1:20" ht="51">
      <c r="A1127" s="191">
        <v>16</v>
      </c>
      <c r="B1127" s="68"/>
      <c r="C1127" s="212" t="s">
        <v>40</v>
      </c>
      <c r="D1127" s="213">
        <v>45722</v>
      </c>
      <c r="E1127" s="191" t="s">
        <v>3952</v>
      </c>
      <c r="F1127" s="191" t="s">
        <v>3</v>
      </c>
      <c r="G1127" s="191">
        <v>2265026</v>
      </c>
      <c r="H1127" s="68"/>
      <c r="I1127" s="197" t="s">
        <v>5160</v>
      </c>
      <c r="J1127" s="68"/>
      <c r="K1127" s="68"/>
      <c r="L1127" s="68"/>
      <c r="M1127" s="68"/>
      <c r="N1127" s="348"/>
      <c r="O1127" s="348"/>
      <c r="P1127" s="214">
        <v>0</v>
      </c>
      <c r="Q1127" s="214">
        <v>6400</v>
      </c>
      <c r="R1127" s="68" t="s">
        <v>1479</v>
      </c>
      <c r="S1127" s="349"/>
      <c r="T1127" s="272"/>
    </row>
    <row r="1128" spans="1:20" ht="51">
      <c r="A1128" s="191">
        <v>132</v>
      </c>
      <c r="B1128" s="68"/>
      <c r="C1128" s="212" t="s">
        <v>59</v>
      </c>
      <c r="D1128" s="213">
        <v>45722</v>
      </c>
      <c r="E1128" s="191" t="s">
        <v>3953</v>
      </c>
      <c r="F1128" s="191" t="s">
        <v>3</v>
      </c>
      <c r="G1128" s="191">
        <v>2265036</v>
      </c>
      <c r="H1128" s="68"/>
      <c r="I1128" s="197" t="s">
        <v>5161</v>
      </c>
      <c r="J1128" s="68"/>
      <c r="K1128" s="68"/>
      <c r="L1128" s="68"/>
      <c r="M1128" s="68"/>
      <c r="N1128" s="348"/>
      <c r="O1128" s="348"/>
      <c r="P1128" s="214">
        <v>0</v>
      </c>
      <c r="Q1128" s="214">
        <v>321</v>
      </c>
      <c r="R1128" s="68" t="s">
        <v>1479</v>
      </c>
      <c r="S1128" s="349"/>
      <c r="T1128" s="272"/>
    </row>
    <row r="1129" spans="1:20" ht="51">
      <c r="A1129" s="191">
        <v>35</v>
      </c>
      <c r="B1129" s="68"/>
      <c r="C1129" s="212" t="s">
        <v>43</v>
      </c>
      <c r="D1129" s="213">
        <v>45722</v>
      </c>
      <c r="E1129" s="191" t="s">
        <v>3954</v>
      </c>
      <c r="F1129" s="191" t="s">
        <v>3</v>
      </c>
      <c r="G1129" s="191">
        <v>2265040</v>
      </c>
      <c r="H1129" s="68"/>
      <c r="I1129" s="197" t="s">
        <v>5162</v>
      </c>
      <c r="J1129" s="68"/>
      <c r="K1129" s="68"/>
      <c r="L1129" s="68"/>
      <c r="M1129" s="68"/>
      <c r="N1129" s="348"/>
      <c r="O1129" s="348"/>
      <c r="P1129" s="214">
        <v>0</v>
      </c>
      <c r="Q1129" s="214">
        <v>3513.93</v>
      </c>
      <c r="R1129" s="68" t="s">
        <v>1479</v>
      </c>
      <c r="S1129" s="349"/>
      <c r="T1129" s="272"/>
    </row>
    <row r="1130" spans="1:20" ht="51">
      <c r="A1130" s="191">
        <v>599</v>
      </c>
      <c r="B1130" s="68"/>
      <c r="C1130" s="212" t="s">
        <v>1245</v>
      </c>
      <c r="D1130" s="213">
        <v>45722</v>
      </c>
      <c r="E1130" s="191" t="s">
        <v>3955</v>
      </c>
      <c r="F1130" s="191" t="s">
        <v>3</v>
      </c>
      <c r="G1130" s="191">
        <v>2265042</v>
      </c>
      <c r="H1130" s="68"/>
      <c r="I1130" s="197" t="s">
        <v>5163</v>
      </c>
      <c r="J1130" s="68"/>
      <c r="K1130" s="68"/>
      <c r="L1130" s="68"/>
      <c r="M1130" s="68"/>
      <c r="N1130" s="348"/>
      <c r="O1130" s="348"/>
      <c r="P1130" s="214">
        <v>0</v>
      </c>
      <c r="Q1130" s="214">
        <v>6.89</v>
      </c>
      <c r="R1130" s="68" t="s">
        <v>1479</v>
      </c>
      <c r="S1130" s="349"/>
      <c r="T1130" s="272"/>
    </row>
    <row r="1131" spans="1:20" ht="51">
      <c r="A1131" s="191">
        <v>650</v>
      </c>
      <c r="B1131" s="68"/>
      <c r="C1131" s="212" t="s">
        <v>175</v>
      </c>
      <c r="D1131" s="213">
        <v>45722</v>
      </c>
      <c r="E1131" s="191" t="s">
        <v>3956</v>
      </c>
      <c r="F1131" s="191" t="s">
        <v>3</v>
      </c>
      <c r="G1131" s="191">
        <v>2265047</v>
      </c>
      <c r="H1131" s="68"/>
      <c r="I1131" s="197" t="s">
        <v>5164</v>
      </c>
      <c r="J1131" s="68"/>
      <c r="K1131" s="68"/>
      <c r="L1131" s="68"/>
      <c r="M1131" s="68"/>
      <c r="N1131" s="348"/>
      <c r="O1131" s="348"/>
      <c r="P1131" s="214">
        <v>0</v>
      </c>
      <c r="Q1131" s="214">
        <v>18</v>
      </c>
      <c r="R1131" s="68" t="s">
        <v>1479</v>
      </c>
      <c r="S1131" s="349"/>
      <c r="T1131" s="272"/>
    </row>
    <row r="1132" spans="1:20" ht="38.25">
      <c r="A1132" s="191" t="s">
        <v>550</v>
      </c>
      <c r="B1132" s="68"/>
      <c r="C1132" s="212" t="s">
        <v>589</v>
      </c>
      <c r="D1132" s="213">
        <v>45722</v>
      </c>
      <c r="E1132" s="191" t="s">
        <v>3957</v>
      </c>
      <c r="F1132" s="191" t="s">
        <v>3</v>
      </c>
      <c r="G1132" s="191">
        <v>2265066</v>
      </c>
      <c r="H1132" s="68"/>
      <c r="I1132" s="197" t="s">
        <v>5165</v>
      </c>
      <c r="J1132" s="68"/>
      <c r="K1132" s="68"/>
      <c r="L1132" s="68"/>
      <c r="M1132" s="68"/>
      <c r="N1132" s="348"/>
      <c r="O1132" s="348"/>
      <c r="P1132" s="214">
        <v>0</v>
      </c>
      <c r="Q1132" s="214">
        <v>416</v>
      </c>
      <c r="R1132" s="68" t="s">
        <v>1479</v>
      </c>
      <c r="S1132" s="349"/>
      <c r="T1132" s="272"/>
    </row>
    <row r="1133" spans="1:20" ht="51">
      <c r="A1133" s="191" t="s">
        <v>550</v>
      </c>
      <c r="B1133" s="68"/>
      <c r="C1133" s="212" t="s">
        <v>589</v>
      </c>
      <c r="D1133" s="213">
        <v>45722</v>
      </c>
      <c r="E1133" s="191" t="s">
        <v>3958</v>
      </c>
      <c r="F1133" s="191" t="s">
        <v>3</v>
      </c>
      <c r="G1133" s="191">
        <v>2265070</v>
      </c>
      <c r="H1133" s="68"/>
      <c r="I1133" s="197" t="s">
        <v>5166</v>
      </c>
      <c r="J1133" s="68"/>
      <c r="K1133" s="68"/>
      <c r="L1133" s="68"/>
      <c r="M1133" s="68"/>
      <c r="N1133" s="348"/>
      <c r="O1133" s="348"/>
      <c r="P1133" s="214">
        <v>0</v>
      </c>
      <c r="Q1133" s="214">
        <v>3622.5</v>
      </c>
      <c r="R1133" s="68" t="s">
        <v>1479</v>
      </c>
      <c r="S1133" s="349"/>
      <c r="T1133" s="272"/>
    </row>
    <row r="1134" spans="1:20" ht="51">
      <c r="A1134" s="191" t="s">
        <v>550</v>
      </c>
      <c r="B1134" s="68"/>
      <c r="C1134" s="212" t="s">
        <v>589</v>
      </c>
      <c r="D1134" s="213">
        <v>45722</v>
      </c>
      <c r="E1134" s="191" t="s">
        <v>3959</v>
      </c>
      <c r="F1134" s="191" t="s">
        <v>3</v>
      </c>
      <c r="G1134" s="191">
        <v>2265071</v>
      </c>
      <c r="H1134" s="68"/>
      <c r="I1134" s="197" t="s">
        <v>5167</v>
      </c>
      <c r="J1134" s="68"/>
      <c r="K1134" s="68"/>
      <c r="L1134" s="68"/>
      <c r="M1134" s="68"/>
      <c r="N1134" s="348"/>
      <c r="O1134" s="348"/>
      <c r="P1134" s="214">
        <v>0</v>
      </c>
      <c r="Q1134" s="214">
        <v>3622.5</v>
      </c>
      <c r="R1134" s="68" t="s">
        <v>1479</v>
      </c>
      <c r="S1134" s="349"/>
      <c r="T1134" s="272"/>
    </row>
    <row r="1135" spans="1:20" ht="51">
      <c r="A1135" s="191">
        <v>222</v>
      </c>
      <c r="B1135" s="68"/>
      <c r="C1135" s="212" t="s">
        <v>93</v>
      </c>
      <c r="D1135" s="213">
        <v>45722</v>
      </c>
      <c r="E1135" s="191" t="s">
        <v>3960</v>
      </c>
      <c r="F1135" s="191" t="s">
        <v>3</v>
      </c>
      <c r="G1135" s="191">
        <v>2265100</v>
      </c>
      <c r="H1135" s="68"/>
      <c r="I1135" s="197" t="s">
        <v>5168</v>
      </c>
      <c r="J1135" s="68"/>
      <c r="K1135" s="68"/>
      <c r="L1135" s="68"/>
      <c r="M1135" s="68"/>
      <c r="N1135" s="348"/>
      <c r="O1135" s="348"/>
      <c r="P1135" s="214">
        <v>0</v>
      </c>
      <c r="Q1135" s="214">
        <v>2126.54</v>
      </c>
      <c r="R1135" s="68" t="s">
        <v>1479</v>
      </c>
      <c r="S1135" s="349"/>
      <c r="T1135" s="272"/>
    </row>
    <row r="1136" spans="1:20" ht="51">
      <c r="A1136" s="191">
        <v>222</v>
      </c>
      <c r="B1136" s="68"/>
      <c r="C1136" s="212" t="s">
        <v>93</v>
      </c>
      <c r="D1136" s="213">
        <v>45722</v>
      </c>
      <c r="E1136" s="191" t="s">
        <v>3961</v>
      </c>
      <c r="F1136" s="191" t="s">
        <v>3</v>
      </c>
      <c r="G1136" s="191">
        <v>2265101</v>
      </c>
      <c r="H1136" s="68"/>
      <c r="I1136" s="197" t="s">
        <v>5169</v>
      </c>
      <c r="J1136" s="68"/>
      <c r="K1136" s="68"/>
      <c r="L1136" s="68"/>
      <c r="M1136" s="68"/>
      <c r="N1136" s="348"/>
      <c r="O1136" s="348"/>
      <c r="P1136" s="214">
        <v>0</v>
      </c>
      <c r="Q1136" s="214">
        <v>2290</v>
      </c>
      <c r="R1136" s="68" t="s">
        <v>1479</v>
      </c>
      <c r="S1136" s="349"/>
      <c r="T1136" s="272"/>
    </row>
    <row r="1137" spans="1:20" ht="51">
      <c r="A1137" s="191">
        <v>650</v>
      </c>
      <c r="B1137" s="68"/>
      <c r="C1137" s="212" t="s">
        <v>175</v>
      </c>
      <c r="D1137" s="213">
        <v>45722</v>
      </c>
      <c r="E1137" s="191" t="s">
        <v>3962</v>
      </c>
      <c r="F1137" s="191" t="s">
        <v>3</v>
      </c>
      <c r="G1137" s="191">
        <v>2265134</v>
      </c>
      <c r="H1137" s="68"/>
      <c r="I1137" s="197" t="s">
        <v>5170</v>
      </c>
      <c r="J1137" s="68"/>
      <c r="K1137" s="68"/>
      <c r="L1137" s="68"/>
      <c r="M1137" s="68"/>
      <c r="N1137" s="348"/>
      <c r="O1137" s="348"/>
      <c r="P1137" s="214">
        <v>0</v>
      </c>
      <c r="Q1137" s="214">
        <v>18</v>
      </c>
      <c r="R1137" s="68" t="s">
        <v>1479</v>
      </c>
      <c r="S1137" s="349"/>
      <c r="T1137" s="272"/>
    </row>
    <row r="1138" spans="1:20" ht="51">
      <c r="A1138" s="191" t="s">
        <v>550</v>
      </c>
      <c r="B1138" s="68"/>
      <c r="C1138" s="212" t="s">
        <v>589</v>
      </c>
      <c r="D1138" s="213">
        <v>45722</v>
      </c>
      <c r="E1138" s="191" t="s">
        <v>3963</v>
      </c>
      <c r="F1138" s="191" t="s">
        <v>3</v>
      </c>
      <c r="G1138" s="191">
        <v>2265135</v>
      </c>
      <c r="H1138" s="68"/>
      <c r="I1138" s="197" t="s">
        <v>5171</v>
      </c>
      <c r="J1138" s="68"/>
      <c r="K1138" s="68"/>
      <c r="L1138" s="68"/>
      <c r="M1138" s="68"/>
      <c r="N1138" s="348"/>
      <c r="O1138" s="348"/>
      <c r="P1138" s="214">
        <v>0</v>
      </c>
      <c r="Q1138" s="214">
        <v>18</v>
      </c>
      <c r="R1138" s="68" t="s">
        <v>1479</v>
      </c>
      <c r="S1138" s="349"/>
      <c r="T1138" s="272"/>
    </row>
    <row r="1139" spans="1:20" ht="51">
      <c r="A1139" s="191">
        <v>16</v>
      </c>
      <c r="B1139" s="68"/>
      <c r="C1139" s="212" t="s">
        <v>40</v>
      </c>
      <c r="D1139" s="213">
        <v>45722</v>
      </c>
      <c r="E1139" s="191" t="s">
        <v>3964</v>
      </c>
      <c r="F1139" s="191" t="s">
        <v>3</v>
      </c>
      <c r="G1139" s="191">
        <v>2265136</v>
      </c>
      <c r="H1139" s="68"/>
      <c r="I1139" s="197" t="s">
        <v>5172</v>
      </c>
      <c r="J1139" s="68"/>
      <c r="K1139" s="68"/>
      <c r="L1139" s="68"/>
      <c r="M1139" s="68"/>
      <c r="N1139" s="348"/>
      <c r="O1139" s="348"/>
      <c r="P1139" s="214">
        <v>0</v>
      </c>
      <c r="Q1139" s="214">
        <v>36</v>
      </c>
      <c r="R1139" s="68" t="s">
        <v>1479</v>
      </c>
      <c r="S1139" s="349"/>
      <c r="T1139" s="272"/>
    </row>
    <row r="1140" spans="1:20" ht="51">
      <c r="A1140" s="191" t="s">
        <v>550</v>
      </c>
      <c r="B1140" s="68"/>
      <c r="C1140" s="212" t="s">
        <v>589</v>
      </c>
      <c r="D1140" s="213">
        <v>45722</v>
      </c>
      <c r="E1140" s="191" t="s">
        <v>3965</v>
      </c>
      <c r="F1140" s="191" t="s">
        <v>3</v>
      </c>
      <c r="G1140" s="191">
        <v>2265138</v>
      </c>
      <c r="H1140" s="68"/>
      <c r="I1140" s="197" t="s">
        <v>5173</v>
      </c>
      <c r="J1140" s="68"/>
      <c r="K1140" s="68"/>
      <c r="L1140" s="68"/>
      <c r="M1140" s="68"/>
      <c r="N1140" s="348"/>
      <c r="O1140" s="348"/>
      <c r="P1140" s="214">
        <v>0</v>
      </c>
      <c r="Q1140" s="214">
        <v>18</v>
      </c>
      <c r="R1140" s="68" t="s">
        <v>1479</v>
      </c>
      <c r="S1140" s="349"/>
      <c r="T1140" s="272"/>
    </row>
    <row r="1141" spans="1:20" ht="51">
      <c r="A1141" s="191">
        <v>190</v>
      </c>
      <c r="B1141" s="68"/>
      <c r="C1141" s="212" t="s">
        <v>82</v>
      </c>
      <c r="D1141" s="213">
        <v>45722</v>
      </c>
      <c r="E1141" s="191" t="s">
        <v>3966</v>
      </c>
      <c r="F1141" s="191" t="s">
        <v>3</v>
      </c>
      <c r="G1141" s="191">
        <v>2265148</v>
      </c>
      <c r="H1141" s="68"/>
      <c r="I1141" s="197" t="s">
        <v>5174</v>
      </c>
      <c r="J1141" s="68"/>
      <c r="K1141" s="68"/>
      <c r="L1141" s="68"/>
      <c r="M1141" s="68"/>
      <c r="N1141" s="348"/>
      <c r="O1141" s="348"/>
      <c r="P1141" s="214">
        <v>0</v>
      </c>
      <c r="Q1141" s="214">
        <v>1200</v>
      </c>
      <c r="R1141" s="68" t="s">
        <v>1479</v>
      </c>
      <c r="S1141" s="349"/>
      <c r="T1141" s="272"/>
    </row>
    <row r="1142" spans="1:20" ht="51">
      <c r="A1142" s="191">
        <v>224</v>
      </c>
      <c r="B1142" s="68"/>
      <c r="C1142" s="212" t="s">
        <v>95</v>
      </c>
      <c r="D1142" s="213">
        <v>45722</v>
      </c>
      <c r="E1142" s="191" t="s">
        <v>3967</v>
      </c>
      <c r="F1142" s="191" t="s">
        <v>3</v>
      </c>
      <c r="G1142" s="191">
        <v>2265153</v>
      </c>
      <c r="H1142" s="68"/>
      <c r="I1142" s="197" t="s">
        <v>5175</v>
      </c>
      <c r="J1142" s="68"/>
      <c r="K1142" s="68"/>
      <c r="L1142" s="68"/>
      <c r="M1142" s="68"/>
      <c r="N1142" s="348"/>
      <c r="O1142" s="348"/>
      <c r="P1142" s="214">
        <v>0</v>
      </c>
      <c r="Q1142" s="214">
        <v>100</v>
      </c>
      <c r="R1142" s="68" t="s">
        <v>1479</v>
      </c>
      <c r="S1142" s="349"/>
      <c r="T1142" s="272"/>
    </row>
    <row r="1143" spans="1:20" ht="51">
      <c r="A1143" s="191">
        <v>86</v>
      </c>
      <c r="B1143" s="68"/>
      <c r="C1143" s="212" t="s">
        <v>50</v>
      </c>
      <c r="D1143" s="213">
        <v>45722</v>
      </c>
      <c r="E1143" s="191" t="s">
        <v>3968</v>
      </c>
      <c r="F1143" s="191" t="s">
        <v>3</v>
      </c>
      <c r="G1143" s="191">
        <v>2264981</v>
      </c>
      <c r="H1143" s="68"/>
      <c r="I1143" s="197" t="s">
        <v>5176</v>
      </c>
      <c r="J1143" s="68"/>
      <c r="K1143" s="68"/>
      <c r="L1143" s="68"/>
      <c r="M1143" s="68"/>
      <c r="N1143" s="348"/>
      <c r="O1143" s="348"/>
      <c r="P1143" s="214">
        <v>0</v>
      </c>
      <c r="Q1143" s="214">
        <v>27000</v>
      </c>
      <c r="R1143" s="68" t="s">
        <v>1479</v>
      </c>
      <c r="S1143" s="349"/>
      <c r="T1143" s="272"/>
    </row>
    <row r="1144" spans="1:20" ht="51">
      <c r="A1144" s="191">
        <v>86</v>
      </c>
      <c r="B1144" s="68"/>
      <c r="C1144" s="212" t="s">
        <v>50</v>
      </c>
      <c r="D1144" s="213">
        <v>45722</v>
      </c>
      <c r="E1144" s="191" t="s">
        <v>3969</v>
      </c>
      <c r="F1144" s="191" t="s">
        <v>3</v>
      </c>
      <c r="G1144" s="191">
        <v>2264986</v>
      </c>
      <c r="H1144" s="68"/>
      <c r="I1144" s="197" t="s">
        <v>5177</v>
      </c>
      <c r="J1144" s="68"/>
      <c r="K1144" s="68"/>
      <c r="L1144" s="68"/>
      <c r="M1144" s="68"/>
      <c r="N1144" s="348"/>
      <c r="O1144" s="348"/>
      <c r="P1144" s="214">
        <v>0</v>
      </c>
      <c r="Q1144" s="214">
        <v>137000</v>
      </c>
      <c r="R1144" s="68" t="s">
        <v>1479</v>
      </c>
      <c r="S1144" s="349"/>
      <c r="T1144" s="272"/>
    </row>
    <row r="1145" spans="1:20" ht="51">
      <c r="A1145" s="191">
        <v>86</v>
      </c>
      <c r="B1145" s="68"/>
      <c r="C1145" s="212" t="s">
        <v>50</v>
      </c>
      <c r="D1145" s="213">
        <v>45722</v>
      </c>
      <c r="E1145" s="191" t="s">
        <v>3970</v>
      </c>
      <c r="F1145" s="191" t="s">
        <v>3</v>
      </c>
      <c r="G1145" s="191">
        <v>2264988</v>
      </c>
      <c r="H1145" s="68"/>
      <c r="I1145" s="197" t="s">
        <v>5178</v>
      </c>
      <c r="J1145" s="68"/>
      <c r="K1145" s="68"/>
      <c r="L1145" s="68"/>
      <c r="M1145" s="68"/>
      <c r="N1145" s="348"/>
      <c r="O1145" s="348"/>
      <c r="P1145" s="214">
        <v>0</v>
      </c>
      <c r="Q1145" s="214">
        <v>137000</v>
      </c>
      <c r="R1145" s="68" t="s">
        <v>1479</v>
      </c>
      <c r="S1145" s="349"/>
      <c r="T1145" s="272"/>
    </row>
    <row r="1146" spans="1:20" ht="51">
      <c r="A1146" s="191">
        <v>86</v>
      </c>
      <c r="B1146" s="68"/>
      <c r="C1146" s="212" t="s">
        <v>50</v>
      </c>
      <c r="D1146" s="213">
        <v>45722</v>
      </c>
      <c r="E1146" s="191" t="s">
        <v>3971</v>
      </c>
      <c r="F1146" s="191" t="s">
        <v>3</v>
      </c>
      <c r="G1146" s="191">
        <v>2264989</v>
      </c>
      <c r="H1146" s="68"/>
      <c r="I1146" s="197" t="s">
        <v>5179</v>
      </c>
      <c r="J1146" s="68"/>
      <c r="K1146" s="68"/>
      <c r="L1146" s="68"/>
      <c r="M1146" s="68"/>
      <c r="N1146" s="348"/>
      <c r="O1146" s="348"/>
      <c r="P1146" s="214">
        <v>0</v>
      </c>
      <c r="Q1146" s="214">
        <v>137000</v>
      </c>
      <c r="R1146" s="68" t="s">
        <v>1479</v>
      </c>
      <c r="S1146" s="349"/>
      <c r="T1146" s="272"/>
    </row>
    <row r="1147" spans="1:20" ht="51">
      <c r="A1147" s="191">
        <v>86</v>
      </c>
      <c r="B1147" s="68"/>
      <c r="C1147" s="212" t="s">
        <v>50</v>
      </c>
      <c r="D1147" s="213">
        <v>45722</v>
      </c>
      <c r="E1147" s="191" t="s">
        <v>3972</v>
      </c>
      <c r="F1147" s="191" t="s">
        <v>3</v>
      </c>
      <c r="G1147" s="191">
        <v>2264990</v>
      </c>
      <c r="H1147" s="68"/>
      <c r="I1147" s="197" t="s">
        <v>5180</v>
      </c>
      <c r="J1147" s="68"/>
      <c r="K1147" s="68"/>
      <c r="L1147" s="68"/>
      <c r="M1147" s="68"/>
      <c r="N1147" s="348"/>
      <c r="O1147" s="348"/>
      <c r="P1147" s="214">
        <v>0</v>
      </c>
      <c r="Q1147" s="214">
        <v>137000</v>
      </c>
      <c r="R1147" s="68" t="s">
        <v>1479</v>
      </c>
      <c r="S1147" s="349"/>
      <c r="T1147" s="272"/>
    </row>
    <row r="1148" spans="1:20" ht="51">
      <c r="A1148" s="191">
        <v>86</v>
      </c>
      <c r="B1148" s="68"/>
      <c r="C1148" s="212" t="s">
        <v>50</v>
      </c>
      <c r="D1148" s="213">
        <v>45722</v>
      </c>
      <c r="E1148" s="191" t="s">
        <v>3973</v>
      </c>
      <c r="F1148" s="191" t="s">
        <v>3</v>
      </c>
      <c r="G1148" s="191">
        <v>2264992</v>
      </c>
      <c r="H1148" s="68"/>
      <c r="I1148" s="197" t="s">
        <v>5181</v>
      </c>
      <c r="J1148" s="68"/>
      <c r="K1148" s="68"/>
      <c r="L1148" s="68"/>
      <c r="M1148" s="68"/>
      <c r="N1148" s="348"/>
      <c r="O1148" s="348"/>
      <c r="P1148" s="214">
        <v>0</v>
      </c>
      <c r="Q1148" s="214">
        <v>137000</v>
      </c>
      <c r="R1148" s="68" t="s">
        <v>1479</v>
      </c>
      <c r="S1148" s="349"/>
      <c r="T1148" s="272"/>
    </row>
    <row r="1149" spans="1:20" ht="51">
      <c r="A1149" s="191">
        <v>86</v>
      </c>
      <c r="B1149" s="68"/>
      <c r="C1149" s="212" t="s">
        <v>50</v>
      </c>
      <c r="D1149" s="213">
        <v>45722</v>
      </c>
      <c r="E1149" s="191" t="s">
        <v>3974</v>
      </c>
      <c r="F1149" s="191" t="s">
        <v>3</v>
      </c>
      <c r="G1149" s="191">
        <v>2264993</v>
      </c>
      <c r="H1149" s="68"/>
      <c r="I1149" s="197" t="s">
        <v>5182</v>
      </c>
      <c r="J1149" s="68"/>
      <c r="K1149" s="68"/>
      <c r="L1149" s="68"/>
      <c r="M1149" s="68"/>
      <c r="N1149" s="348"/>
      <c r="O1149" s="348"/>
      <c r="P1149" s="214">
        <v>0</v>
      </c>
      <c r="Q1149" s="214">
        <v>137000</v>
      </c>
      <c r="R1149" s="68" t="s">
        <v>1479</v>
      </c>
      <c r="S1149" s="349"/>
      <c r="T1149" s="272"/>
    </row>
    <row r="1150" spans="1:20" ht="51">
      <c r="A1150" s="191">
        <v>86</v>
      </c>
      <c r="B1150" s="68"/>
      <c r="C1150" s="212" t="s">
        <v>50</v>
      </c>
      <c r="D1150" s="213">
        <v>45722</v>
      </c>
      <c r="E1150" s="191" t="s">
        <v>3975</v>
      </c>
      <c r="F1150" s="191" t="s">
        <v>3</v>
      </c>
      <c r="G1150" s="191">
        <v>2264995</v>
      </c>
      <c r="H1150" s="68"/>
      <c r="I1150" s="197" t="s">
        <v>5183</v>
      </c>
      <c r="J1150" s="68"/>
      <c r="K1150" s="68"/>
      <c r="L1150" s="68"/>
      <c r="M1150" s="68"/>
      <c r="N1150" s="348"/>
      <c r="O1150" s="348"/>
      <c r="P1150" s="214">
        <v>0</v>
      </c>
      <c r="Q1150" s="214">
        <v>137000</v>
      </c>
      <c r="R1150" s="68" t="s">
        <v>1479</v>
      </c>
      <c r="S1150" s="349"/>
      <c r="T1150" s="272"/>
    </row>
    <row r="1151" spans="1:20" ht="51">
      <c r="A1151" s="191">
        <v>86</v>
      </c>
      <c r="B1151" s="68"/>
      <c r="C1151" s="212" t="s">
        <v>50</v>
      </c>
      <c r="D1151" s="213">
        <v>45722</v>
      </c>
      <c r="E1151" s="191" t="s">
        <v>3976</v>
      </c>
      <c r="F1151" s="191" t="s">
        <v>3</v>
      </c>
      <c r="G1151" s="191">
        <v>2264997</v>
      </c>
      <c r="H1151" s="68"/>
      <c r="I1151" s="197" t="s">
        <v>5184</v>
      </c>
      <c r="J1151" s="68"/>
      <c r="K1151" s="68"/>
      <c r="L1151" s="68"/>
      <c r="M1151" s="68"/>
      <c r="N1151" s="348"/>
      <c r="O1151" s="348"/>
      <c r="P1151" s="214">
        <v>0</v>
      </c>
      <c r="Q1151" s="214">
        <v>137000</v>
      </c>
      <c r="R1151" s="68" t="s">
        <v>1479</v>
      </c>
      <c r="S1151" s="349"/>
      <c r="T1151" s="272"/>
    </row>
    <row r="1152" spans="1:20" ht="51">
      <c r="A1152" s="191">
        <v>86</v>
      </c>
      <c r="B1152" s="68"/>
      <c r="C1152" s="212" t="s">
        <v>50</v>
      </c>
      <c r="D1152" s="213">
        <v>45722</v>
      </c>
      <c r="E1152" s="191" t="s">
        <v>3977</v>
      </c>
      <c r="F1152" s="191" t="s">
        <v>3</v>
      </c>
      <c r="G1152" s="191">
        <v>2264998</v>
      </c>
      <c r="H1152" s="68"/>
      <c r="I1152" s="197" t="s">
        <v>5185</v>
      </c>
      <c r="J1152" s="68"/>
      <c r="K1152" s="68"/>
      <c r="L1152" s="68"/>
      <c r="M1152" s="68"/>
      <c r="N1152" s="348"/>
      <c r="O1152" s="348"/>
      <c r="P1152" s="214">
        <v>0</v>
      </c>
      <c r="Q1152" s="214">
        <v>137000</v>
      </c>
      <c r="R1152" s="68" t="s">
        <v>1479</v>
      </c>
      <c r="S1152" s="349"/>
      <c r="T1152" s="272"/>
    </row>
    <row r="1153" spans="1:20" ht="51">
      <c r="A1153" s="191">
        <v>86</v>
      </c>
      <c r="B1153" s="68"/>
      <c r="C1153" s="212" t="s">
        <v>50</v>
      </c>
      <c r="D1153" s="213">
        <v>45722</v>
      </c>
      <c r="E1153" s="191" t="s">
        <v>3978</v>
      </c>
      <c r="F1153" s="191" t="s">
        <v>3</v>
      </c>
      <c r="G1153" s="191">
        <v>2265002</v>
      </c>
      <c r="H1153" s="68"/>
      <c r="I1153" s="197" t="s">
        <v>5186</v>
      </c>
      <c r="J1153" s="68"/>
      <c r="K1153" s="68"/>
      <c r="L1153" s="68"/>
      <c r="M1153" s="68"/>
      <c r="N1153" s="348"/>
      <c r="O1153" s="348"/>
      <c r="P1153" s="214">
        <v>0</v>
      </c>
      <c r="Q1153" s="214">
        <v>57750</v>
      </c>
      <c r="R1153" s="68" t="s">
        <v>1479</v>
      </c>
      <c r="S1153" s="349"/>
      <c r="T1153" s="272"/>
    </row>
    <row r="1154" spans="1:20" ht="51">
      <c r="A1154" s="191">
        <v>86</v>
      </c>
      <c r="B1154" s="68"/>
      <c r="C1154" s="212" t="s">
        <v>50</v>
      </c>
      <c r="D1154" s="213">
        <v>45722</v>
      </c>
      <c r="E1154" s="191" t="s">
        <v>3979</v>
      </c>
      <c r="F1154" s="191" t="s">
        <v>3</v>
      </c>
      <c r="G1154" s="191">
        <v>2265005</v>
      </c>
      <c r="H1154" s="68"/>
      <c r="I1154" s="197" t="s">
        <v>5187</v>
      </c>
      <c r="J1154" s="68"/>
      <c r="K1154" s="68"/>
      <c r="L1154" s="68"/>
      <c r="M1154" s="68"/>
      <c r="N1154" s="348"/>
      <c r="O1154" s="348"/>
      <c r="P1154" s="214">
        <v>0</v>
      </c>
      <c r="Q1154" s="214">
        <v>84000</v>
      </c>
      <c r="R1154" s="68" t="s">
        <v>1479</v>
      </c>
      <c r="S1154" s="349"/>
      <c r="T1154" s="272"/>
    </row>
    <row r="1155" spans="1:20" ht="38.25">
      <c r="A1155" s="191">
        <v>291</v>
      </c>
      <c r="B1155" s="68"/>
      <c r="C1155" s="212" t="s">
        <v>119</v>
      </c>
      <c r="D1155" s="213">
        <v>45722</v>
      </c>
      <c r="E1155" s="191" t="s">
        <v>3980</v>
      </c>
      <c r="F1155" s="191" t="s">
        <v>3</v>
      </c>
      <c r="G1155" s="191">
        <v>2265013</v>
      </c>
      <c r="H1155" s="68"/>
      <c r="I1155" s="197" t="s">
        <v>5188</v>
      </c>
      <c r="J1155" s="68"/>
      <c r="K1155" s="68"/>
      <c r="L1155" s="68"/>
      <c r="M1155" s="68"/>
      <c r="N1155" s="348"/>
      <c r="O1155" s="348"/>
      <c r="P1155" s="214">
        <v>0</v>
      </c>
      <c r="Q1155" s="214">
        <v>39247.440000000002</v>
      </c>
      <c r="R1155" s="68" t="s">
        <v>1479</v>
      </c>
      <c r="S1155" s="349"/>
      <c r="T1155" s="272"/>
    </row>
    <row r="1156" spans="1:20" ht="38.25">
      <c r="A1156" s="191">
        <v>291</v>
      </c>
      <c r="B1156" s="68"/>
      <c r="C1156" s="212" t="s">
        <v>119</v>
      </c>
      <c r="D1156" s="213">
        <v>45722</v>
      </c>
      <c r="E1156" s="191" t="s">
        <v>3981</v>
      </c>
      <c r="F1156" s="191" t="s">
        <v>3</v>
      </c>
      <c r="G1156" s="191">
        <v>2265015</v>
      </c>
      <c r="H1156" s="68"/>
      <c r="I1156" s="197" t="s">
        <v>5189</v>
      </c>
      <c r="J1156" s="68"/>
      <c r="K1156" s="68"/>
      <c r="L1156" s="68"/>
      <c r="M1156" s="68"/>
      <c r="N1156" s="348"/>
      <c r="O1156" s="348"/>
      <c r="P1156" s="214">
        <v>0</v>
      </c>
      <c r="Q1156" s="214">
        <v>64038.96</v>
      </c>
      <c r="R1156" s="68" t="s">
        <v>1479</v>
      </c>
      <c r="S1156" s="349"/>
      <c r="T1156" s="272"/>
    </row>
    <row r="1157" spans="1:20" ht="63.75">
      <c r="A1157" s="191">
        <v>283</v>
      </c>
      <c r="B1157" s="68"/>
      <c r="C1157" s="212" t="s">
        <v>115</v>
      </c>
      <c r="D1157" s="213">
        <v>45722</v>
      </c>
      <c r="E1157" s="191" t="s">
        <v>3982</v>
      </c>
      <c r="F1157" s="191" t="s">
        <v>3</v>
      </c>
      <c r="G1157" s="191">
        <v>2265029</v>
      </c>
      <c r="H1157" s="68"/>
      <c r="I1157" s="197" t="s">
        <v>5190</v>
      </c>
      <c r="J1157" s="68"/>
      <c r="K1157" s="68"/>
      <c r="L1157" s="68"/>
      <c r="M1157" s="68"/>
      <c r="N1157" s="348"/>
      <c r="O1157" s="348"/>
      <c r="P1157" s="214">
        <v>0</v>
      </c>
      <c r="Q1157" s="214">
        <v>2065.58</v>
      </c>
      <c r="R1157" s="68" t="s">
        <v>1479</v>
      </c>
      <c r="S1157" s="349"/>
      <c r="T1157" s="272"/>
    </row>
    <row r="1158" spans="1:20" ht="63.75">
      <c r="A1158" s="191">
        <v>41</v>
      </c>
      <c r="B1158" s="68"/>
      <c r="C1158" s="212" t="s">
        <v>44</v>
      </c>
      <c r="D1158" s="213">
        <v>45722</v>
      </c>
      <c r="E1158" s="191" t="s">
        <v>3983</v>
      </c>
      <c r="F1158" s="191" t="s">
        <v>3</v>
      </c>
      <c r="G1158" s="191">
        <v>2265025</v>
      </c>
      <c r="H1158" s="68"/>
      <c r="I1158" s="197" t="s">
        <v>5191</v>
      </c>
      <c r="J1158" s="68"/>
      <c r="K1158" s="68"/>
      <c r="L1158" s="68"/>
      <c r="M1158" s="68"/>
      <c r="N1158" s="348"/>
      <c r="O1158" s="348"/>
      <c r="P1158" s="214">
        <v>0</v>
      </c>
      <c r="Q1158" s="214">
        <v>3287.01</v>
      </c>
      <c r="R1158" s="68" t="s">
        <v>1479</v>
      </c>
      <c r="S1158" s="349"/>
      <c r="T1158" s="272"/>
    </row>
    <row r="1159" spans="1:20" ht="63.75">
      <c r="A1159" s="191">
        <v>41</v>
      </c>
      <c r="B1159" s="68"/>
      <c r="C1159" s="212" t="s">
        <v>44</v>
      </c>
      <c r="D1159" s="213">
        <v>45722</v>
      </c>
      <c r="E1159" s="191" t="s">
        <v>3984</v>
      </c>
      <c r="F1159" s="191" t="s">
        <v>3</v>
      </c>
      <c r="G1159" s="191">
        <v>2265028</v>
      </c>
      <c r="H1159" s="68"/>
      <c r="I1159" s="197" t="s">
        <v>5192</v>
      </c>
      <c r="J1159" s="68"/>
      <c r="K1159" s="68"/>
      <c r="L1159" s="68"/>
      <c r="M1159" s="68"/>
      <c r="N1159" s="348"/>
      <c r="O1159" s="348"/>
      <c r="P1159" s="214">
        <v>0</v>
      </c>
      <c r="Q1159" s="214">
        <v>258020</v>
      </c>
      <c r="R1159" s="68" t="s">
        <v>1479</v>
      </c>
      <c r="S1159" s="349"/>
      <c r="T1159" s="272"/>
    </row>
    <row r="1160" spans="1:20" ht="63.75">
      <c r="A1160" s="191">
        <v>41</v>
      </c>
      <c r="B1160" s="68"/>
      <c r="C1160" s="212" t="s">
        <v>44</v>
      </c>
      <c r="D1160" s="213">
        <v>45722</v>
      </c>
      <c r="E1160" s="191" t="s">
        <v>3985</v>
      </c>
      <c r="F1160" s="191" t="s">
        <v>3</v>
      </c>
      <c r="G1160" s="191">
        <v>2265030</v>
      </c>
      <c r="H1160" s="68"/>
      <c r="I1160" s="197" t="s">
        <v>5193</v>
      </c>
      <c r="J1160" s="68"/>
      <c r="K1160" s="68"/>
      <c r="L1160" s="68"/>
      <c r="M1160" s="68"/>
      <c r="N1160" s="348"/>
      <c r="O1160" s="348"/>
      <c r="P1160" s="214">
        <v>0</v>
      </c>
      <c r="Q1160" s="214">
        <v>27950</v>
      </c>
      <c r="R1160" s="68" t="s">
        <v>1479</v>
      </c>
      <c r="S1160" s="349"/>
      <c r="T1160" s="272"/>
    </row>
    <row r="1161" spans="1:20" ht="63.75">
      <c r="A1161" s="191">
        <v>283</v>
      </c>
      <c r="B1161" s="68"/>
      <c r="C1161" s="212" t="s">
        <v>115</v>
      </c>
      <c r="D1161" s="213">
        <v>45722</v>
      </c>
      <c r="E1161" s="191" t="s">
        <v>3986</v>
      </c>
      <c r="F1161" s="191" t="s">
        <v>3</v>
      </c>
      <c r="G1161" s="191">
        <v>2265031</v>
      </c>
      <c r="H1161" s="68"/>
      <c r="I1161" s="197" t="s">
        <v>5194</v>
      </c>
      <c r="J1161" s="68"/>
      <c r="K1161" s="68"/>
      <c r="L1161" s="68"/>
      <c r="M1161" s="68"/>
      <c r="N1161" s="348"/>
      <c r="O1161" s="348"/>
      <c r="P1161" s="214">
        <v>0</v>
      </c>
      <c r="Q1161" s="214">
        <v>2312.4</v>
      </c>
      <c r="R1161" s="68" t="s">
        <v>1479</v>
      </c>
      <c r="S1161" s="349"/>
      <c r="T1161" s="272"/>
    </row>
    <row r="1162" spans="1:20" ht="51">
      <c r="A1162" s="191">
        <v>383</v>
      </c>
      <c r="B1162" s="68"/>
      <c r="C1162" s="212" t="s">
        <v>1242</v>
      </c>
      <c r="D1162" s="213">
        <v>45722</v>
      </c>
      <c r="E1162" s="191" t="s">
        <v>3987</v>
      </c>
      <c r="F1162" s="191" t="s">
        <v>3</v>
      </c>
      <c r="G1162" s="191">
        <v>2265161</v>
      </c>
      <c r="H1162" s="68"/>
      <c r="I1162" s="197" t="s">
        <v>5195</v>
      </c>
      <c r="J1162" s="68"/>
      <c r="K1162" s="68"/>
      <c r="L1162" s="68"/>
      <c r="M1162" s="68"/>
      <c r="N1162" s="348"/>
      <c r="O1162" s="348"/>
      <c r="P1162" s="214">
        <v>0</v>
      </c>
      <c r="Q1162" s="214">
        <v>50639.5</v>
      </c>
      <c r="R1162" s="68" t="s">
        <v>1479</v>
      </c>
      <c r="S1162" s="349"/>
      <c r="T1162" s="272"/>
    </row>
    <row r="1163" spans="1:20" ht="76.5">
      <c r="A1163" s="191">
        <v>597</v>
      </c>
      <c r="B1163" s="68"/>
      <c r="C1163" s="212" t="s">
        <v>673</v>
      </c>
      <c r="D1163" s="213">
        <v>45723</v>
      </c>
      <c r="E1163" s="191" t="s">
        <v>3988</v>
      </c>
      <c r="F1163" s="191" t="s">
        <v>6</v>
      </c>
      <c r="G1163" s="191">
        <v>3053726</v>
      </c>
      <c r="H1163" s="68"/>
      <c r="I1163" s="197" t="s">
        <v>5196</v>
      </c>
      <c r="J1163" s="68"/>
      <c r="K1163" s="68"/>
      <c r="L1163" s="68"/>
      <c r="M1163" s="68"/>
      <c r="N1163" s="348"/>
      <c r="O1163" s="348"/>
      <c r="P1163" s="214">
        <v>0</v>
      </c>
      <c r="Q1163" s="214">
        <v>621516</v>
      </c>
      <c r="R1163" s="68" t="s">
        <v>1479</v>
      </c>
      <c r="S1163" s="349"/>
      <c r="T1163" s="272"/>
    </row>
    <row r="1164" spans="1:20" ht="76.5">
      <c r="A1164" s="191">
        <v>597</v>
      </c>
      <c r="B1164" s="68"/>
      <c r="C1164" s="212" t="s">
        <v>673</v>
      </c>
      <c r="D1164" s="213">
        <v>45723</v>
      </c>
      <c r="E1164" s="191" t="s">
        <v>3989</v>
      </c>
      <c r="F1164" s="191" t="s">
        <v>14</v>
      </c>
      <c r="G1164" s="191">
        <v>3053727</v>
      </c>
      <c r="H1164" s="68"/>
      <c r="I1164" s="197" t="s">
        <v>5197</v>
      </c>
      <c r="J1164" s="68"/>
      <c r="K1164" s="68"/>
      <c r="L1164" s="68"/>
      <c r="M1164" s="68"/>
      <c r="N1164" s="348"/>
      <c r="O1164" s="348"/>
      <c r="P1164" s="214">
        <v>60</v>
      </c>
      <c r="Q1164" s="214">
        <v>0</v>
      </c>
      <c r="R1164" s="68" t="s">
        <v>1479</v>
      </c>
      <c r="S1164" s="349"/>
      <c r="T1164" s="272"/>
    </row>
    <row r="1165" spans="1:20" ht="76.5">
      <c r="A1165" s="191">
        <v>342</v>
      </c>
      <c r="B1165" s="68"/>
      <c r="C1165" s="212" t="s">
        <v>137</v>
      </c>
      <c r="D1165" s="213">
        <v>45723</v>
      </c>
      <c r="E1165" s="191" t="s">
        <v>3990</v>
      </c>
      <c r="F1165" s="191" t="s">
        <v>6</v>
      </c>
      <c r="G1165" s="191">
        <v>2182381</v>
      </c>
      <c r="H1165" s="68"/>
      <c r="I1165" s="197" t="s">
        <v>5198</v>
      </c>
      <c r="J1165" s="68"/>
      <c r="K1165" s="68"/>
      <c r="L1165" s="68"/>
      <c r="M1165" s="68"/>
      <c r="N1165" s="348"/>
      <c r="O1165" s="348"/>
      <c r="P1165" s="214">
        <v>0</v>
      </c>
      <c r="Q1165" s="214">
        <v>6081666.2699999996</v>
      </c>
      <c r="R1165" s="68" t="s">
        <v>1479</v>
      </c>
      <c r="S1165" s="349"/>
      <c r="T1165" s="272"/>
    </row>
    <row r="1166" spans="1:20" ht="63.75">
      <c r="A1166" s="191" t="s">
        <v>544</v>
      </c>
      <c r="B1166" s="68"/>
      <c r="C1166" s="212" t="s">
        <v>679</v>
      </c>
      <c r="D1166" s="213">
        <v>45723</v>
      </c>
      <c r="E1166" s="191" t="s">
        <v>3991</v>
      </c>
      <c r="F1166" s="191" t="s">
        <v>6</v>
      </c>
      <c r="G1166" s="191">
        <v>2182305</v>
      </c>
      <c r="H1166" s="68"/>
      <c r="I1166" s="197" t="s">
        <v>5199</v>
      </c>
      <c r="J1166" s="68"/>
      <c r="K1166" s="68"/>
      <c r="L1166" s="68"/>
      <c r="M1166" s="68"/>
      <c r="N1166" s="348"/>
      <c r="O1166" s="348"/>
      <c r="P1166" s="214">
        <v>0</v>
      </c>
      <c r="Q1166" s="214">
        <v>51817.3</v>
      </c>
      <c r="R1166" s="68" t="s">
        <v>1479</v>
      </c>
      <c r="S1166" s="349"/>
      <c r="T1166" s="272"/>
    </row>
    <row r="1167" spans="1:20" ht="76.5">
      <c r="A1167" s="191">
        <v>340</v>
      </c>
      <c r="B1167" s="68"/>
      <c r="C1167" s="212" t="s">
        <v>136</v>
      </c>
      <c r="D1167" s="213">
        <v>45723</v>
      </c>
      <c r="E1167" s="191" t="s">
        <v>3992</v>
      </c>
      <c r="F1167" s="191" t="s">
        <v>6</v>
      </c>
      <c r="G1167" s="191">
        <v>3054424</v>
      </c>
      <c r="H1167" s="68"/>
      <c r="I1167" s="197" t="s">
        <v>5200</v>
      </c>
      <c r="J1167" s="68"/>
      <c r="K1167" s="68"/>
      <c r="L1167" s="68"/>
      <c r="M1167" s="68"/>
      <c r="N1167" s="348"/>
      <c r="O1167" s="348"/>
      <c r="P1167" s="214">
        <v>0</v>
      </c>
      <c r="Q1167" s="214">
        <v>68627.44</v>
      </c>
      <c r="R1167" s="68" t="s">
        <v>1479</v>
      </c>
      <c r="S1167" s="349"/>
      <c r="T1167" s="272"/>
    </row>
    <row r="1168" spans="1:20" ht="76.5">
      <c r="A1168" s="191">
        <v>340</v>
      </c>
      <c r="B1168" s="68"/>
      <c r="C1168" s="212" t="s">
        <v>136</v>
      </c>
      <c r="D1168" s="213">
        <v>45723</v>
      </c>
      <c r="E1168" s="191" t="s">
        <v>3993</v>
      </c>
      <c r="F1168" s="191" t="s">
        <v>6</v>
      </c>
      <c r="G1168" s="191">
        <v>3054426</v>
      </c>
      <c r="H1168" s="68"/>
      <c r="I1168" s="197" t="s">
        <v>5201</v>
      </c>
      <c r="J1168" s="68"/>
      <c r="K1168" s="68"/>
      <c r="L1168" s="68"/>
      <c r="M1168" s="68"/>
      <c r="N1168" s="348"/>
      <c r="O1168" s="348"/>
      <c r="P1168" s="214">
        <v>0</v>
      </c>
      <c r="Q1168" s="214">
        <v>15023.4</v>
      </c>
      <c r="R1168" s="68" t="s">
        <v>1479</v>
      </c>
      <c r="S1168" s="349"/>
      <c r="T1168" s="272"/>
    </row>
    <row r="1169" spans="1:20" ht="63.75">
      <c r="A1169" s="191">
        <v>340</v>
      </c>
      <c r="B1169" s="68"/>
      <c r="C1169" s="212" t="s">
        <v>136</v>
      </c>
      <c r="D1169" s="213">
        <v>45723</v>
      </c>
      <c r="E1169" s="191" t="s">
        <v>3994</v>
      </c>
      <c r="F1169" s="191" t="s">
        <v>14</v>
      </c>
      <c r="G1169" s="191">
        <v>3054425</v>
      </c>
      <c r="H1169" s="68"/>
      <c r="I1169" s="197" t="s">
        <v>5202</v>
      </c>
      <c r="J1169" s="68"/>
      <c r="K1169" s="68"/>
      <c r="L1169" s="68"/>
      <c r="M1169" s="68"/>
      <c r="N1169" s="348"/>
      <c r="O1169" s="348"/>
      <c r="P1169" s="214">
        <v>60</v>
      </c>
      <c r="Q1169" s="214">
        <v>0</v>
      </c>
      <c r="R1169" s="68" t="s">
        <v>1479</v>
      </c>
      <c r="S1169" s="349"/>
      <c r="T1169" s="272"/>
    </row>
    <row r="1170" spans="1:20" ht="63.75">
      <c r="A1170" s="191">
        <v>340</v>
      </c>
      <c r="B1170" s="68"/>
      <c r="C1170" s="212" t="s">
        <v>136</v>
      </c>
      <c r="D1170" s="213">
        <v>45723</v>
      </c>
      <c r="E1170" s="191" t="s">
        <v>3995</v>
      </c>
      <c r="F1170" s="191" t="s">
        <v>14</v>
      </c>
      <c r="G1170" s="191">
        <v>3054427</v>
      </c>
      <c r="H1170" s="68"/>
      <c r="I1170" s="197" t="s">
        <v>5203</v>
      </c>
      <c r="J1170" s="68"/>
      <c r="K1170" s="68"/>
      <c r="L1170" s="68"/>
      <c r="M1170" s="68"/>
      <c r="N1170" s="348"/>
      <c r="O1170" s="348"/>
      <c r="P1170" s="214">
        <v>60</v>
      </c>
      <c r="Q1170" s="214">
        <v>0</v>
      </c>
      <c r="R1170" s="68" t="s">
        <v>1479</v>
      </c>
      <c r="S1170" s="349"/>
      <c r="T1170" s="272"/>
    </row>
    <row r="1171" spans="1:20" ht="63.75">
      <c r="A1171" s="191">
        <v>513</v>
      </c>
      <c r="B1171" s="68"/>
      <c r="C1171" s="212" t="s">
        <v>160</v>
      </c>
      <c r="D1171" s="213">
        <v>45723</v>
      </c>
      <c r="E1171" s="191" t="s">
        <v>3996</v>
      </c>
      <c r="F1171" s="191" t="s">
        <v>6</v>
      </c>
      <c r="G1171" s="191">
        <v>22824</v>
      </c>
      <c r="H1171" s="68"/>
      <c r="I1171" s="197" t="s">
        <v>5204</v>
      </c>
      <c r="J1171" s="68"/>
      <c r="K1171" s="68"/>
      <c r="L1171" s="68"/>
      <c r="M1171" s="68"/>
      <c r="N1171" s="348"/>
      <c r="O1171" s="348"/>
      <c r="P1171" s="214">
        <v>0</v>
      </c>
      <c r="Q1171" s="214">
        <v>215355.6</v>
      </c>
      <c r="R1171" s="68" t="s">
        <v>1479</v>
      </c>
      <c r="S1171" s="349"/>
      <c r="T1171" s="272"/>
    </row>
    <row r="1172" spans="1:20" ht="63.75">
      <c r="A1172" s="191">
        <v>597</v>
      </c>
      <c r="B1172" s="68"/>
      <c r="C1172" s="212" t="s">
        <v>673</v>
      </c>
      <c r="D1172" s="213">
        <v>45723</v>
      </c>
      <c r="E1172" s="191" t="s">
        <v>3998</v>
      </c>
      <c r="F1172" s="191" t="s">
        <v>3</v>
      </c>
      <c r="G1172" s="191">
        <v>2265365</v>
      </c>
      <c r="H1172" s="68"/>
      <c r="I1172" s="197" t="s">
        <v>5206</v>
      </c>
      <c r="J1172" s="68"/>
      <c r="K1172" s="68"/>
      <c r="L1172" s="68"/>
      <c r="M1172" s="68"/>
      <c r="N1172" s="348"/>
      <c r="O1172" s="348"/>
      <c r="P1172" s="214">
        <v>0</v>
      </c>
      <c r="Q1172" s="214">
        <v>295.36</v>
      </c>
      <c r="R1172" s="68" t="s">
        <v>1479</v>
      </c>
      <c r="S1172" s="349"/>
      <c r="T1172" s="272"/>
    </row>
    <row r="1173" spans="1:20" ht="51">
      <c r="A1173" s="191" t="s">
        <v>550</v>
      </c>
      <c r="B1173" s="68"/>
      <c r="C1173" s="212" t="s">
        <v>589</v>
      </c>
      <c r="D1173" s="213">
        <v>45723</v>
      </c>
      <c r="E1173" s="191" t="s">
        <v>3999</v>
      </c>
      <c r="F1173" s="191" t="s">
        <v>3</v>
      </c>
      <c r="G1173" s="191">
        <v>2265397</v>
      </c>
      <c r="H1173" s="68"/>
      <c r="I1173" s="197" t="s">
        <v>5207</v>
      </c>
      <c r="J1173" s="68"/>
      <c r="K1173" s="68"/>
      <c r="L1173" s="68"/>
      <c r="M1173" s="68"/>
      <c r="N1173" s="348"/>
      <c r="O1173" s="348"/>
      <c r="P1173" s="214">
        <v>0</v>
      </c>
      <c r="Q1173" s="214">
        <v>2000</v>
      </c>
      <c r="R1173" s="68" t="s">
        <v>1479</v>
      </c>
      <c r="S1173" s="349"/>
      <c r="T1173" s="272"/>
    </row>
    <row r="1174" spans="1:20" ht="38.25">
      <c r="A1174" s="191">
        <v>86</v>
      </c>
      <c r="B1174" s="68"/>
      <c r="C1174" s="212" t="s">
        <v>50</v>
      </c>
      <c r="D1174" s="213">
        <v>45723</v>
      </c>
      <c r="E1174" s="191" t="s">
        <v>4000</v>
      </c>
      <c r="F1174" s="191" t="s">
        <v>3</v>
      </c>
      <c r="G1174" s="191">
        <v>2265414</v>
      </c>
      <c r="H1174" s="68"/>
      <c r="I1174" s="197" t="s">
        <v>5208</v>
      </c>
      <c r="J1174" s="68"/>
      <c r="K1174" s="68"/>
      <c r="L1174" s="68"/>
      <c r="M1174" s="68"/>
      <c r="N1174" s="348"/>
      <c r="O1174" s="348"/>
      <c r="P1174" s="214">
        <v>0</v>
      </c>
      <c r="Q1174" s="214">
        <v>1819</v>
      </c>
      <c r="R1174" s="68" t="s">
        <v>1479</v>
      </c>
      <c r="S1174" s="349"/>
      <c r="T1174" s="272"/>
    </row>
    <row r="1175" spans="1:20" ht="51">
      <c r="A1175" s="191">
        <v>76</v>
      </c>
      <c r="B1175" s="68"/>
      <c r="C1175" s="212" t="s">
        <v>48</v>
      </c>
      <c r="D1175" s="213">
        <v>45723</v>
      </c>
      <c r="E1175" s="191" t="s">
        <v>4001</v>
      </c>
      <c r="F1175" s="191" t="s">
        <v>3</v>
      </c>
      <c r="G1175" s="191">
        <v>2265429</v>
      </c>
      <c r="H1175" s="68"/>
      <c r="I1175" s="197" t="s">
        <v>5209</v>
      </c>
      <c r="J1175" s="68"/>
      <c r="K1175" s="68"/>
      <c r="L1175" s="68"/>
      <c r="M1175" s="68"/>
      <c r="N1175" s="348"/>
      <c r="O1175" s="348"/>
      <c r="P1175" s="214">
        <v>0</v>
      </c>
      <c r="Q1175" s="214">
        <v>371</v>
      </c>
      <c r="R1175" s="68" t="s">
        <v>1479</v>
      </c>
      <c r="S1175" s="349"/>
      <c r="T1175" s="272"/>
    </row>
    <row r="1176" spans="1:20" ht="51">
      <c r="A1176" s="191">
        <v>70</v>
      </c>
      <c r="B1176" s="68"/>
      <c r="C1176" s="212" t="s">
        <v>47</v>
      </c>
      <c r="D1176" s="213">
        <v>45723</v>
      </c>
      <c r="E1176" s="191" t="s">
        <v>4002</v>
      </c>
      <c r="F1176" s="191" t="s">
        <v>3</v>
      </c>
      <c r="G1176" s="191">
        <v>2265580</v>
      </c>
      <c r="H1176" s="68"/>
      <c r="I1176" s="197" t="s">
        <v>5210</v>
      </c>
      <c r="J1176" s="68"/>
      <c r="K1176" s="68"/>
      <c r="L1176" s="68"/>
      <c r="M1176" s="68"/>
      <c r="N1176" s="348"/>
      <c r="O1176" s="348"/>
      <c r="P1176" s="214">
        <v>0</v>
      </c>
      <c r="Q1176" s="214">
        <v>15</v>
      </c>
      <c r="R1176" s="68" t="s">
        <v>1479</v>
      </c>
      <c r="S1176" s="349"/>
      <c r="T1176" s="272"/>
    </row>
    <row r="1177" spans="1:20" ht="63.75">
      <c r="A1177" s="191">
        <v>16</v>
      </c>
      <c r="B1177" s="68"/>
      <c r="C1177" s="212" t="s">
        <v>40</v>
      </c>
      <c r="D1177" s="213">
        <v>45723</v>
      </c>
      <c r="E1177" s="191" t="s">
        <v>4003</v>
      </c>
      <c r="F1177" s="191" t="s">
        <v>3</v>
      </c>
      <c r="G1177" s="191">
        <v>2265594</v>
      </c>
      <c r="H1177" s="68"/>
      <c r="I1177" s="197" t="s">
        <v>5211</v>
      </c>
      <c r="J1177" s="68"/>
      <c r="K1177" s="68"/>
      <c r="L1177" s="68"/>
      <c r="M1177" s="68"/>
      <c r="N1177" s="348"/>
      <c r="O1177" s="348"/>
      <c r="P1177" s="214">
        <v>0</v>
      </c>
      <c r="Q1177" s="214">
        <v>49.5</v>
      </c>
      <c r="R1177" s="68" t="s">
        <v>1479</v>
      </c>
      <c r="S1177" s="349"/>
      <c r="T1177" s="272"/>
    </row>
    <row r="1178" spans="1:20" ht="38.25">
      <c r="A1178" s="191">
        <v>20</v>
      </c>
      <c r="B1178" s="68"/>
      <c r="C1178" s="212" t="s">
        <v>41</v>
      </c>
      <c r="D1178" s="213">
        <v>45723</v>
      </c>
      <c r="E1178" s="191" t="s">
        <v>4004</v>
      </c>
      <c r="F1178" s="191" t="s">
        <v>3</v>
      </c>
      <c r="G1178" s="191">
        <v>2265595</v>
      </c>
      <c r="H1178" s="68"/>
      <c r="I1178" s="197" t="s">
        <v>5212</v>
      </c>
      <c r="J1178" s="68"/>
      <c r="K1178" s="68"/>
      <c r="L1178" s="68"/>
      <c r="M1178" s="68"/>
      <c r="N1178" s="348"/>
      <c r="O1178" s="348"/>
      <c r="P1178" s="214">
        <v>0</v>
      </c>
      <c r="Q1178" s="214">
        <v>6</v>
      </c>
      <c r="R1178" s="68" t="s">
        <v>1479</v>
      </c>
      <c r="S1178" s="349"/>
      <c r="T1178" s="272"/>
    </row>
    <row r="1179" spans="1:20" ht="51">
      <c r="A1179" s="191" t="s">
        <v>550</v>
      </c>
      <c r="B1179" s="68"/>
      <c r="C1179" s="212" t="s">
        <v>589</v>
      </c>
      <c r="D1179" s="213">
        <v>45723</v>
      </c>
      <c r="E1179" s="191" t="s">
        <v>4005</v>
      </c>
      <c r="F1179" s="191" t="s">
        <v>3</v>
      </c>
      <c r="G1179" s="191">
        <v>2265610</v>
      </c>
      <c r="H1179" s="68"/>
      <c r="I1179" s="197" t="s">
        <v>5213</v>
      </c>
      <c r="J1179" s="68"/>
      <c r="K1179" s="68"/>
      <c r="L1179" s="68"/>
      <c r="M1179" s="68"/>
      <c r="N1179" s="348"/>
      <c r="O1179" s="348"/>
      <c r="P1179" s="214">
        <v>0</v>
      </c>
      <c r="Q1179" s="214">
        <v>826.23</v>
      </c>
      <c r="R1179" s="68" t="s">
        <v>1479</v>
      </c>
      <c r="S1179" s="349"/>
      <c r="T1179" s="272"/>
    </row>
    <row r="1180" spans="1:20" ht="63.75">
      <c r="A1180" s="191" t="s">
        <v>550</v>
      </c>
      <c r="B1180" s="68"/>
      <c r="C1180" s="212" t="s">
        <v>589</v>
      </c>
      <c r="D1180" s="213">
        <v>45723</v>
      </c>
      <c r="E1180" s="191" t="s">
        <v>4006</v>
      </c>
      <c r="F1180" s="191" t="s">
        <v>3</v>
      </c>
      <c r="G1180" s="191">
        <v>2265611</v>
      </c>
      <c r="H1180" s="68"/>
      <c r="I1180" s="197" t="s">
        <v>5214</v>
      </c>
      <c r="J1180" s="68"/>
      <c r="K1180" s="68"/>
      <c r="L1180" s="68"/>
      <c r="M1180" s="68"/>
      <c r="N1180" s="348"/>
      <c r="O1180" s="348"/>
      <c r="P1180" s="214">
        <v>0</v>
      </c>
      <c r="Q1180" s="214">
        <v>7456.51</v>
      </c>
      <c r="R1180" s="68" t="s">
        <v>1479</v>
      </c>
      <c r="S1180" s="349"/>
      <c r="T1180" s="272"/>
    </row>
    <row r="1181" spans="1:20" ht="38.25">
      <c r="A1181" s="191" t="s">
        <v>542</v>
      </c>
      <c r="B1181" s="68"/>
      <c r="C1181" s="212" t="s">
        <v>687</v>
      </c>
      <c r="D1181" s="213">
        <v>45723</v>
      </c>
      <c r="E1181" s="191" t="s">
        <v>4007</v>
      </c>
      <c r="F1181" s="191" t="s">
        <v>3</v>
      </c>
      <c r="G1181" s="191">
        <v>2265623</v>
      </c>
      <c r="H1181" s="68"/>
      <c r="I1181" s="197" t="s">
        <v>5215</v>
      </c>
      <c r="J1181" s="68"/>
      <c r="K1181" s="68"/>
      <c r="L1181" s="68"/>
      <c r="M1181" s="68"/>
      <c r="N1181" s="348"/>
      <c r="O1181" s="348"/>
      <c r="P1181" s="214">
        <v>0</v>
      </c>
      <c r="Q1181" s="214">
        <v>50</v>
      </c>
      <c r="R1181" s="68" t="s">
        <v>1479</v>
      </c>
      <c r="S1181" s="349"/>
      <c r="T1181" s="272"/>
    </row>
    <row r="1182" spans="1:20" ht="51">
      <c r="A1182" s="191">
        <v>132</v>
      </c>
      <c r="B1182" s="68"/>
      <c r="C1182" s="212" t="s">
        <v>59</v>
      </c>
      <c r="D1182" s="213">
        <v>45723</v>
      </c>
      <c r="E1182" s="191" t="s">
        <v>4008</v>
      </c>
      <c r="F1182" s="191" t="s">
        <v>3</v>
      </c>
      <c r="G1182" s="191">
        <v>2265660</v>
      </c>
      <c r="H1182" s="68"/>
      <c r="I1182" s="197" t="s">
        <v>5216</v>
      </c>
      <c r="J1182" s="68"/>
      <c r="K1182" s="68"/>
      <c r="L1182" s="68"/>
      <c r="M1182" s="68"/>
      <c r="N1182" s="348"/>
      <c r="O1182" s="348"/>
      <c r="P1182" s="214">
        <v>0</v>
      </c>
      <c r="Q1182" s="214">
        <v>1495</v>
      </c>
      <c r="R1182" s="68" t="s">
        <v>1479</v>
      </c>
      <c r="S1182" s="349"/>
      <c r="T1182" s="272"/>
    </row>
    <row r="1183" spans="1:20" ht="51">
      <c r="A1183" s="191">
        <v>312</v>
      </c>
      <c r="B1183" s="68"/>
      <c r="C1183" s="212" t="s">
        <v>133</v>
      </c>
      <c r="D1183" s="213">
        <v>45723</v>
      </c>
      <c r="E1183" s="191" t="s">
        <v>4009</v>
      </c>
      <c r="F1183" s="191" t="s">
        <v>3</v>
      </c>
      <c r="G1183" s="191">
        <v>2265662</v>
      </c>
      <c r="H1183" s="68"/>
      <c r="I1183" s="197" t="s">
        <v>5217</v>
      </c>
      <c r="J1183" s="68"/>
      <c r="K1183" s="68"/>
      <c r="L1183" s="68"/>
      <c r="M1183" s="68"/>
      <c r="N1183" s="348"/>
      <c r="O1183" s="348"/>
      <c r="P1183" s="214">
        <v>0</v>
      </c>
      <c r="Q1183" s="214">
        <v>107.92</v>
      </c>
      <c r="R1183" s="68" t="s">
        <v>1479</v>
      </c>
      <c r="S1183" s="349"/>
      <c r="T1183" s="272"/>
    </row>
    <row r="1184" spans="1:20" ht="51">
      <c r="A1184" s="191">
        <v>312</v>
      </c>
      <c r="B1184" s="68"/>
      <c r="C1184" s="212" t="s">
        <v>133</v>
      </c>
      <c r="D1184" s="213">
        <v>45723</v>
      </c>
      <c r="E1184" s="191" t="s">
        <v>4010</v>
      </c>
      <c r="F1184" s="191" t="s">
        <v>3</v>
      </c>
      <c r="G1184" s="191">
        <v>2265665</v>
      </c>
      <c r="H1184" s="68"/>
      <c r="I1184" s="197" t="s">
        <v>5218</v>
      </c>
      <c r="J1184" s="68"/>
      <c r="K1184" s="68"/>
      <c r="L1184" s="68"/>
      <c r="M1184" s="68"/>
      <c r="N1184" s="348"/>
      <c r="O1184" s="348"/>
      <c r="P1184" s="214">
        <v>0</v>
      </c>
      <c r="Q1184" s="214">
        <v>1212.3699999999999</v>
      </c>
      <c r="R1184" s="68" t="s">
        <v>1479</v>
      </c>
      <c r="S1184" s="349"/>
      <c r="T1184" s="272"/>
    </row>
    <row r="1185" spans="1:20" ht="51">
      <c r="A1185" s="191">
        <v>312</v>
      </c>
      <c r="B1185" s="68"/>
      <c r="C1185" s="212" t="s">
        <v>133</v>
      </c>
      <c r="D1185" s="213">
        <v>45723</v>
      </c>
      <c r="E1185" s="191" t="s">
        <v>4011</v>
      </c>
      <c r="F1185" s="191" t="s">
        <v>3</v>
      </c>
      <c r="G1185" s="191">
        <v>2265666</v>
      </c>
      <c r="H1185" s="68"/>
      <c r="I1185" s="197" t="s">
        <v>5219</v>
      </c>
      <c r="J1185" s="68"/>
      <c r="K1185" s="68"/>
      <c r="L1185" s="68"/>
      <c r="M1185" s="68"/>
      <c r="N1185" s="348"/>
      <c r="O1185" s="348"/>
      <c r="P1185" s="214">
        <v>0</v>
      </c>
      <c r="Q1185" s="214">
        <v>12.6</v>
      </c>
      <c r="R1185" s="68" t="s">
        <v>1479</v>
      </c>
      <c r="S1185" s="349"/>
      <c r="T1185" s="272"/>
    </row>
    <row r="1186" spans="1:20" ht="51">
      <c r="A1186" s="191">
        <v>312</v>
      </c>
      <c r="B1186" s="68"/>
      <c r="C1186" s="212" t="s">
        <v>133</v>
      </c>
      <c r="D1186" s="213">
        <v>45723</v>
      </c>
      <c r="E1186" s="191" t="s">
        <v>4012</v>
      </c>
      <c r="F1186" s="191" t="s">
        <v>3</v>
      </c>
      <c r="G1186" s="191">
        <v>2265668</v>
      </c>
      <c r="H1186" s="68"/>
      <c r="I1186" s="197" t="s">
        <v>5220</v>
      </c>
      <c r="J1186" s="68"/>
      <c r="K1186" s="68"/>
      <c r="L1186" s="68"/>
      <c r="M1186" s="68"/>
      <c r="N1186" s="348"/>
      <c r="O1186" s="348"/>
      <c r="P1186" s="214">
        <v>0</v>
      </c>
      <c r="Q1186" s="214">
        <v>11.75</v>
      </c>
      <c r="R1186" s="68" t="s">
        <v>1479</v>
      </c>
      <c r="S1186" s="349"/>
      <c r="T1186" s="272"/>
    </row>
    <row r="1187" spans="1:20" ht="51">
      <c r="A1187" s="191">
        <v>81</v>
      </c>
      <c r="B1187" s="68"/>
      <c r="C1187" s="212" t="s">
        <v>49</v>
      </c>
      <c r="D1187" s="213">
        <v>45723</v>
      </c>
      <c r="E1187" s="191" t="s">
        <v>4013</v>
      </c>
      <c r="F1187" s="191" t="s">
        <v>3</v>
      </c>
      <c r="G1187" s="191">
        <v>2265677</v>
      </c>
      <c r="H1187" s="68"/>
      <c r="I1187" s="197" t="s">
        <v>5221</v>
      </c>
      <c r="J1187" s="68"/>
      <c r="K1187" s="68"/>
      <c r="L1187" s="68"/>
      <c r="M1187" s="68"/>
      <c r="N1187" s="348"/>
      <c r="O1187" s="348"/>
      <c r="P1187" s="214">
        <v>0</v>
      </c>
      <c r="Q1187" s="214">
        <v>25</v>
      </c>
      <c r="R1187" s="68" t="s">
        <v>1479</v>
      </c>
      <c r="S1187" s="349"/>
      <c r="T1187" s="272"/>
    </row>
    <row r="1188" spans="1:20" ht="51">
      <c r="A1188" s="191">
        <v>81</v>
      </c>
      <c r="B1188" s="68"/>
      <c r="C1188" s="212" t="s">
        <v>49</v>
      </c>
      <c r="D1188" s="213">
        <v>45723</v>
      </c>
      <c r="E1188" s="191" t="s">
        <v>4014</v>
      </c>
      <c r="F1188" s="191" t="s">
        <v>3</v>
      </c>
      <c r="G1188" s="191">
        <v>2265680</v>
      </c>
      <c r="H1188" s="68"/>
      <c r="I1188" s="197" t="s">
        <v>5222</v>
      </c>
      <c r="J1188" s="68"/>
      <c r="K1188" s="68"/>
      <c r="L1188" s="68"/>
      <c r="M1188" s="68"/>
      <c r="N1188" s="348"/>
      <c r="O1188" s="348"/>
      <c r="P1188" s="214">
        <v>0</v>
      </c>
      <c r="Q1188" s="214">
        <v>25</v>
      </c>
      <c r="R1188" s="68" t="s">
        <v>1479</v>
      </c>
      <c r="S1188" s="349"/>
      <c r="T1188" s="272"/>
    </row>
    <row r="1189" spans="1:20" ht="38.25">
      <c r="A1189" s="191">
        <v>133</v>
      </c>
      <c r="B1189" s="68"/>
      <c r="C1189" s="212" t="s">
        <v>60</v>
      </c>
      <c r="D1189" s="213">
        <v>45723</v>
      </c>
      <c r="E1189" s="191" t="s">
        <v>4015</v>
      </c>
      <c r="F1189" s="191" t="s">
        <v>3</v>
      </c>
      <c r="G1189" s="191">
        <v>2265701</v>
      </c>
      <c r="H1189" s="68"/>
      <c r="I1189" s="197" t="s">
        <v>5223</v>
      </c>
      <c r="J1189" s="68"/>
      <c r="K1189" s="68"/>
      <c r="L1189" s="68"/>
      <c r="M1189" s="68"/>
      <c r="N1189" s="348"/>
      <c r="O1189" s="348"/>
      <c r="P1189" s="214">
        <v>0</v>
      </c>
      <c r="Q1189" s="214">
        <v>20000</v>
      </c>
      <c r="R1189" s="68" t="s">
        <v>1479</v>
      </c>
      <c r="S1189" s="349"/>
      <c r="T1189" s="272"/>
    </row>
    <row r="1190" spans="1:20" ht="63.75">
      <c r="A1190" s="191">
        <v>597</v>
      </c>
      <c r="B1190" s="68"/>
      <c r="C1190" s="212" t="s">
        <v>673</v>
      </c>
      <c r="D1190" s="213">
        <v>45723</v>
      </c>
      <c r="E1190" s="191" t="s">
        <v>4016</v>
      </c>
      <c r="F1190" s="191" t="s">
        <v>3</v>
      </c>
      <c r="G1190" s="191">
        <v>2265412</v>
      </c>
      <c r="H1190" s="68"/>
      <c r="I1190" s="197" t="s">
        <v>5224</v>
      </c>
      <c r="J1190" s="68"/>
      <c r="K1190" s="68"/>
      <c r="L1190" s="68"/>
      <c r="M1190" s="68"/>
      <c r="N1190" s="348"/>
      <c r="O1190" s="348"/>
      <c r="P1190" s="214">
        <v>0</v>
      </c>
      <c r="Q1190" s="214">
        <v>6848.1</v>
      </c>
      <c r="R1190" s="68" t="s">
        <v>1479</v>
      </c>
      <c r="S1190" s="349"/>
      <c r="T1190" s="272"/>
    </row>
    <row r="1191" spans="1:20" ht="51">
      <c r="A1191" s="191" t="s">
        <v>550</v>
      </c>
      <c r="B1191" s="68"/>
      <c r="C1191" s="212" t="s">
        <v>589</v>
      </c>
      <c r="D1191" s="213">
        <v>45723</v>
      </c>
      <c r="E1191" s="191" t="s">
        <v>4017</v>
      </c>
      <c r="F1191" s="191" t="s">
        <v>3</v>
      </c>
      <c r="G1191" s="191">
        <v>2265427</v>
      </c>
      <c r="H1191" s="68"/>
      <c r="I1191" s="197" t="s">
        <v>5225</v>
      </c>
      <c r="J1191" s="68"/>
      <c r="K1191" s="68"/>
      <c r="L1191" s="68"/>
      <c r="M1191" s="68"/>
      <c r="N1191" s="348"/>
      <c r="O1191" s="348"/>
      <c r="P1191" s="214">
        <v>0</v>
      </c>
      <c r="Q1191" s="214">
        <v>50332.41</v>
      </c>
      <c r="R1191" s="68" t="s">
        <v>1479</v>
      </c>
      <c r="S1191" s="349"/>
      <c r="T1191" s="272"/>
    </row>
    <row r="1192" spans="1:20" ht="51">
      <c r="A1192" s="191" t="s">
        <v>550</v>
      </c>
      <c r="B1192" s="68"/>
      <c r="C1192" s="212" t="s">
        <v>589</v>
      </c>
      <c r="D1192" s="213">
        <v>45723</v>
      </c>
      <c r="E1192" s="191" t="s">
        <v>4018</v>
      </c>
      <c r="F1192" s="191" t="s">
        <v>3</v>
      </c>
      <c r="G1192" s="191">
        <v>2265433</v>
      </c>
      <c r="H1192" s="68"/>
      <c r="I1192" s="197" t="s">
        <v>5226</v>
      </c>
      <c r="J1192" s="68"/>
      <c r="K1192" s="68"/>
      <c r="L1192" s="68"/>
      <c r="M1192" s="68"/>
      <c r="N1192" s="348"/>
      <c r="O1192" s="348"/>
      <c r="P1192" s="214">
        <v>0</v>
      </c>
      <c r="Q1192" s="214">
        <v>8620.15</v>
      </c>
      <c r="R1192" s="68" t="s">
        <v>1479</v>
      </c>
      <c r="S1192" s="349"/>
      <c r="T1192" s="272"/>
    </row>
    <row r="1193" spans="1:20" ht="51">
      <c r="A1193" s="191" t="s">
        <v>550</v>
      </c>
      <c r="B1193" s="68"/>
      <c r="C1193" s="212" t="s">
        <v>589</v>
      </c>
      <c r="D1193" s="213">
        <v>45723</v>
      </c>
      <c r="E1193" s="191" t="s">
        <v>4019</v>
      </c>
      <c r="F1193" s="191" t="s">
        <v>3</v>
      </c>
      <c r="G1193" s="191">
        <v>2265474</v>
      </c>
      <c r="H1193" s="68"/>
      <c r="I1193" s="197" t="s">
        <v>5227</v>
      </c>
      <c r="J1193" s="68"/>
      <c r="K1193" s="68"/>
      <c r="L1193" s="68"/>
      <c r="M1193" s="68"/>
      <c r="N1193" s="348"/>
      <c r="O1193" s="348"/>
      <c r="P1193" s="214">
        <v>0</v>
      </c>
      <c r="Q1193" s="214">
        <v>6633.28</v>
      </c>
      <c r="R1193" s="68" t="s">
        <v>1479</v>
      </c>
      <c r="S1193" s="349"/>
      <c r="T1193" s="272"/>
    </row>
    <row r="1194" spans="1:20" ht="63.75">
      <c r="A1194" s="191">
        <v>78</v>
      </c>
      <c r="B1194" s="68"/>
      <c r="C1194" s="212" t="s">
        <v>1368</v>
      </c>
      <c r="D1194" s="213">
        <v>45723</v>
      </c>
      <c r="E1194" s="191" t="s">
        <v>4020</v>
      </c>
      <c r="F1194" s="191" t="s">
        <v>3</v>
      </c>
      <c r="G1194" s="191">
        <v>2265492</v>
      </c>
      <c r="H1194" s="68"/>
      <c r="I1194" s="197" t="s">
        <v>5228</v>
      </c>
      <c r="J1194" s="68"/>
      <c r="K1194" s="68"/>
      <c r="L1194" s="68"/>
      <c r="M1194" s="68"/>
      <c r="N1194" s="348"/>
      <c r="O1194" s="348"/>
      <c r="P1194" s="214">
        <v>0</v>
      </c>
      <c r="Q1194" s="214">
        <v>11853.79</v>
      </c>
      <c r="R1194" s="68" t="s">
        <v>1479</v>
      </c>
      <c r="S1194" s="349"/>
      <c r="T1194" s="272"/>
    </row>
    <row r="1195" spans="1:20" ht="63.75">
      <c r="A1195" s="191">
        <v>78</v>
      </c>
      <c r="B1195" s="68"/>
      <c r="C1195" s="212" t="s">
        <v>1368</v>
      </c>
      <c r="D1195" s="213">
        <v>45723</v>
      </c>
      <c r="E1195" s="191" t="s">
        <v>4021</v>
      </c>
      <c r="F1195" s="191" t="s">
        <v>3</v>
      </c>
      <c r="G1195" s="191">
        <v>2265494</v>
      </c>
      <c r="H1195" s="68"/>
      <c r="I1195" s="197" t="s">
        <v>5229</v>
      </c>
      <c r="J1195" s="68"/>
      <c r="K1195" s="68"/>
      <c r="L1195" s="68"/>
      <c r="M1195" s="68"/>
      <c r="N1195" s="348"/>
      <c r="O1195" s="348"/>
      <c r="P1195" s="214">
        <v>0</v>
      </c>
      <c r="Q1195" s="214">
        <v>290</v>
      </c>
      <c r="R1195" s="68" t="s">
        <v>1479</v>
      </c>
      <c r="S1195" s="349"/>
      <c r="T1195" s="272"/>
    </row>
    <row r="1196" spans="1:20" ht="76.5">
      <c r="A1196" s="191">
        <v>66</v>
      </c>
      <c r="B1196" s="68"/>
      <c r="C1196" s="212" t="s">
        <v>46</v>
      </c>
      <c r="D1196" s="213">
        <v>45726</v>
      </c>
      <c r="E1196" s="191" t="s">
        <v>4022</v>
      </c>
      <c r="F1196" s="191" t="s">
        <v>635</v>
      </c>
      <c r="G1196" s="191">
        <v>11288832</v>
      </c>
      <c r="H1196" s="68"/>
      <c r="I1196" s="197" t="s">
        <v>5230</v>
      </c>
      <c r="J1196" s="68"/>
      <c r="K1196" s="68"/>
      <c r="L1196" s="68"/>
      <c r="M1196" s="68"/>
      <c r="N1196" s="348"/>
      <c r="O1196" s="348"/>
      <c r="P1196" s="214">
        <v>0</v>
      </c>
      <c r="Q1196" s="214">
        <v>3151.59</v>
      </c>
      <c r="R1196" s="68" t="s">
        <v>1479</v>
      </c>
      <c r="S1196" s="349"/>
      <c r="T1196" s="272"/>
    </row>
    <row r="1197" spans="1:20" ht="76.5">
      <c r="A1197" s="191">
        <v>862</v>
      </c>
      <c r="B1197" s="68"/>
      <c r="C1197" s="212" t="s">
        <v>187</v>
      </c>
      <c r="D1197" s="213">
        <v>45726</v>
      </c>
      <c r="E1197" s="191" t="s">
        <v>4023</v>
      </c>
      <c r="F1197" s="191" t="s">
        <v>635</v>
      </c>
      <c r="G1197" s="191">
        <v>11288845</v>
      </c>
      <c r="H1197" s="68"/>
      <c r="I1197" s="197" t="s">
        <v>5231</v>
      </c>
      <c r="J1197" s="68"/>
      <c r="K1197" s="68"/>
      <c r="L1197" s="68"/>
      <c r="M1197" s="68"/>
      <c r="N1197" s="348"/>
      <c r="O1197" s="348"/>
      <c r="P1197" s="214">
        <v>0</v>
      </c>
      <c r="Q1197" s="214">
        <v>453.44</v>
      </c>
      <c r="R1197" s="68" t="s">
        <v>1479</v>
      </c>
      <c r="S1197" s="349"/>
      <c r="T1197" s="272"/>
    </row>
    <row r="1198" spans="1:20" ht="76.5">
      <c r="A1198" s="191">
        <v>66</v>
      </c>
      <c r="B1198" s="68"/>
      <c r="C1198" s="212" t="s">
        <v>46</v>
      </c>
      <c r="D1198" s="213">
        <v>45726</v>
      </c>
      <c r="E1198" s="191" t="s">
        <v>4024</v>
      </c>
      <c r="F1198" s="191" t="s">
        <v>635</v>
      </c>
      <c r="G1198" s="191">
        <v>11288893</v>
      </c>
      <c r="H1198" s="68"/>
      <c r="I1198" s="197" t="s">
        <v>5232</v>
      </c>
      <c r="J1198" s="68"/>
      <c r="K1198" s="68"/>
      <c r="L1198" s="68"/>
      <c r="M1198" s="68"/>
      <c r="N1198" s="348"/>
      <c r="O1198" s="348"/>
      <c r="P1198" s="214">
        <v>0</v>
      </c>
      <c r="Q1198" s="214">
        <v>10846.69</v>
      </c>
      <c r="R1198" s="68" t="s">
        <v>1479</v>
      </c>
      <c r="S1198" s="349"/>
      <c r="T1198" s="272"/>
    </row>
    <row r="1199" spans="1:20" ht="89.25">
      <c r="A1199" s="191">
        <v>862</v>
      </c>
      <c r="B1199" s="68"/>
      <c r="C1199" s="212" t="s">
        <v>187</v>
      </c>
      <c r="D1199" s="213">
        <v>45726</v>
      </c>
      <c r="E1199" s="191" t="s">
        <v>4025</v>
      </c>
      <c r="F1199" s="191" t="s">
        <v>635</v>
      </c>
      <c r="G1199" s="191">
        <v>11288894</v>
      </c>
      <c r="H1199" s="68"/>
      <c r="I1199" s="197" t="s">
        <v>5233</v>
      </c>
      <c r="J1199" s="68"/>
      <c r="K1199" s="68"/>
      <c r="L1199" s="68"/>
      <c r="M1199" s="68"/>
      <c r="N1199" s="348"/>
      <c r="O1199" s="348"/>
      <c r="P1199" s="214">
        <v>0</v>
      </c>
      <c r="Q1199" s="214">
        <v>1505.31</v>
      </c>
      <c r="R1199" s="68" t="s">
        <v>1479</v>
      </c>
      <c r="S1199" s="349"/>
      <c r="T1199" s="272"/>
    </row>
    <row r="1200" spans="1:20" ht="76.5">
      <c r="A1200" s="191">
        <v>66</v>
      </c>
      <c r="B1200" s="68"/>
      <c r="C1200" s="212" t="s">
        <v>46</v>
      </c>
      <c r="D1200" s="213">
        <v>45726</v>
      </c>
      <c r="E1200" s="191" t="s">
        <v>4026</v>
      </c>
      <c r="F1200" s="191" t="s">
        <v>635</v>
      </c>
      <c r="G1200" s="191">
        <v>11288895</v>
      </c>
      <c r="H1200" s="68"/>
      <c r="I1200" s="197" t="s">
        <v>5234</v>
      </c>
      <c r="J1200" s="68"/>
      <c r="K1200" s="68"/>
      <c r="L1200" s="68"/>
      <c r="M1200" s="68"/>
      <c r="N1200" s="348"/>
      <c r="O1200" s="348"/>
      <c r="P1200" s="214">
        <v>0</v>
      </c>
      <c r="Q1200" s="214">
        <v>3788145.44</v>
      </c>
      <c r="R1200" s="68" t="s">
        <v>1479</v>
      </c>
      <c r="S1200" s="349"/>
      <c r="T1200" s="272"/>
    </row>
    <row r="1201" spans="1:20" ht="76.5">
      <c r="A1201" s="191">
        <v>862</v>
      </c>
      <c r="B1201" s="68"/>
      <c r="C1201" s="212" t="s">
        <v>187</v>
      </c>
      <c r="D1201" s="213">
        <v>45726</v>
      </c>
      <c r="E1201" s="191" t="s">
        <v>4027</v>
      </c>
      <c r="F1201" s="191" t="s">
        <v>635</v>
      </c>
      <c r="G1201" s="191">
        <v>11288896</v>
      </c>
      <c r="H1201" s="68"/>
      <c r="I1201" s="197" t="s">
        <v>5235</v>
      </c>
      <c r="J1201" s="68"/>
      <c r="K1201" s="68"/>
      <c r="L1201" s="68"/>
      <c r="M1201" s="68"/>
      <c r="N1201" s="348"/>
      <c r="O1201" s="348"/>
      <c r="P1201" s="214">
        <v>0</v>
      </c>
      <c r="Q1201" s="214">
        <v>527529.48</v>
      </c>
      <c r="R1201" s="68" t="s">
        <v>1479</v>
      </c>
      <c r="S1201" s="349"/>
      <c r="T1201" s="272"/>
    </row>
    <row r="1202" spans="1:20" ht="76.5">
      <c r="A1202" s="191">
        <v>66</v>
      </c>
      <c r="B1202" s="68"/>
      <c r="C1202" s="212" t="s">
        <v>46</v>
      </c>
      <c r="D1202" s="213">
        <v>45726</v>
      </c>
      <c r="E1202" s="191" t="s">
        <v>4028</v>
      </c>
      <c r="F1202" s="191" t="s">
        <v>635</v>
      </c>
      <c r="G1202" s="191">
        <v>11288897</v>
      </c>
      <c r="H1202" s="68"/>
      <c r="I1202" s="197" t="s">
        <v>5236</v>
      </c>
      <c r="J1202" s="68"/>
      <c r="K1202" s="68"/>
      <c r="L1202" s="68"/>
      <c r="M1202" s="68"/>
      <c r="N1202" s="348"/>
      <c r="O1202" s="348"/>
      <c r="P1202" s="214">
        <v>0</v>
      </c>
      <c r="Q1202" s="214">
        <v>1567010.77</v>
      </c>
      <c r="R1202" s="68" t="s">
        <v>1479</v>
      </c>
      <c r="S1202" s="349"/>
      <c r="T1202" s="272"/>
    </row>
    <row r="1203" spans="1:20" ht="76.5">
      <c r="A1203" s="191">
        <v>862</v>
      </c>
      <c r="B1203" s="68"/>
      <c r="C1203" s="212" t="s">
        <v>187</v>
      </c>
      <c r="D1203" s="213">
        <v>45726</v>
      </c>
      <c r="E1203" s="191" t="s">
        <v>4029</v>
      </c>
      <c r="F1203" s="191" t="s">
        <v>635</v>
      </c>
      <c r="G1203" s="191">
        <v>11288898</v>
      </c>
      <c r="H1203" s="68"/>
      <c r="I1203" s="197" t="s">
        <v>5237</v>
      </c>
      <c r="J1203" s="68"/>
      <c r="K1203" s="68"/>
      <c r="L1203" s="68"/>
      <c r="M1203" s="68"/>
      <c r="N1203" s="348"/>
      <c r="O1203" s="348"/>
      <c r="P1203" s="214">
        <v>0</v>
      </c>
      <c r="Q1203" s="214">
        <v>215146.86</v>
      </c>
      <c r="R1203" s="68" t="s">
        <v>1479</v>
      </c>
      <c r="S1203" s="349"/>
      <c r="T1203" s="272"/>
    </row>
    <row r="1204" spans="1:20" ht="76.5">
      <c r="A1204" s="191">
        <v>862</v>
      </c>
      <c r="B1204" s="68"/>
      <c r="C1204" s="212" t="s">
        <v>187</v>
      </c>
      <c r="D1204" s="213">
        <v>45726</v>
      </c>
      <c r="E1204" s="191" t="s">
        <v>4030</v>
      </c>
      <c r="F1204" s="191" t="s">
        <v>635</v>
      </c>
      <c r="G1204" s="191">
        <v>11288900</v>
      </c>
      <c r="H1204" s="68"/>
      <c r="I1204" s="197" t="s">
        <v>5238</v>
      </c>
      <c r="J1204" s="68"/>
      <c r="K1204" s="68"/>
      <c r="L1204" s="68"/>
      <c r="M1204" s="68"/>
      <c r="N1204" s="348"/>
      <c r="O1204" s="348"/>
      <c r="P1204" s="214">
        <v>0</v>
      </c>
      <c r="Q1204" s="214">
        <v>887.58</v>
      </c>
      <c r="R1204" s="68" t="s">
        <v>1479</v>
      </c>
      <c r="S1204" s="349"/>
      <c r="T1204" s="272"/>
    </row>
    <row r="1205" spans="1:20" ht="76.5">
      <c r="A1205" s="191">
        <v>66</v>
      </c>
      <c r="B1205" s="68"/>
      <c r="C1205" s="212" t="s">
        <v>46</v>
      </c>
      <c r="D1205" s="213">
        <v>45726</v>
      </c>
      <c r="E1205" s="191" t="s">
        <v>4031</v>
      </c>
      <c r="F1205" s="191" t="s">
        <v>635</v>
      </c>
      <c r="G1205" s="191">
        <v>11288899</v>
      </c>
      <c r="H1205" s="68"/>
      <c r="I1205" s="197" t="s">
        <v>5239</v>
      </c>
      <c r="J1205" s="68"/>
      <c r="K1205" s="68"/>
      <c r="L1205" s="68"/>
      <c r="M1205" s="68"/>
      <c r="N1205" s="348"/>
      <c r="O1205" s="348"/>
      <c r="P1205" s="214">
        <v>0</v>
      </c>
      <c r="Q1205" s="214">
        <v>6371.97</v>
      </c>
      <c r="R1205" s="68" t="s">
        <v>1479</v>
      </c>
      <c r="S1205" s="349"/>
      <c r="T1205" s="272"/>
    </row>
    <row r="1206" spans="1:20" ht="76.5">
      <c r="A1206" s="191">
        <v>66</v>
      </c>
      <c r="B1206" s="68"/>
      <c r="C1206" s="212" t="s">
        <v>46</v>
      </c>
      <c r="D1206" s="213">
        <v>45726</v>
      </c>
      <c r="E1206" s="191" t="s">
        <v>4032</v>
      </c>
      <c r="F1206" s="191" t="s">
        <v>635</v>
      </c>
      <c r="G1206" s="191">
        <v>11288901</v>
      </c>
      <c r="H1206" s="68"/>
      <c r="I1206" s="197" t="s">
        <v>5240</v>
      </c>
      <c r="J1206" s="68"/>
      <c r="K1206" s="68"/>
      <c r="L1206" s="68"/>
      <c r="M1206" s="68"/>
      <c r="N1206" s="348"/>
      <c r="O1206" s="348"/>
      <c r="P1206" s="214">
        <v>0</v>
      </c>
      <c r="Q1206" s="214">
        <v>20096.43</v>
      </c>
      <c r="R1206" s="68" t="s">
        <v>1479</v>
      </c>
      <c r="S1206" s="349"/>
      <c r="T1206" s="272"/>
    </row>
    <row r="1207" spans="1:20" ht="76.5">
      <c r="A1207" s="191">
        <v>862</v>
      </c>
      <c r="B1207" s="68"/>
      <c r="C1207" s="212" t="s">
        <v>187</v>
      </c>
      <c r="D1207" s="213">
        <v>45726</v>
      </c>
      <c r="E1207" s="191" t="s">
        <v>4033</v>
      </c>
      <c r="F1207" s="191" t="s">
        <v>635</v>
      </c>
      <c r="G1207" s="191">
        <v>11288902</v>
      </c>
      <c r="H1207" s="68"/>
      <c r="I1207" s="197" t="s">
        <v>5241</v>
      </c>
      <c r="J1207" s="68"/>
      <c r="K1207" s="68"/>
      <c r="L1207" s="68"/>
      <c r="M1207" s="68"/>
      <c r="N1207" s="348"/>
      <c r="O1207" s="348"/>
      <c r="P1207" s="214">
        <v>0</v>
      </c>
      <c r="Q1207" s="214">
        <v>2891.21</v>
      </c>
      <c r="R1207" s="68" t="s">
        <v>1479</v>
      </c>
      <c r="S1207" s="349"/>
      <c r="T1207" s="272"/>
    </row>
    <row r="1208" spans="1:20" ht="76.5">
      <c r="A1208" s="191">
        <v>66</v>
      </c>
      <c r="B1208" s="68"/>
      <c r="C1208" s="212" t="s">
        <v>46</v>
      </c>
      <c r="D1208" s="213">
        <v>45726</v>
      </c>
      <c r="E1208" s="191" t="s">
        <v>4034</v>
      </c>
      <c r="F1208" s="191" t="s">
        <v>635</v>
      </c>
      <c r="G1208" s="191">
        <v>11288903</v>
      </c>
      <c r="H1208" s="68"/>
      <c r="I1208" s="197" t="s">
        <v>5242</v>
      </c>
      <c r="J1208" s="68"/>
      <c r="K1208" s="68"/>
      <c r="L1208" s="68"/>
      <c r="M1208" s="68"/>
      <c r="N1208" s="348"/>
      <c r="O1208" s="348"/>
      <c r="P1208" s="214">
        <v>0</v>
      </c>
      <c r="Q1208" s="214">
        <v>35686.61</v>
      </c>
      <c r="R1208" s="68" t="s">
        <v>1479</v>
      </c>
      <c r="S1208" s="349"/>
      <c r="T1208" s="272"/>
    </row>
    <row r="1209" spans="1:20" ht="76.5">
      <c r="A1209" s="191">
        <v>66</v>
      </c>
      <c r="B1209" s="68"/>
      <c r="C1209" s="212" t="s">
        <v>46</v>
      </c>
      <c r="D1209" s="213">
        <v>45726</v>
      </c>
      <c r="E1209" s="191" t="s">
        <v>4035</v>
      </c>
      <c r="F1209" s="191" t="s">
        <v>635</v>
      </c>
      <c r="G1209" s="191">
        <v>11288907</v>
      </c>
      <c r="H1209" s="68"/>
      <c r="I1209" s="197" t="s">
        <v>5243</v>
      </c>
      <c r="J1209" s="68"/>
      <c r="K1209" s="68"/>
      <c r="L1209" s="68"/>
      <c r="M1209" s="68"/>
      <c r="N1209" s="348"/>
      <c r="O1209" s="348"/>
      <c r="P1209" s="214">
        <v>0</v>
      </c>
      <c r="Q1209" s="214">
        <v>139346.78</v>
      </c>
      <c r="R1209" s="68" t="s">
        <v>1479</v>
      </c>
      <c r="S1209" s="349"/>
      <c r="T1209" s="272"/>
    </row>
    <row r="1210" spans="1:20" ht="76.5">
      <c r="A1210" s="191">
        <v>862</v>
      </c>
      <c r="B1210" s="68"/>
      <c r="C1210" s="212" t="s">
        <v>187</v>
      </c>
      <c r="D1210" s="213">
        <v>45726</v>
      </c>
      <c r="E1210" s="191" t="s">
        <v>4036</v>
      </c>
      <c r="F1210" s="191" t="s">
        <v>635</v>
      </c>
      <c r="G1210" s="191">
        <v>11288906</v>
      </c>
      <c r="H1210" s="68"/>
      <c r="I1210" s="197" t="s">
        <v>5244</v>
      </c>
      <c r="J1210" s="68"/>
      <c r="K1210" s="68"/>
      <c r="L1210" s="68"/>
      <c r="M1210" s="68"/>
      <c r="N1210" s="348"/>
      <c r="O1210" s="348"/>
      <c r="P1210" s="214">
        <v>0</v>
      </c>
      <c r="Q1210" s="214">
        <v>13398.03</v>
      </c>
      <c r="R1210" s="68" t="s">
        <v>1479</v>
      </c>
      <c r="S1210" s="349"/>
      <c r="T1210" s="272"/>
    </row>
    <row r="1211" spans="1:20" ht="76.5">
      <c r="A1211" s="191">
        <v>862</v>
      </c>
      <c r="B1211" s="68"/>
      <c r="C1211" s="212" t="s">
        <v>187</v>
      </c>
      <c r="D1211" s="213">
        <v>45726</v>
      </c>
      <c r="E1211" s="191" t="s">
        <v>4037</v>
      </c>
      <c r="F1211" s="191" t="s">
        <v>635</v>
      </c>
      <c r="G1211" s="191">
        <v>11288904</v>
      </c>
      <c r="H1211" s="68"/>
      <c r="I1211" s="197" t="s">
        <v>5245</v>
      </c>
      <c r="J1211" s="68"/>
      <c r="K1211" s="68"/>
      <c r="L1211" s="68"/>
      <c r="M1211" s="68"/>
      <c r="N1211" s="348"/>
      <c r="O1211" s="348"/>
      <c r="P1211" s="214">
        <v>0</v>
      </c>
      <c r="Q1211" s="214">
        <v>5206.38</v>
      </c>
      <c r="R1211" s="68" t="s">
        <v>1479</v>
      </c>
      <c r="S1211" s="349"/>
      <c r="T1211" s="272"/>
    </row>
    <row r="1212" spans="1:20" ht="76.5">
      <c r="A1212" s="191">
        <v>66</v>
      </c>
      <c r="B1212" s="68"/>
      <c r="C1212" s="212" t="s">
        <v>46</v>
      </c>
      <c r="D1212" s="213">
        <v>45726</v>
      </c>
      <c r="E1212" s="191" t="s">
        <v>4038</v>
      </c>
      <c r="F1212" s="191" t="s">
        <v>635</v>
      </c>
      <c r="G1212" s="191">
        <v>11288905</v>
      </c>
      <c r="H1212" s="68"/>
      <c r="I1212" s="197" t="s">
        <v>5246</v>
      </c>
      <c r="J1212" s="68"/>
      <c r="K1212" s="68"/>
      <c r="L1212" s="68"/>
      <c r="M1212" s="68"/>
      <c r="N1212" s="348"/>
      <c r="O1212" s="348"/>
      <c r="P1212" s="214">
        <v>0</v>
      </c>
      <c r="Q1212" s="214">
        <v>99413.01</v>
      </c>
      <c r="R1212" s="68" t="s">
        <v>1479</v>
      </c>
      <c r="S1212" s="349"/>
      <c r="T1212" s="272"/>
    </row>
    <row r="1213" spans="1:20" ht="76.5">
      <c r="A1213" s="191">
        <v>862</v>
      </c>
      <c r="B1213" s="68"/>
      <c r="C1213" s="212" t="s">
        <v>187</v>
      </c>
      <c r="D1213" s="213">
        <v>45726</v>
      </c>
      <c r="E1213" s="191" t="s">
        <v>4039</v>
      </c>
      <c r="F1213" s="191" t="s">
        <v>635</v>
      </c>
      <c r="G1213" s="191">
        <v>11288910</v>
      </c>
      <c r="H1213" s="68"/>
      <c r="I1213" s="197" t="s">
        <v>5247</v>
      </c>
      <c r="J1213" s="68"/>
      <c r="K1213" s="68"/>
      <c r="L1213" s="68"/>
      <c r="M1213" s="68"/>
      <c r="N1213" s="348"/>
      <c r="O1213" s="348"/>
      <c r="P1213" s="214">
        <v>0</v>
      </c>
      <c r="Q1213" s="214">
        <v>30415.75</v>
      </c>
      <c r="R1213" s="68" t="s">
        <v>1479</v>
      </c>
      <c r="S1213" s="349"/>
      <c r="T1213" s="272"/>
    </row>
    <row r="1214" spans="1:20" ht="76.5">
      <c r="A1214" s="191">
        <v>862</v>
      </c>
      <c r="B1214" s="68"/>
      <c r="C1214" s="212" t="s">
        <v>187</v>
      </c>
      <c r="D1214" s="213">
        <v>45726</v>
      </c>
      <c r="E1214" s="191" t="s">
        <v>4040</v>
      </c>
      <c r="F1214" s="191" t="s">
        <v>635</v>
      </c>
      <c r="G1214" s="191">
        <v>11288908</v>
      </c>
      <c r="H1214" s="68"/>
      <c r="I1214" s="197" t="s">
        <v>5248</v>
      </c>
      <c r="J1214" s="68"/>
      <c r="K1214" s="68"/>
      <c r="L1214" s="68"/>
      <c r="M1214" s="68"/>
      <c r="N1214" s="348"/>
      <c r="O1214" s="348"/>
      <c r="P1214" s="214">
        <v>0</v>
      </c>
      <c r="Q1214" s="214">
        <v>20047.189999999999</v>
      </c>
      <c r="R1214" s="68" t="s">
        <v>1479</v>
      </c>
      <c r="S1214" s="349"/>
      <c r="T1214" s="272"/>
    </row>
    <row r="1215" spans="1:20" ht="63.75">
      <c r="A1215" s="191">
        <v>66</v>
      </c>
      <c r="B1215" s="68"/>
      <c r="C1215" s="212" t="s">
        <v>46</v>
      </c>
      <c r="D1215" s="213">
        <v>45726</v>
      </c>
      <c r="E1215" s="191" t="s">
        <v>4041</v>
      </c>
      <c r="F1215" s="191" t="s">
        <v>635</v>
      </c>
      <c r="G1215" s="191">
        <v>11288909</v>
      </c>
      <c r="H1215" s="68"/>
      <c r="I1215" s="197" t="s">
        <v>5249</v>
      </c>
      <c r="J1215" s="68"/>
      <c r="K1215" s="68"/>
      <c r="L1215" s="68"/>
      <c r="M1215" s="68"/>
      <c r="N1215" s="348"/>
      <c r="O1215" s="348"/>
      <c r="P1215" s="214">
        <v>0</v>
      </c>
      <c r="Q1215" s="214">
        <v>30415.75</v>
      </c>
      <c r="R1215" s="68" t="s">
        <v>1479</v>
      </c>
      <c r="S1215" s="349"/>
      <c r="T1215" s="272"/>
    </row>
    <row r="1216" spans="1:20" ht="38.25">
      <c r="A1216" s="191">
        <v>283</v>
      </c>
      <c r="B1216" s="68"/>
      <c r="C1216" s="212" t="s">
        <v>115</v>
      </c>
      <c r="D1216" s="213">
        <v>45726</v>
      </c>
      <c r="E1216" s="191" t="s">
        <v>4042</v>
      </c>
      <c r="F1216" s="191" t="s">
        <v>6</v>
      </c>
      <c r="G1216" s="191">
        <v>2182793</v>
      </c>
      <c r="H1216" s="68"/>
      <c r="I1216" s="197" t="s">
        <v>5250</v>
      </c>
      <c r="J1216" s="68"/>
      <c r="K1216" s="68"/>
      <c r="L1216" s="68"/>
      <c r="M1216" s="68"/>
      <c r="N1216" s="348"/>
      <c r="O1216" s="348"/>
      <c r="P1216" s="214">
        <v>0</v>
      </c>
      <c r="Q1216" s="214">
        <v>5376.26</v>
      </c>
      <c r="R1216" s="68" t="s">
        <v>1479</v>
      </c>
      <c r="S1216" s="349"/>
      <c r="T1216" s="272"/>
    </row>
    <row r="1217" spans="1:20" ht="63.75">
      <c r="A1217" s="191">
        <v>597</v>
      </c>
      <c r="B1217" s="68"/>
      <c r="C1217" s="212" t="s">
        <v>673</v>
      </c>
      <c r="D1217" s="213">
        <v>45726</v>
      </c>
      <c r="E1217" s="191" t="s">
        <v>4043</v>
      </c>
      <c r="F1217" s="191" t="s">
        <v>6</v>
      </c>
      <c r="G1217" s="191">
        <v>3055965</v>
      </c>
      <c r="H1217" s="68"/>
      <c r="I1217" s="197" t="s">
        <v>5251</v>
      </c>
      <c r="J1217" s="68"/>
      <c r="K1217" s="68"/>
      <c r="L1217" s="68"/>
      <c r="M1217" s="68"/>
      <c r="N1217" s="348"/>
      <c r="O1217" s="348"/>
      <c r="P1217" s="214">
        <v>0</v>
      </c>
      <c r="Q1217" s="214">
        <v>182226.3</v>
      </c>
      <c r="R1217" s="68" t="s">
        <v>1479</v>
      </c>
      <c r="S1217" s="349"/>
      <c r="T1217" s="272"/>
    </row>
    <row r="1218" spans="1:20" ht="63.75">
      <c r="A1218" s="191">
        <v>597</v>
      </c>
      <c r="B1218" s="68"/>
      <c r="C1218" s="212" t="s">
        <v>673</v>
      </c>
      <c r="D1218" s="213">
        <v>45726</v>
      </c>
      <c r="E1218" s="191" t="s">
        <v>4044</v>
      </c>
      <c r="F1218" s="191" t="s">
        <v>14</v>
      </c>
      <c r="G1218" s="191">
        <v>3055966</v>
      </c>
      <c r="H1218" s="68"/>
      <c r="I1218" s="197" t="s">
        <v>5252</v>
      </c>
      <c r="J1218" s="68"/>
      <c r="K1218" s="68"/>
      <c r="L1218" s="68"/>
      <c r="M1218" s="68"/>
      <c r="N1218" s="348"/>
      <c r="O1218" s="348"/>
      <c r="P1218" s="214">
        <v>60</v>
      </c>
      <c r="Q1218" s="214">
        <v>0</v>
      </c>
      <c r="R1218" s="68" t="s">
        <v>1479</v>
      </c>
      <c r="S1218" s="349"/>
      <c r="T1218" s="272"/>
    </row>
    <row r="1219" spans="1:20" ht="63.75">
      <c r="A1219" s="191">
        <v>373</v>
      </c>
      <c r="B1219" s="68"/>
      <c r="C1219" s="212" t="s">
        <v>605</v>
      </c>
      <c r="D1219" s="213">
        <v>45726</v>
      </c>
      <c r="E1219" s="191" t="s">
        <v>4045</v>
      </c>
      <c r="F1219" s="191" t="s">
        <v>6</v>
      </c>
      <c r="G1219" s="191">
        <v>2183239</v>
      </c>
      <c r="H1219" s="68"/>
      <c r="I1219" s="197" t="s">
        <v>5253</v>
      </c>
      <c r="J1219" s="68"/>
      <c r="K1219" s="68"/>
      <c r="L1219" s="68"/>
      <c r="M1219" s="68"/>
      <c r="N1219" s="348"/>
      <c r="O1219" s="348"/>
      <c r="P1219" s="214">
        <v>0</v>
      </c>
      <c r="Q1219" s="214">
        <v>5034.07</v>
      </c>
      <c r="R1219" s="68" t="s">
        <v>1479</v>
      </c>
      <c r="S1219" s="349"/>
      <c r="T1219" s="272"/>
    </row>
    <row r="1220" spans="1:20" ht="76.5">
      <c r="A1220" s="191">
        <v>597</v>
      </c>
      <c r="B1220" s="68"/>
      <c r="C1220" s="212" t="s">
        <v>673</v>
      </c>
      <c r="D1220" s="213">
        <v>45726</v>
      </c>
      <c r="E1220" s="191" t="s">
        <v>4046</v>
      </c>
      <c r="F1220" s="191" t="s">
        <v>6</v>
      </c>
      <c r="G1220" s="191">
        <v>2183273</v>
      </c>
      <c r="H1220" s="68"/>
      <c r="I1220" s="197" t="s">
        <v>5254</v>
      </c>
      <c r="J1220" s="68"/>
      <c r="K1220" s="68"/>
      <c r="L1220" s="68"/>
      <c r="M1220" s="68"/>
      <c r="N1220" s="348"/>
      <c r="O1220" s="348"/>
      <c r="P1220" s="214">
        <v>0</v>
      </c>
      <c r="Q1220" s="214">
        <v>151036.09</v>
      </c>
      <c r="R1220" s="68" t="s">
        <v>1479</v>
      </c>
      <c r="S1220" s="349"/>
      <c r="T1220" s="272"/>
    </row>
    <row r="1221" spans="1:20" ht="89.25">
      <c r="A1221" s="191" t="s">
        <v>542</v>
      </c>
      <c r="B1221" s="68"/>
      <c r="C1221" s="212" t="s">
        <v>687</v>
      </c>
      <c r="D1221" s="213">
        <v>45726</v>
      </c>
      <c r="E1221" s="191" t="s">
        <v>4047</v>
      </c>
      <c r="F1221" s="191" t="s">
        <v>10</v>
      </c>
      <c r="G1221" s="191">
        <v>19818</v>
      </c>
      <c r="H1221" s="68"/>
      <c r="I1221" s="197" t="s">
        <v>5255</v>
      </c>
      <c r="J1221" s="68"/>
      <c r="K1221" s="68"/>
      <c r="L1221" s="68"/>
      <c r="M1221" s="68"/>
      <c r="N1221" s="348"/>
      <c r="O1221" s="348"/>
      <c r="P1221" s="214">
        <v>38246.68</v>
      </c>
      <c r="Q1221" s="214">
        <v>0</v>
      </c>
      <c r="R1221" s="68" t="s">
        <v>1479</v>
      </c>
      <c r="S1221" s="349"/>
      <c r="T1221" s="272"/>
    </row>
    <row r="1222" spans="1:20" ht="89.25">
      <c r="A1222" s="191" t="s">
        <v>542</v>
      </c>
      <c r="B1222" s="68"/>
      <c r="C1222" s="212" t="s">
        <v>687</v>
      </c>
      <c r="D1222" s="213">
        <v>45726</v>
      </c>
      <c r="E1222" s="191" t="s">
        <v>4048</v>
      </c>
      <c r="F1222" s="191" t="s">
        <v>19</v>
      </c>
      <c r="G1222" s="191">
        <v>19818</v>
      </c>
      <c r="H1222" s="68"/>
      <c r="I1222" s="197" t="s">
        <v>5256</v>
      </c>
      <c r="J1222" s="68"/>
      <c r="K1222" s="68"/>
      <c r="L1222" s="68"/>
      <c r="M1222" s="68"/>
      <c r="N1222" s="348"/>
      <c r="O1222" s="348"/>
      <c r="P1222" s="214">
        <v>38438956.590000004</v>
      </c>
      <c r="Q1222" s="214">
        <v>0</v>
      </c>
      <c r="R1222" s="68" t="s">
        <v>1479</v>
      </c>
      <c r="S1222" s="349"/>
      <c r="T1222" s="272"/>
    </row>
    <row r="1223" spans="1:20" ht="63.75">
      <c r="A1223" s="191">
        <v>20</v>
      </c>
      <c r="B1223" s="68"/>
      <c r="C1223" s="212" t="s">
        <v>41</v>
      </c>
      <c r="D1223" s="213">
        <v>45726</v>
      </c>
      <c r="E1223" s="191" t="s">
        <v>4049</v>
      </c>
      <c r="F1223" s="191" t="s">
        <v>6</v>
      </c>
      <c r="G1223" s="191">
        <v>22804</v>
      </c>
      <c r="H1223" s="68"/>
      <c r="I1223" s="197" t="s">
        <v>5257</v>
      </c>
      <c r="J1223" s="68"/>
      <c r="K1223" s="68"/>
      <c r="L1223" s="68"/>
      <c r="M1223" s="68"/>
      <c r="N1223" s="348"/>
      <c r="O1223" s="348"/>
      <c r="P1223" s="214">
        <v>0</v>
      </c>
      <c r="Q1223" s="214">
        <v>52937.760000000002</v>
      </c>
      <c r="R1223" s="68" t="s">
        <v>1479</v>
      </c>
      <c r="S1223" s="349"/>
      <c r="T1223" s="272"/>
    </row>
    <row r="1224" spans="1:20" ht="63.75">
      <c r="A1224" s="191">
        <v>117</v>
      </c>
      <c r="B1224" s="68"/>
      <c r="C1224" s="212" t="s">
        <v>54</v>
      </c>
      <c r="D1224" s="213">
        <v>45726</v>
      </c>
      <c r="E1224" s="191" t="s">
        <v>4050</v>
      </c>
      <c r="F1224" s="191" t="s">
        <v>6</v>
      </c>
      <c r="G1224" s="191">
        <v>22837</v>
      </c>
      <c r="H1224" s="68"/>
      <c r="I1224" s="197" t="s">
        <v>5258</v>
      </c>
      <c r="J1224" s="68"/>
      <c r="K1224" s="68"/>
      <c r="L1224" s="68"/>
      <c r="M1224" s="68"/>
      <c r="N1224" s="348"/>
      <c r="O1224" s="348"/>
      <c r="P1224" s="214">
        <v>0</v>
      </c>
      <c r="Q1224" s="214">
        <v>3509580</v>
      </c>
      <c r="R1224" s="68" t="s">
        <v>1479</v>
      </c>
      <c r="S1224" s="349"/>
      <c r="T1224" s="272"/>
    </row>
    <row r="1225" spans="1:20" ht="89.25">
      <c r="A1225" s="191" t="s">
        <v>542</v>
      </c>
      <c r="B1225" s="68"/>
      <c r="C1225" s="212" t="s">
        <v>687</v>
      </c>
      <c r="D1225" s="213">
        <v>45726</v>
      </c>
      <c r="E1225" s="191" t="s">
        <v>4051</v>
      </c>
      <c r="F1225" s="191" t="s">
        <v>19</v>
      </c>
      <c r="G1225" s="191">
        <v>19819</v>
      </c>
      <c r="H1225" s="68"/>
      <c r="I1225" s="197" t="s">
        <v>5259</v>
      </c>
      <c r="J1225" s="68"/>
      <c r="K1225" s="68"/>
      <c r="L1225" s="68"/>
      <c r="M1225" s="68"/>
      <c r="N1225" s="348"/>
      <c r="O1225" s="348"/>
      <c r="P1225" s="214">
        <v>18615406.359999999</v>
      </c>
      <c r="Q1225" s="214">
        <v>0</v>
      </c>
      <c r="R1225" s="68" t="s">
        <v>1479</v>
      </c>
      <c r="S1225" s="349"/>
      <c r="T1225" s="272"/>
    </row>
    <row r="1226" spans="1:20" ht="89.25">
      <c r="A1226" s="191" t="s">
        <v>542</v>
      </c>
      <c r="B1226" s="68"/>
      <c r="C1226" s="212" t="s">
        <v>687</v>
      </c>
      <c r="D1226" s="213">
        <v>45726</v>
      </c>
      <c r="E1226" s="191" t="s">
        <v>4052</v>
      </c>
      <c r="F1226" s="191" t="s">
        <v>10</v>
      </c>
      <c r="G1226" s="191">
        <v>19819</v>
      </c>
      <c r="H1226" s="68"/>
      <c r="I1226" s="197" t="s">
        <v>5260</v>
      </c>
      <c r="J1226" s="68"/>
      <c r="K1226" s="68"/>
      <c r="L1226" s="68"/>
      <c r="M1226" s="68"/>
      <c r="N1226" s="348"/>
      <c r="O1226" s="348"/>
      <c r="P1226" s="214">
        <v>18707.96</v>
      </c>
      <c r="Q1226" s="214">
        <v>0</v>
      </c>
      <c r="R1226" s="68" t="s">
        <v>1479</v>
      </c>
      <c r="S1226" s="349"/>
      <c r="T1226" s="272"/>
    </row>
    <row r="1227" spans="1:20" ht="63.75">
      <c r="A1227" s="191">
        <v>513</v>
      </c>
      <c r="B1227" s="68"/>
      <c r="C1227" s="212" t="s">
        <v>160</v>
      </c>
      <c r="D1227" s="213">
        <v>45726</v>
      </c>
      <c r="E1227" s="191" t="s">
        <v>4053</v>
      </c>
      <c r="F1227" s="191" t="s">
        <v>14</v>
      </c>
      <c r="G1227" s="191">
        <v>3056644</v>
      </c>
      <c r="H1227" s="68"/>
      <c r="I1227" s="197" t="s">
        <v>5261</v>
      </c>
      <c r="J1227" s="68"/>
      <c r="K1227" s="68"/>
      <c r="L1227" s="68"/>
      <c r="M1227" s="68"/>
      <c r="N1227" s="348"/>
      <c r="O1227" s="348"/>
      <c r="P1227" s="214">
        <v>60</v>
      </c>
      <c r="Q1227" s="214">
        <v>0</v>
      </c>
      <c r="R1227" s="68" t="s">
        <v>1479</v>
      </c>
      <c r="S1227" s="349"/>
      <c r="T1227" s="272"/>
    </row>
    <row r="1228" spans="1:20" ht="76.5">
      <c r="A1228" s="191">
        <v>132</v>
      </c>
      <c r="B1228" s="68"/>
      <c r="C1228" s="212" t="s">
        <v>59</v>
      </c>
      <c r="D1228" s="213">
        <v>45726</v>
      </c>
      <c r="E1228" s="191" t="s">
        <v>4054</v>
      </c>
      <c r="F1228" s="191" t="s">
        <v>6</v>
      </c>
      <c r="G1228" s="191">
        <v>22814</v>
      </c>
      <c r="H1228" s="68"/>
      <c r="I1228" s="197" t="s">
        <v>5262</v>
      </c>
      <c r="J1228" s="68"/>
      <c r="K1228" s="68"/>
      <c r="L1228" s="68"/>
      <c r="M1228" s="68"/>
      <c r="N1228" s="348"/>
      <c r="O1228" s="348"/>
      <c r="P1228" s="214">
        <v>0</v>
      </c>
      <c r="Q1228" s="214">
        <v>1413659.52</v>
      </c>
      <c r="R1228" s="68" t="s">
        <v>1479</v>
      </c>
      <c r="S1228" s="349"/>
      <c r="T1228" s="272"/>
    </row>
    <row r="1229" spans="1:20" ht="76.5">
      <c r="A1229" s="191" t="s">
        <v>542</v>
      </c>
      <c r="B1229" s="68"/>
      <c r="C1229" s="212" t="s">
        <v>687</v>
      </c>
      <c r="D1229" s="213">
        <v>45726</v>
      </c>
      <c r="E1229" s="191" t="s">
        <v>4055</v>
      </c>
      <c r="F1229" s="191" t="s">
        <v>10</v>
      </c>
      <c r="G1229" s="191">
        <v>1121677</v>
      </c>
      <c r="H1229" s="68"/>
      <c r="I1229" s="197" t="s">
        <v>5263</v>
      </c>
      <c r="J1229" s="68"/>
      <c r="K1229" s="68"/>
      <c r="L1229" s="68"/>
      <c r="M1229" s="68"/>
      <c r="N1229" s="348"/>
      <c r="O1229" s="348"/>
      <c r="P1229" s="214">
        <v>6916.24</v>
      </c>
      <c r="Q1229" s="214">
        <v>0</v>
      </c>
      <c r="R1229" s="68" t="s">
        <v>1479</v>
      </c>
      <c r="S1229" s="349"/>
      <c r="T1229" s="272"/>
    </row>
    <row r="1230" spans="1:20" ht="89.25">
      <c r="A1230" s="191">
        <v>389</v>
      </c>
      <c r="B1230" s="68"/>
      <c r="C1230" s="212" t="s">
        <v>1401</v>
      </c>
      <c r="D1230" s="213">
        <v>45726</v>
      </c>
      <c r="E1230" s="191" t="s">
        <v>4056</v>
      </c>
      <c r="F1230" s="191" t="s">
        <v>10</v>
      </c>
      <c r="G1230" s="191">
        <v>1121678</v>
      </c>
      <c r="H1230" s="68"/>
      <c r="I1230" s="197" t="s">
        <v>5264</v>
      </c>
      <c r="J1230" s="68"/>
      <c r="K1230" s="68"/>
      <c r="L1230" s="68"/>
      <c r="M1230" s="68"/>
      <c r="N1230" s="348"/>
      <c r="O1230" s="348"/>
      <c r="P1230" s="214">
        <v>60</v>
      </c>
      <c r="Q1230" s="214">
        <v>0</v>
      </c>
      <c r="R1230" s="68" t="s">
        <v>1479</v>
      </c>
      <c r="S1230" s="349"/>
      <c r="T1230" s="272"/>
    </row>
    <row r="1231" spans="1:20" ht="89.25">
      <c r="A1231" s="191">
        <v>117</v>
      </c>
      <c r="B1231" s="68"/>
      <c r="C1231" s="212" t="s">
        <v>54</v>
      </c>
      <c r="D1231" s="213">
        <v>45726</v>
      </c>
      <c r="E1231" s="191" t="s">
        <v>4057</v>
      </c>
      <c r="F1231" s="191" t="s">
        <v>10</v>
      </c>
      <c r="G1231" s="191">
        <v>1121696</v>
      </c>
      <c r="H1231" s="68"/>
      <c r="I1231" s="197" t="s">
        <v>5265</v>
      </c>
      <c r="J1231" s="68"/>
      <c r="K1231" s="68"/>
      <c r="L1231" s="68"/>
      <c r="M1231" s="68"/>
      <c r="N1231" s="348"/>
      <c r="O1231" s="348"/>
      <c r="P1231" s="214">
        <v>60</v>
      </c>
      <c r="Q1231" s="214">
        <v>0</v>
      </c>
      <c r="R1231" s="68" t="s">
        <v>1479</v>
      </c>
      <c r="S1231" s="349"/>
      <c r="T1231" s="272"/>
    </row>
    <row r="1232" spans="1:20" ht="38.25">
      <c r="A1232" s="191">
        <v>133</v>
      </c>
      <c r="B1232" s="68"/>
      <c r="C1232" s="212" t="s">
        <v>60</v>
      </c>
      <c r="D1232" s="213">
        <v>45726</v>
      </c>
      <c r="E1232" s="191" t="s">
        <v>4058</v>
      </c>
      <c r="F1232" s="191" t="s">
        <v>3</v>
      </c>
      <c r="G1232" s="191">
        <v>2265906</v>
      </c>
      <c r="H1232" s="68"/>
      <c r="I1232" s="197" t="s">
        <v>5223</v>
      </c>
      <c r="J1232" s="68"/>
      <c r="K1232" s="68"/>
      <c r="L1232" s="68"/>
      <c r="M1232" s="68"/>
      <c r="N1232" s="348"/>
      <c r="O1232" s="348"/>
      <c r="P1232" s="214">
        <v>0</v>
      </c>
      <c r="Q1232" s="214">
        <v>3000</v>
      </c>
      <c r="R1232" s="68" t="s">
        <v>1479</v>
      </c>
      <c r="S1232" s="349"/>
      <c r="T1232" s="272"/>
    </row>
    <row r="1233" spans="1:20" ht="63.75">
      <c r="A1233" s="191">
        <v>35</v>
      </c>
      <c r="B1233" s="68"/>
      <c r="C1233" s="212" t="s">
        <v>43</v>
      </c>
      <c r="D1233" s="213">
        <v>45726</v>
      </c>
      <c r="E1233" s="191" t="s">
        <v>4059</v>
      </c>
      <c r="F1233" s="191" t="s">
        <v>3</v>
      </c>
      <c r="G1233" s="191">
        <v>2265958</v>
      </c>
      <c r="H1233" s="68"/>
      <c r="I1233" s="197" t="s">
        <v>5266</v>
      </c>
      <c r="J1233" s="68"/>
      <c r="K1233" s="68"/>
      <c r="L1233" s="68"/>
      <c r="M1233" s="68"/>
      <c r="N1233" s="348"/>
      <c r="O1233" s="348"/>
      <c r="P1233" s="214">
        <v>0</v>
      </c>
      <c r="Q1233" s="214">
        <v>16926</v>
      </c>
      <c r="R1233" s="68" t="s">
        <v>1479</v>
      </c>
      <c r="S1233" s="349"/>
      <c r="T1233" s="272"/>
    </row>
    <row r="1234" spans="1:20" ht="51">
      <c r="A1234" s="191">
        <v>41</v>
      </c>
      <c r="B1234" s="68"/>
      <c r="C1234" s="212" t="s">
        <v>44</v>
      </c>
      <c r="D1234" s="213">
        <v>45726</v>
      </c>
      <c r="E1234" s="191" t="s">
        <v>4060</v>
      </c>
      <c r="F1234" s="191" t="s">
        <v>3</v>
      </c>
      <c r="G1234" s="191">
        <v>2265979</v>
      </c>
      <c r="H1234" s="68"/>
      <c r="I1234" s="197" t="s">
        <v>5267</v>
      </c>
      <c r="J1234" s="68"/>
      <c r="K1234" s="68"/>
      <c r="L1234" s="68"/>
      <c r="M1234" s="68"/>
      <c r="N1234" s="348"/>
      <c r="O1234" s="348"/>
      <c r="P1234" s="214">
        <v>0</v>
      </c>
      <c r="Q1234" s="214">
        <v>444</v>
      </c>
      <c r="R1234" s="68" t="s">
        <v>1479</v>
      </c>
      <c r="S1234" s="349"/>
      <c r="T1234" s="272"/>
    </row>
    <row r="1235" spans="1:20" ht="51">
      <c r="A1235" s="191">
        <v>41</v>
      </c>
      <c r="B1235" s="68"/>
      <c r="C1235" s="212" t="s">
        <v>44</v>
      </c>
      <c r="D1235" s="213">
        <v>45726</v>
      </c>
      <c r="E1235" s="191" t="s">
        <v>4061</v>
      </c>
      <c r="F1235" s="191" t="s">
        <v>3</v>
      </c>
      <c r="G1235" s="191">
        <v>2265983</v>
      </c>
      <c r="H1235" s="68"/>
      <c r="I1235" s="197" t="s">
        <v>5268</v>
      </c>
      <c r="J1235" s="68"/>
      <c r="K1235" s="68"/>
      <c r="L1235" s="68"/>
      <c r="M1235" s="68"/>
      <c r="N1235" s="348"/>
      <c r="O1235" s="348"/>
      <c r="P1235" s="214">
        <v>0</v>
      </c>
      <c r="Q1235" s="214">
        <v>444</v>
      </c>
      <c r="R1235" s="68" t="s">
        <v>1479</v>
      </c>
      <c r="S1235" s="349"/>
      <c r="T1235" s="272"/>
    </row>
    <row r="1236" spans="1:20" ht="38.25">
      <c r="A1236" s="191">
        <v>47</v>
      </c>
      <c r="B1236" s="68"/>
      <c r="C1236" s="212" t="s">
        <v>45</v>
      </c>
      <c r="D1236" s="213">
        <v>45726</v>
      </c>
      <c r="E1236" s="191" t="s">
        <v>4062</v>
      </c>
      <c r="F1236" s="191" t="s">
        <v>3</v>
      </c>
      <c r="G1236" s="191">
        <v>2266072</v>
      </c>
      <c r="H1236" s="68"/>
      <c r="I1236" s="197" t="s">
        <v>5269</v>
      </c>
      <c r="J1236" s="68"/>
      <c r="K1236" s="68"/>
      <c r="L1236" s="68"/>
      <c r="M1236" s="68"/>
      <c r="N1236" s="348"/>
      <c r="O1236" s="348"/>
      <c r="P1236" s="214">
        <v>0</v>
      </c>
      <c r="Q1236" s="214">
        <v>540</v>
      </c>
      <c r="R1236" s="68" t="s">
        <v>1479</v>
      </c>
      <c r="S1236" s="349"/>
      <c r="T1236" s="272"/>
    </row>
    <row r="1237" spans="1:20" ht="38.25">
      <c r="A1237" s="191">
        <v>16</v>
      </c>
      <c r="B1237" s="68"/>
      <c r="C1237" s="212" t="s">
        <v>40</v>
      </c>
      <c r="D1237" s="213">
        <v>45726</v>
      </c>
      <c r="E1237" s="191" t="s">
        <v>4063</v>
      </c>
      <c r="F1237" s="191" t="s">
        <v>3</v>
      </c>
      <c r="G1237" s="191">
        <v>2266087</v>
      </c>
      <c r="H1237" s="68"/>
      <c r="I1237" s="197" t="s">
        <v>5270</v>
      </c>
      <c r="J1237" s="68"/>
      <c r="K1237" s="68"/>
      <c r="L1237" s="68"/>
      <c r="M1237" s="68"/>
      <c r="N1237" s="348"/>
      <c r="O1237" s="348"/>
      <c r="P1237" s="214">
        <v>0</v>
      </c>
      <c r="Q1237" s="214">
        <v>18</v>
      </c>
      <c r="R1237" s="68" t="s">
        <v>1479</v>
      </c>
      <c r="S1237" s="349"/>
      <c r="T1237" s="272"/>
    </row>
    <row r="1238" spans="1:20" ht="38.25">
      <c r="A1238" s="191">
        <v>16</v>
      </c>
      <c r="B1238" s="68"/>
      <c r="C1238" s="212" t="s">
        <v>40</v>
      </c>
      <c r="D1238" s="213">
        <v>45726</v>
      </c>
      <c r="E1238" s="191" t="s">
        <v>4064</v>
      </c>
      <c r="F1238" s="191" t="s">
        <v>3</v>
      </c>
      <c r="G1238" s="191">
        <v>2266088</v>
      </c>
      <c r="H1238" s="68"/>
      <c r="I1238" s="197" t="s">
        <v>5271</v>
      </c>
      <c r="J1238" s="68"/>
      <c r="K1238" s="68"/>
      <c r="L1238" s="68"/>
      <c r="M1238" s="68"/>
      <c r="N1238" s="348"/>
      <c r="O1238" s="348"/>
      <c r="P1238" s="214">
        <v>0</v>
      </c>
      <c r="Q1238" s="214">
        <v>18</v>
      </c>
      <c r="R1238" s="68" t="s">
        <v>1479</v>
      </c>
      <c r="S1238" s="349"/>
      <c r="T1238" s="272"/>
    </row>
    <row r="1239" spans="1:20" ht="51">
      <c r="A1239" s="191">
        <v>599</v>
      </c>
      <c r="B1239" s="68"/>
      <c r="C1239" s="212" t="s">
        <v>1245</v>
      </c>
      <c r="D1239" s="213">
        <v>45726</v>
      </c>
      <c r="E1239" s="191" t="s">
        <v>4065</v>
      </c>
      <c r="F1239" s="191" t="s">
        <v>3</v>
      </c>
      <c r="G1239" s="191">
        <v>2266122</v>
      </c>
      <c r="H1239" s="68"/>
      <c r="I1239" s="197" t="s">
        <v>5272</v>
      </c>
      <c r="J1239" s="68"/>
      <c r="K1239" s="68"/>
      <c r="L1239" s="68"/>
      <c r="M1239" s="68"/>
      <c r="N1239" s="348"/>
      <c r="O1239" s="348"/>
      <c r="P1239" s="214">
        <v>0</v>
      </c>
      <c r="Q1239" s="214">
        <v>5.71</v>
      </c>
      <c r="R1239" s="68" t="s">
        <v>1479</v>
      </c>
      <c r="S1239" s="349"/>
      <c r="T1239" s="272"/>
    </row>
    <row r="1240" spans="1:20" ht="51">
      <c r="A1240" s="191" t="s">
        <v>550</v>
      </c>
      <c r="B1240" s="68"/>
      <c r="C1240" s="212" t="s">
        <v>589</v>
      </c>
      <c r="D1240" s="213">
        <v>45726</v>
      </c>
      <c r="E1240" s="191" t="s">
        <v>4066</v>
      </c>
      <c r="F1240" s="191" t="s">
        <v>3</v>
      </c>
      <c r="G1240" s="191">
        <v>2266164</v>
      </c>
      <c r="H1240" s="68"/>
      <c r="I1240" s="197" t="s">
        <v>5273</v>
      </c>
      <c r="J1240" s="68"/>
      <c r="K1240" s="68"/>
      <c r="L1240" s="68"/>
      <c r="M1240" s="68"/>
      <c r="N1240" s="348"/>
      <c r="O1240" s="348"/>
      <c r="P1240" s="214">
        <v>0</v>
      </c>
      <c r="Q1240" s="214">
        <v>100</v>
      </c>
      <c r="R1240" s="68" t="s">
        <v>1479</v>
      </c>
      <c r="S1240" s="349"/>
      <c r="T1240" s="272"/>
    </row>
    <row r="1241" spans="1:20" ht="51">
      <c r="A1241" s="191">
        <v>650</v>
      </c>
      <c r="B1241" s="68"/>
      <c r="C1241" s="212" t="s">
        <v>175</v>
      </c>
      <c r="D1241" s="213">
        <v>45726</v>
      </c>
      <c r="E1241" s="191" t="s">
        <v>4067</v>
      </c>
      <c r="F1241" s="191" t="s">
        <v>3</v>
      </c>
      <c r="G1241" s="191">
        <v>2266166</v>
      </c>
      <c r="H1241" s="68"/>
      <c r="I1241" s="197" t="s">
        <v>5274</v>
      </c>
      <c r="J1241" s="68"/>
      <c r="K1241" s="68"/>
      <c r="L1241" s="68"/>
      <c r="M1241" s="68"/>
      <c r="N1241" s="348"/>
      <c r="O1241" s="348"/>
      <c r="P1241" s="214">
        <v>0</v>
      </c>
      <c r="Q1241" s="214">
        <v>100</v>
      </c>
      <c r="R1241" s="68" t="s">
        <v>1479</v>
      </c>
      <c r="S1241" s="349"/>
      <c r="T1241" s="272"/>
    </row>
    <row r="1242" spans="1:20" ht="51">
      <c r="A1242" s="191">
        <v>650</v>
      </c>
      <c r="B1242" s="68"/>
      <c r="C1242" s="212" t="s">
        <v>175</v>
      </c>
      <c r="D1242" s="213">
        <v>45726</v>
      </c>
      <c r="E1242" s="191" t="s">
        <v>4068</v>
      </c>
      <c r="F1242" s="191" t="s">
        <v>3</v>
      </c>
      <c r="G1242" s="191">
        <v>2266167</v>
      </c>
      <c r="H1242" s="68"/>
      <c r="I1242" s="197" t="s">
        <v>5275</v>
      </c>
      <c r="J1242" s="68"/>
      <c r="K1242" s="68"/>
      <c r="L1242" s="68"/>
      <c r="M1242" s="68"/>
      <c r="N1242" s="348"/>
      <c r="O1242" s="348"/>
      <c r="P1242" s="214">
        <v>0</v>
      </c>
      <c r="Q1242" s="214">
        <v>100</v>
      </c>
      <c r="R1242" s="68" t="s">
        <v>1479</v>
      </c>
      <c r="S1242" s="349"/>
      <c r="T1242" s="272"/>
    </row>
    <row r="1243" spans="1:20" ht="51">
      <c r="A1243" s="191">
        <v>81</v>
      </c>
      <c r="B1243" s="68"/>
      <c r="C1243" s="212" t="s">
        <v>49</v>
      </c>
      <c r="D1243" s="213">
        <v>45726</v>
      </c>
      <c r="E1243" s="191" t="s">
        <v>4069</v>
      </c>
      <c r="F1243" s="191" t="s">
        <v>3</v>
      </c>
      <c r="G1243" s="191">
        <v>2266204</v>
      </c>
      <c r="H1243" s="68"/>
      <c r="I1243" s="197" t="s">
        <v>5276</v>
      </c>
      <c r="J1243" s="68"/>
      <c r="K1243" s="68"/>
      <c r="L1243" s="68"/>
      <c r="M1243" s="68"/>
      <c r="N1243" s="348"/>
      <c r="O1243" s="348"/>
      <c r="P1243" s="214">
        <v>0</v>
      </c>
      <c r="Q1243" s="214">
        <v>25</v>
      </c>
      <c r="R1243" s="68" t="s">
        <v>1479</v>
      </c>
      <c r="S1243" s="349"/>
      <c r="T1243" s="272"/>
    </row>
    <row r="1244" spans="1:20" ht="51">
      <c r="A1244" s="191">
        <v>81</v>
      </c>
      <c r="B1244" s="68"/>
      <c r="C1244" s="212" t="s">
        <v>49</v>
      </c>
      <c r="D1244" s="213">
        <v>45726</v>
      </c>
      <c r="E1244" s="191" t="s">
        <v>4070</v>
      </c>
      <c r="F1244" s="191" t="s">
        <v>3</v>
      </c>
      <c r="G1244" s="191">
        <v>2266206</v>
      </c>
      <c r="H1244" s="68"/>
      <c r="I1244" s="197" t="s">
        <v>5277</v>
      </c>
      <c r="J1244" s="68"/>
      <c r="K1244" s="68"/>
      <c r="L1244" s="68"/>
      <c r="M1244" s="68"/>
      <c r="N1244" s="348"/>
      <c r="O1244" s="348"/>
      <c r="P1244" s="214">
        <v>0</v>
      </c>
      <c r="Q1244" s="214">
        <v>61</v>
      </c>
      <c r="R1244" s="68" t="s">
        <v>1479</v>
      </c>
      <c r="S1244" s="349"/>
      <c r="T1244" s="272"/>
    </row>
    <row r="1245" spans="1:20" ht="63.75">
      <c r="A1245" s="191">
        <v>514</v>
      </c>
      <c r="B1245" s="68"/>
      <c r="C1245" s="212" t="s">
        <v>161</v>
      </c>
      <c r="D1245" s="213">
        <v>45726</v>
      </c>
      <c r="E1245" s="191" t="s">
        <v>4071</v>
      </c>
      <c r="F1245" s="191" t="s">
        <v>3</v>
      </c>
      <c r="G1245" s="191">
        <v>2265975</v>
      </c>
      <c r="H1245" s="68"/>
      <c r="I1245" s="197" t="s">
        <v>5278</v>
      </c>
      <c r="J1245" s="68"/>
      <c r="K1245" s="68"/>
      <c r="L1245" s="68"/>
      <c r="M1245" s="68"/>
      <c r="N1245" s="348"/>
      <c r="O1245" s="348"/>
      <c r="P1245" s="214">
        <v>0</v>
      </c>
      <c r="Q1245" s="214">
        <v>11230664.51</v>
      </c>
      <c r="R1245" s="68" t="s">
        <v>1479</v>
      </c>
      <c r="S1245" s="349"/>
      <c r="T1245" s="272"/>
    </row>
    <row r="1246" spans="1:20" ht="51">
      <c r="A1246" s="191" t="s">
        <v>550</v>
      </c>
      <c r="B1246" s="68"/>
      <c r="C1246" s="212" t="s">
        <v>589</v>
      </c>
      <c r="D1246" s="213">
        <v>45726</v>
      </c>
      <c r="E1246" s="191" t="s">
        <v>4072</v>
      </c>
      <c r="F1246" s="191" t="s">
        <v>3</v>
      </c>
      <c r="G1246" s="191">
        <v>2266007</v>
      </c>
      <c r="H1246" s="68"/>
      <c r="I1246" s="197" t="s">
        <v>5279</v>
      </c>
      <c r="J1246" s="68"/>
      <c r="K1246" s="68"/>
      <c r="L1246" s="68"/>
      <c r="M1246" s="68"/>
      <c r="N1246" s="348"/>
      <c r="O1246" s="348"/>
      <c r="P1246" s="214">
        <v>0</v>
      </c>
      <c r="Q1246" s="214">
        <v>11308.1</v>
      </c>
      <c r="R1246" s="68" t="s">
        <v>1479</v>
      </c>
      <c r="S1246" s="349"/>
      <c r="T1246" s="272"/>
    </row>
    <row r="1247" spans="1:20" ht="51">
      <c r="A1247" s="191">
        <v>15</v>
      </c>
      <c r="B1247" s="68"/>
      <c r="C1247" s="212" t="s">
        <v>39</v>
      </c>
      <c r="D1247" s="213">
        <v>45726</v>
      </c>
      <c r="E1247" s="191" t="s">
        <v>4073</v>
      </c>
      <c r="F1247" s="191" t="s">
        <v>3</v>
      </c>
      <c r="G1247" s="191">
        <v>2266009</v>
      </c>
      <c r="H1247" s="68"/>
      <c r="I1247" s="197" t="s">
        <v>5280</v>
      </c>
      <c r="J1247" s="68"/>
      <c r="K1247" s="68"/>
      <c r="L1247" s="68"/>
      <c r="M1247" s="68"/>
      <c r="N1247" s="348"/>
      <c r="O1247" s="348"/>
      <c r="P1247" s="214">
        <v>0</v>
      </c>
      <c r="Q1247" s="214">
        <v>4000</v>
      </c>
      <c r="R1247" s="68" t="s">
        <v>1479</v>
      </c>
      <c r="S1247" s="349"/>
      <c r="T1247" s="272"/>
    </row>
    <row r="1248" spans="1:20" ht="51">
      <c r="A1248" s="191">
        <v>578</v>
      </c>
      <c r="B1248" s="68"/>
      <c r="C1248" s="212" t="s">
        <v>168</v>
      </c>
      <c r="D1248" s="213">
        <v>45726</v>
      </c>
      <c r="E1248" s="191" t="s">
        <v>4074</v>
      </c>
      <c r="F1248" s="191" t="s">
        <v>3</v>
      </c>
      <c r="G1248" s="191">
        <v>2266024</v>
      </c>
      <c r="H1248" s="68"/>
      <c r="I1248" s="197" t="s">
        <v>5281</v>
      </c>
      <c r="J1248" s="68"/>
      <c r="K1248" s="68"/>
      <c r="L1248" s="68"/>
      <c r="M1248" s="68"/>
      <c r="N1248" s="348"/>
      <c r="O1248" s="348"/>
      <c r="P1248" s="214">
        <v>0</v>
      </c>
      <c r="Q1248" s="214">
        <v>1342.8</v>
      </c>
      <c r="R1248" s="68" t="s">
        <v>1479</v>
      </c>
      <c r="S1248" s="349"/>
      <c r="T1248" s="272"/>
    </row>
    <row r="1249" spans="1:20" ht="51">
      <c r="A1249" s="191">
        <v>383</v>
      </c>
      <c r="B1249" s="68"/>
      <c r="C1249" s="212" t="s">
        <v>1242</v>
      </c>
      <c r="D1249" s="213">
        <v>45726</v>
      </c>
      <c r="E1249" s="191" t="s">
        <v>4075</v>
      </c>
      <c r="F1249" s="191" t="s">
        <v>3</v>
      </c>
      <c r="G1249" s="191">
        <v>2266209</v>
      </c>
      <c r="H1249" s="68"/>
      <c r="I1249" s="197" t="s">
        <v>5282</v>
      </c>
      <c r="J1249" s="68"/>
      <c r="K1249" s="68"/>
      <c r="L1249" s="68"/>
      <c r="M1249" s="68"/>
      <c r="N1249" s="348"/>
      <c r="O1249" s="348"/>
      <c r="P1249" s="214">
        <v>0</v>
      </c>
      <c r="Q1249" s="214">
        <v>6425</v>
      </c>
      <c r="R1249" s="68" t="s">
        <v>1479</v>
      </c>
      <c r="S1249" s="349"/>
      <c r="T1249" s="272"/>
    </row>
    <row r="1250" spans="1:20" ht="51">
      <c r="A1250" s="191">
        <v>383</v>
      </c>
      <c r="B1250" s="68"/>
      <c r="C1250" s="212" t="s">
        <v>1242</v>
      </c>
      <c r="D1250" s="213">
        <v>45726</v>
      </c>
      <c r="E1250" s="191" t="s">
        <v>4076</v>
      </c>
      <c r="F1250" s="191" t="s">
        <v>3</v>
      </c>
      <c r="G1250" s="191">
        <v>2266210</v>
      </c>
      <c r="H1250" s="68"/>
      <c r="I1250" s="197" t="s">
        <v>5283</v>
      </c>
      <c r="J1250" s="68"/>
      <c r="K1250" s="68"/>
      <c r="L1250" s="68"/>
      <c r="M1250" s="68"/>
      <c r="N1250" s="348"/>
      <c r="O1250" s="348"/>
      <c r="P1250" s="214">
        <v>0</v>
      </c>
      <c r="Q1250" s="214">
        <v>4714</v>
      </c>
      <c r="R1250" s="68" t="s">
        <v>1479</v>
      </c>
      <c r="S1250" s="349"/>
      <c r="T1250" s="272"/>
    </row>
    <row r="1251" spans="1:20" ht="51">
      <c r="A1251" s="191">
        <v>383</v>
      </c>
      <c r="B1251" s="68"/>
      <c r="C1251" s="212" t="s">
        <v>1242</v>
      </c>
      <c r="D1251" s="213">
        <v>45726</v>
      </c>
      <c r="E1251" s="191" t="s">
        <v>4077</v>
      </c>
      <c r="F1251" s="191" t="s">
        <v>3</v>
      </c>
      <c r="G1251" s="191">
        <v>2266215</v>
      </c>
      <c r="H1251" s="68"/>
      <c r="I1251" s="197" t="s">
        <v>5284</v>
      </c>
      <c r="J1251" s="68"/>
      <c r="K1251" s="68"/>
      <c r="L1251" s="68"/>
      <c r="M1251" s="68"/>
      <c r="N1251" s="348"/>
      <c r="O1251" s="348"/>
      <c r="P1251" s="214">
        <v>0</v>
      </c>
      <c r="Q1251" s="214">
        <v>981</v>
      </c>
      <c r="R1251" s="68" t="s">
        <v>1479</v>
      </c>
      <c r="S1251" s="349"/>
      <c r="T1251" s="272"/>
    </row>
    <row r="1252" spans="1:20" ht="51">
      <c r="A1252" s="191">
        <v>383</v>
      </c>
      <c r="B1252" s="68"/>
      <c r="C1252" s="212" t="s">
        <v>1242</v>
      </c>
      <c r="D1252" s="213">
        <v>45726</v>
      </c>
      <c r="E1252" s="191" t="s">
        <v>4078</v>
      </c>
      <c r="F1252" s="191" t="s">
        <v>3</v>
      </c>
      <c r="G1252" s="191">
        <v>2266211</v>
      </c>
      <c r="H1252" s="68"/>
      <c r="I1252" s="197" t="s">
        <v>5285</v>
      </c>
      <c r="J1252" s="68"/>
      <c r="K1252" s="68"/>
      <c r="L1252" s="68"/>
      <c r="M1252" s="68"/>
      <c r="N1252" s="348"/>
      <c r="O1252" s="348"/>
      <c r="P1252" s="214">
        <v>0</v>
      </c>
      <c r="Q1252" s="214">
        <v>1903</v>
      </c>
      <c r="R1252" s="68" t="s">
        <v>1479</v>
      </c>
      <c r="S1252" s="349"/>
      <c r="T1252" s="272"/>
    </row>
    <row r="1253" spans="1:20" ht="51">
      <c r="A1253" s="191">
        <v>383</v>
      </c>
      <c r="B1253" s="68"/>
      <c r="C1253" s="212" t="s">
        <v>1242</v>
      </c>
      <c r="D1253" s="213">
        <v>45726</v>
      </c>
      <c r="E1253" s="191" t="s">
        <v>4079</v>
      </c>
      <c r="F1253" s="191" t="s">
        <v>3</v>
      </c>
      <c r="G1253" s="191">
        <v>2266212</v>
      </c>
      <c r="H1253" s="68"/>
      <c r="I1253" s="197" t="s">
        <v>5286</v>
      </c>
      <c r="J1253" s="68"/>
      <c r="K1253" s="68"/>
      <c r="L1253" s="68"/>
      <c r="M1253" s="68"/>
      <c r="N1253" s="348"/>
      <c r="O1253" s="348"/>
      <c r="P1253" s="214">
        <v>0</v>
      </c>
      <c r="Q1253" s="214">
        <v>16285.8</v>
      </c>
      <c r="R1253" s="68" t="s">
        <v>1479</v>
      </c>
      <c r="S1253" s="349"/>
      <c r="T1253" s="272"/>
    </row>
    <row r="1254" spans="1:20" ht="51">
      <c r="A1254" s="191">
        <v>383</v>
      </c>
      <c r="B1254" s="68"/>
      <c r="C1254" s="212" t="s">
        <v>1242</v>
      </c>
      <c r="D1254" s="213">
        <v>45726</v>
      </c>
      <c r="E1254" s="191" t="s">
        <v>4080</v>
      </c>
      <c r="F1254" s="191" t="s">
        <v>3</v>
      </c>
      <c r="G1254" s="191">
        <v>2266214</v>
      </c>
      <c r="H1254" s="68"/>
      <c r="I1254" s="197" t="s">
        <v>5287</v>
      </c>
      <c r="J1254" s="68"/>
      <c r="K1254" s="68"/>
      <c r="L1254" s="68"/>
      <c r="M1254" s="68"/>
      <c r="N1254" s="348"/>
      <c r="O1254" s="348"/>
      <c r="P1254" s="214">
        <v>0</v>
      </c>
      <c r="Q1254" s="214">
        <v>20407.5</v>
      </c>
      <c r="R1254" s="68" t="s">
        <v>1479</v>
      </c>
      <c r="S1254" s="349"/>
      <c r="T1254" s="272"/>
    </row>
    <row r="1255" spans="1:20" ht="51">
      <c r="A1255" s="191">
        <v>383</v>
      </c>
      <c r="B1255" s="68"/>
      <c r="C1255" s="212" t="s">
        <v>1242</v>
      </c>
      <c r="D1255" s="213">
        <v>45726</v>
      </c>
      <c r="E1255" s="191" t="s">
        <v>4081</v>
      </c>
      <c r="F1255" s="191" t="s">
        <v>3</v>
      </c>
      <c r="G1255" s="191">
        <v>2266216</v>
      </c>
      <c r="H1255" s="68"/>
      <c r="I1255" s="197" t="s">
        <v>5288</v>
      </c>
      <c r="J1255" s="68"/>
      <c r="K1255" s="68"/>
      <c r="L1255" s="68"/>
      <c r="M1255" s="68"/>
      <c r="N1255" s="348"/>
      <c r="O1255" s="348"/>
      <c r="P1255" s="214">
        <v>0</v>
      </c>
      <c r="Q1255" s="214">
        <v>19586</v>
      </c>
      <c r="R1255" s="68" t="s">
        <v>1479</v>
      </c>
      <c r="S1255" s="349"/>
      <c r="T1255" s="272"/>
    </row>
    <row r="1256" spans="1:20" ht="51">
      <c r="A1256" s="191">
        <v>383</v>
      </c>
      <c r="B1256" s="68"/>
      <c r="C1256" s="212" t="s">
        <v>1242</v>
      </c>
      <c r="D1256" s="213">
        <v>45726</v>
      </c>
      <c r="E1256" s="191" t="s">
        <v>4082</v>
      </c>
      <c r="F1256" s="191" t="s">
        <v>3</v>
      </c>
      <c r="G1256" s="191">
        <v>2266217</v>
      </c>
      <c r="H1256" s="68"/>
      <c r="I1256" s="197" t="s">
        <v>5289</v>
      </c>
      <c r="J1256" s="68"/>
      <c r="K1256" s="68"/>
      <c r="L1256" s="68"/>
      <c r="M1256" s="68"/>
      <c r="N1256" s="348"/>
      <c r="O1256" s="348"/>
      <c r="P1256" s="214">
        <v>0</v>
      </c>
      <c r="Q1256" s="214">
        <v>22728.5</v>
      </c>
      <c r="R1256" s="68" t="s">
        <v>1479</v>
      </c>
      <c r="S1256" s="349"/>
      <c r="T1256" s="272"/>
    </row>
    <row r="1257" spans="1:20" ht="51">
      <c r="A1257" s="191">
        <v>383</v>
      </c>
      <c r="B1257" s="68"/>
      <c r="C1257" s="212" t="s">
        <v>1242</v>
      </c>
      <c r="D1257" s="213">
        <v>45726</v>
      </c>
      <c r="E1257" s="191" t="s">
        <v>4083</v>
      </c>
      <c r="F1257" s="191" t="s">
        <v>3</v>
      </c>
      <c r="G1257" s="191">
        <v>2266218</v>
      </c>
      <c r="H1257" s="68"/>
      <c r="I1257" s="197" t="s">
        <v>5290</v>
      </c>
      <c r="J1257" s="68"/>
      <c r="K1257" s="68"/>
      <c r="L1257" s="68"/>
      <c r="M1257" s="68"/>
      <c r="N1257" s="348"/>
      <c r="O1257" s="348"/>
      <c r="P1257" s="214">
        <v>0</v>
      </c>
      <c r="Q1257" s="214">
        <v>1682</v>
      </c>
      <c r="R1257" s="68" t="s">
        <v>1479</v>
      </c>
      <c r="S1257" s="349"/>
      <c r="T1257" s="272"/>
    </row>
    <row r="1258" spans="1:20" ht="51">
      <c r="A1258" s="191">
        <v>383</v>
      </c>
      <c r="B1258" s="68"/>
      <c r="C1258" s="212" t="s">
        <v>1242</v>
      </c>
      <c r="D1258" s="213">
        <v>45726</v>
      </c>
      <c r="E1258" s="191" t="s">
        <v>4084</v>
      </c>
      <c r="F1258" s="191" t="s">
        <v>3</v>
      </c>
      <c r="G1258" s="191">
        <v>2266219</v>
      </c>
      <c r="H1258" s="68"/>
      <c r="I1258" s="197" t="s">
        <v>5291</v>
      </c>
      <c r="J1258" s="68"/>
      <c r="K1258" s="68"/>
      <c r="L1258" s="68"/>
      <c r="M1258" s="68"/>
      <c r="N1258" s="348"/>
      <c r="O1258" s="348"/>
      <c r="P1258" s="214">
        <v>0</v>
      </c>
      <c r="Q1258" s="214">
        <v>46578</v>
      </c>
      <c r="R1258" s="68" t="s">
        <v>1479</v>
      </c>
      <c r="S1258" s="349"/>
      <c r="T1258" s="272"/>
    </row>
    <row r="1259" spans="1:20" ht="51">
      <c r="A1259" s="191">
        <v>383</v>
      </c>
      <c r="B1259" s="68"/>
      <c r="C1259" s="212" t="s">
        <v>1242</v>
      </c>
      <c r="D1259" s="213">
        <v>45726</v>
      </c>
      <c r="E1259" s="191" t="s">
        <v>4085</v>
      </c>
      <c r="F1259" s="191" t="s">
        <v>3</v>
      </c>
      <c r="G1259" s="191">
        <v>2266220</v>
      </c>
      <c r="H1259" s="68"/>
      <c r="I1259" s="197" t="s">
        <v>5292</v>
      </c>
      <c r="J1259" s="68"/>
      <c r="K1259" s="68"/>
      <c r="L1259" s="68"/>
      <c r="M1259" s="68"/>
      <c r="N1259" s="348"/>
      <c r="O1259" s="348"/>
      <c r="P1259" s="214">
        <v>0</v>
      </c>
      <c r="Q1259" s="214">
        <v>4538.5</v>
      </c>
      <c r="R1259" s="68" t="s">
        <v>1479</v>
      </c>
      <c r="S1259" s="349"/>
      <c r="T1259" s="272"/>
    </row>
    <row r="1260" spans="1:20" ht="63.75">
      <c r="A1260" s="191">
        <v>513</v>
      </c>
      <c r="B1260" s="68"/>
      <c r="C1260" s="212" t="s">
        <v>160</v>
      </c>
      <c r="D1260" s="213">
        <v>45727</v>
      </c>
      <c r="E1260" s="191" t="s">
        <v>4086</v>
      </c>
      <c r="F1260" s="191" t="s">
        <v>14</v>
      </c>
      <c r="G1260" s="191">
        <v>3057590</v>
      </c>
      <c r="H1260" s="68"/>
      <c r="I1260" s="197" t="s">
        <v>5293</v>
      </c>
      <c r="J1260" s="68"/>
      <c r="K1260" s="68"/>
      <c r="L1260" s="68"/>
      <c r="M1260" s="68"/>
      <c r="N1260" s="348"/>
      <c r="O1260" s="348"/>
      <c r="P1260" s="214">
        <v>60</v>
      </c>
      <c r="Q1260" s="214">
        <v>0</v>
      </c>
      <c r="R1260" s="68" t="s">
        <v>1479</v>
      </c>
      <c r="S1260" s="349"/>
      <c r="T1260" s="272"/>
    </row>
    <row r="1261" spans="1:20" ht="76.5">
      <c r="A1261" s="191">
        <v>513</v>
      </c>
      <c r="B1261" s="68"/>
      <c r="C1261" s="212" t="s">
        <v>160</v>
      </c>
      <c r="D1261" s="213">
        <v>45727</v>
      </c>
      <c r="E1261" s="191" t="s">
        <v>4087</v>
      </c>
      <c r="F1261" s="191" t="s">
        <v>10</v>
      </c>
      <c r="G1261" s="191">
        <v>1121749</v>
      </c>
      <c r="H1261" s="68"/>
      <c r="I1261" s="197" t="s">
        <v>5294</v>
      </c>
      <c r="J1261" s="68"/>
      <c r="K1261" s="68"/>
      <c r="L1261" s="68"/>
      <c r="M1261" s="68"/>
      <c r="N1261" s="348"/>
      <c r="O1261" s="348"/>
      <c r="P1261" s="214">
        <v>60</v>
      </c>
      <c r="Q1261" s="214">
        <v>0</v>
      </c>
      <c r="R1261" s="68" t="s">
        <v>1479</v>
      </c>
      <c r="S1261" s="349"/>
      <c r="T1261" s="272"/>
    </row>
    <row r="1262" spans="1:20" ht="89.25">
      <c r="A1262" s="191">
        <v>389</v>
      </c>
      <c r="B1262" s="68"/>
      <c r="C1262" s="212" t="s">
        <v>1401</v>
      </c>
      <c r="D1262" s="213">
        <v>45727</v>
      </c>
      <c r="E1262" s="191" t="s">
        <v>4088</v>
      </c>
      <c r="F1262" s="191" t="s">
        <v>10</v>
      </c>
      <c r="G1262" s="191">
        <v>1121762</v>
      </c>
      <c r="H1262" s="68"/>
      <c r="I1262" s="197" t="s">
        <v>5295</v>
      </c>
      <c r="J1262" s="68"/>
      <c r="K1262" s="68"/>
      <c r="L1262" s="68"/>
      <c r="M1262" s="68"/>
      <c r="N1262" s="348"/>
      <c r="O1262" s="348"/>
      <c r="P1262" s="214">
        <v>60</v>
      </c>
      <c r="Q1262" s="214">
        <v>0</v>
      </c>
      <c r="R1262" s="68" t="s">
        <v>1479</v>
      </c>
      <c r="S1262" s="349"/>
      <c r="T1262" s="272"/>
    </row>
    <row r="1263" spans="1:20" ht="76.5">
      <c r="A1263" s="191">
        <v>117</v>
      </c>
      <c r="B1263" s="68"/>
      <c r="C1263" s="212" t="s">
        <v>54</v>
      </c>
      <c r="D1263" s="213">
        <v>45727</v>
      </c>
      <c r="E1263" s="191" t="s">
        <v>4089</v>
      </c>
      <c r="F1263" s="191" t="s">
        <v>10</v>
      </c>
      <c r="G1263" s="191">
        <v>1121763</v>
      </c>
      <c r="H1263" s="68"/>
      <c r="I1263" s="197" t="s">
        <v>5296</v>
      </c>
      <c r="J1263" s="68"/>
      <c r="K1263" s="68"/>
      <c r="L1263" s="68"/>
      <c r="M1263" s="68"/>
      <c r="N1263" s="348"/>
      <c r="O1263" s="348"/>
      <c r="P1263" s="214">
        <v>60</v>
      </c>
      <c r="Q1263" s="214">
        <v>0</v>
      </c>
      <c r="R1263" s="68" t="s">
        <v>1479</v>
      </c>
      <c r="S1263" s="349"/>
      <c r="T1263" s="272"/>
    </row>
    <row r="1264" spans="1:20" ht="63.75">
      <c r="A1264" s="191">
        <v>340</v>
      </c>
      <c r="B1264" s="68"/>
      <c r="C1264" s="212" t="s">
        <v>136</v>
      </c>
      <c r="D1264" s="213">
        <v>45727</v>
      </c>
      <c r="E1264" s="191" t="s">
        <v>4090</v>
      </c>
      <c r="F1264" s="191" t="s">
        <v>6</v>
      </c>
      <c r="G1264" s="191">
        <v>3058348</v>
      </c>
      <c r="H1264" s="68"/>
      <c r="I1264" s="197" t="s">
        <v>5297</v>
      </c>
      <c r="J1264" s="68"/>
      <c r="K1264" s="68"/>
      <c r="L1264" s="68"/>
      <c r="M1264" s="68"/>
      <c r="N1264" s="348"/>
      <c r="O1264" s="348"/>
      <c r="P1264" s="214">
        <v>0</v>
      </c>
      <c r="Q1264" s="214">
        <v>61071.7</v>
      </c>
      <c r="R1264" s="68" t="s">
        <v>1479</v>
      </c>
      <c r="S1264" s="349"/>
      <c r="T1264" s="272"/>
    </row>
    <row r="1265" spans="1:20" ht="63.75">
      <c r="A1265" s="191">
        <v>340</v>
      </c>
      <c r="B1265" s="68"/>
      <c r="C1265" s="212" t="s">
        <v>136</v>
      </c>
      <c r="D1265" s="213">
        <v>45727</v>
      </c>
      <c r="E1265" s="191" t="s">
        <v>4091</v>
      </c>
      <c r="F1265" s="191" t="s">
        <v>14</v>
      </c>
      <c r="G1265" s="191">
        <v>3058349</v>
      </c>
      <c r="H1265" s="68"/>
      <c r="I1265" s="197" t="s">
        <v>5298</v>
      </c>
      <c r="J1265" s="68"/>
      <c r="K1265" s="68"/>
      <c r="L1265" s="68"/>
      <c r="M1265" s="68"/>
      <c r="N1265" s="348"/>
      <c r="O1265" s="348"/>
      <c r="P1265" s="214">
        <v>60</v>
      </c>
      <c r="Q1265" s="214">
        <v>0</v>
      </c>
      <c r="R1265" s="68" t="s">
        <v>1479</v>
      </c>
      <c r="S1265" s="349"/>
      <c r="T1265" s="272"/>
    </row>
    <row r="1266" spans="1:20" ht="63.75">
      <c r="A1266" s="191">
        <v>513</v>
      </c>
      <c r="B1266" s="68"/>
      <c r="C1266" s="212" t="s">
        <v>160</v>
      </c>
      <c r="D1266" s="213">
        <v>45727</v>
      </c>
      <c r="E1266" s="191" t="s">
        <v>4092</v>
      </c>
      <c r="F1266" s="191" t="s">
        <v>14</v>
      </c>
      <c r="G1266" s="191">
        <v>3058351</v>
      </c>
      <c r="H1266" s="68"/>
      <c r="I1266" s="197" t="s">
        <v>5299</v>
      </c>
      <c r="J1266" s="68"/>
      <c r="K1266" s="68"/>
      <c r="L1266" s="68"/>
      <c r="M1266" s="68"/>
      <c r="N1266" s="348"/>
      <c r="O1266" s="348"/>
      <c r="P1266" s="214">
        <v>60</v>
      </c>
      <c r="Q1266" s="214">
        <v>0</v>
      </c>
      <c r="R1266" s="68" t="s">
        <v>1479</v>
      </c>
      <c r="S1266" s="349"/>
      <c r="T1266" s="272"/>
    </row>
    <row r="1267" spans="1:20" ht="76.5">
      <c r="A1267" s="191">
        <v>117</v>
      </c>
      <c r="B1267" s="68"/>
      <c r="C1267" s="212" t="s">
        <v>54</v>
      </c>
      <c r="D1267" s="213">
        <v>45727</v>
      </c>
      <c r="E1267" s="191" t="s">
        <v>4093</v>
      </c>
      <c r="F1267" s="191" t="s">
        <v>10</v>
      </c>
      <c r="G1267" s="191">
        <v>1121774</v>
      </c>
      <c r="H1267" s="68"/>
      <c r="I1267" s="197" t="s">
        <v>5300</v>
      </c>
      <c r="J1267" s="68"/>
      <c r="K1267" s="68"/>
      <c r="L1267" s="68"/>
      <c r="M1267" s="68"/>
      <c r="N1267" s="348"/>
      <c r="O1267" s="348"/>
      <c r="P1267" s="214">
        <v>60</v>
      </c>
      <c r="Q1267" s="214">
        <v>0</v>
      </c>
      <c r="R1267" s="68" t="s">
        <v>1479</v>
      </c>
      <c r="S1267" s="349"/>
      <c r="T1267" s="272"/>
    </row>
    <row r="1268" spans="1:20" ht="89.25">
      <c r="A1268" s="191">
        <v>293</v>
      </c>
      <c r="B1268" s="68"/>
      <c r="C1268" s="212" t="s">
        <v>121</v>
      </c>
      <c r="D1268" s="213">
        <v>45727</v>
      </c>
      <c r="E1268" s="191" t="s">
        <v>4094</v>
      </c>
      <c r="F1268" s="191" t="s">
        <v>6</v>
      </c>
      <c r="G1268" s="191">
        <v>1121776</v>
      </c>
      <c r="H1268" s="68"/>
      <c r="I1268" s="197" t="s">
        <v>5301</v>
      </c>
      <c r="J1268" s="68"/>
      <c r="K1268" s="68"/>
      <c r="L1268" s="68"/>
      <c r="M1268" s="68"/>
      <c r="N1268" s="348"/>
      <c r="O1268" s="348"/>
      <c r="P1268" s="214">
        <v>0</v>
      </c>
      <c r="Q1268" s="214">
        <v>1368108.48</v>
      </c>
      <c r="R1268" s="68" t="s">
        <v>1479</v>
      </c>
      <c r="S1268" s="349"/>
      <c r="T1268" s="272"/>
    </row>
    <row r="1269" spans="1:20" ht="51">
      <c r="A1269" s="191">
        <v>526</v>
      </c>
      <c r="B1269" s="68"/>
      <c r="C1269" s="212" t="s">
        <v>1262</v>
      </c>
      <c r="D1269" s="213">
        <v>45727</v>
      </c>
      <c r="E1269" s="191" t="s">
        <v>4095</v>
      </c>
      <c r="F1269" s="191" t="s">
        <v>3</v>
      </c>
      <c r="G1269" s="191">
        <v>2266413</v>
      </c>
      <c r="H1269" s="68"/>
      <c r="I1269" s="197" t="s">
        <v>5302</v>
      </c>
      <c r="J1269" s="68"/>
      <c r="K1269" s="68"/>
      <c r="L1269" s="68"/>
      <c r="M1269" s="68"/>
      <c r="N1269" s="348"/>
      <c r="O1269" s="348"/>
      <c r="P1269" s="214">
        <v>0</v>
      </c>
      <c r="Q1269" s="214">
        <v>1750</v>
      </c>
      <c r="R1269" s="68" t="s">
        <v>1479</v>
      </c>
      <c r="S1269" s="349"/>
      <c r="T1269" s="272"/>
    </row>
    <row r="1270" spans="1:20" ht="51">
      <c r="A1270" s="191">
        <v>222</v>
      </c>
      <c r="B1270" s="68"/>
      <c r="C1270" s="212" t="s">
        <v>93</v>
      </c>
      <c r="D1270" s="213">
        <v>45727</v>
      </c>
      <c r="E1270" s="191" t="s">
        <v>4096</v>
      </c>
      <c r="F1270" s="191" t="s">
        <v>3</v>
      </c>
      <c r="G1270" s="191">
        <v>2266455</v>
      </c>
      <c r="H1270" s="68"/>
      <c r="I1270" s="197" t="s">
        <v>5303</v>
      </c>
      <c r="J1270" s="68"/>
      <c r="K1270" s="68"/>
      <c r="L1270" s="68"/>
      <c r="M1270" s="68"/>
      <c r="N1270" s="348"/>
      <c r="O1270" s="348"/>
      <c r="P1270" s="214">
        <v>0</v>
      </c>
      <c r="Q1270" s="214">
        <v>600</v>
      </c>
      <c r="R1270" s="68" t="s">
        <v>1479</v>
      </c>
      <c r="S1270" s="349"/>
      <c r="T1270" s="272"/>
    </row>
    <row r="1271" spans="1:20" ht="51">
      <c r="A1271" s="191">
        <v>594</v>
      </c>
      <c r="B1271" s="68"/>
      <c r="C1271" s="212" t="s">
        <v>88</v>
      </c>
      <c r="D1271" s="213">
        <v>45727</v>
      </c>
      <c r="E1271" s="191" t="s">
        <v>4097</v>
      </c>
      <c r="F1271" s="191" t="s">
        <v>3</v>
      </c>
      <c r="G1271" s="191">
        <v>2266456</v>
      </c>
      <c r="H1271" s="68"/>
      <c r="I1271" s="197" t="s">
        <v>5304</v>
      </c>
      <c r="J1271" s="68"/>
      <c r="K1271" s="68"/>
      <c r="L1271" s="68"/>
      <c r="M1271" s="68"/>
      <c r="N1271" s="348"/>
      <c r="O1271" s="348"/>
      <c r="P1271" s="214">
        <v>0</v>
      </c>
      <c r="Q1271" s="214">
        <v>100</v>
      </c>
      <c r="R1271" s="68" t="s">
        <v>1479</v>
      </c>
      <c r="S1271" s="349"/>
      <c r="T1271" s="272"/>
    </row>
    <row r="1272" spans="1:20" ht="63.75">
      <c r="A1272" s="191">
        <v>206</v>
      </c>
      <c r="B1272" s="68"/>
      <c r="C1272" s="212" t="s">
        <v>87</v>
      </c>
      <c r="D1272" s="213">
        <v>45727</v>
      </c>
      <c r="E1272" s="191" t="s">
        <v>4098</v>
      </c>
      <c r="F1272" s="191" t="s">
        <v>3</v>
      </c>
      <c r="G1272" s="191">
        <v>2266544</v>
      </c>
      <c r="H1272" s="68"/>
      <c r="I1272" s="197" t="s">
        <v>5305</v>
      </c>
      <c r="J1272" s="68"/>
      <c r="K1272" s="68"/>
      <c r="L1272" s="68"/>
      <c r="M1272" s="68"/>
      <c r="N1272" s="348"/>
      <c r="O1272" s="348"/>
      <c r="P1272" s="214">
        <v>0</v>
      </c>
      <c r="Q1272" s="214">
        <v>30</v>
      </c>
      <c r="R1272" s="68" t="s">
        <v>1479</v>
      </c>
      <c r="S1272" s="349"/>
      <c r="T1272" s="272"/>
    </row>
    <row r="1273" spans="1:20" ht="38.25">
      <c r="A1273" s="191">
        <v>46</v>
      </c>
      <c r="B1273" s="68"/>
      <c r="C1273" s="212" t="s">
        <v>1367</v>
      </c>
      <c r="D1273" s="213">
        <v>45727</v>
      </c>
      <c r="E1273" s="191" t="s">
        <v>4099</v>
      </c>
      <c r="F1273" s="191" t="s">
        <v>3</v>
      </c>
      <c r="G1273" s="191">
        <v>2266546</v>
      </c>
      <c r="H1273" s="68"/>
      <c r="I1273" s="197" t="s">
        <v>5306</v>
      </c>
      <c r="J1273" s="68"/>
      <c r="K1273" s="68"/>
      <c r="L1273" s="68"/>
      <c r="M1273" s="68"/>
      <c r="N1273" s="348"/>
      <c r="O1273" s="348"/>
      <c r="P1273" s="214">
        <v>0</v>
      </c>
      <c r="Q1273" s="214">
        <v>1000</v>
      </c>
      <c r="R1273" s="68" t="s">
        <v>1479</v>
      </c>
      <c r="S1273" s="349"/>
      <c r="T1273" s="272"/>
    </row>
    <row r="1274" spans="1:20" ht="51">
      <c r="A1274" s="191">
        <v>596</v>
      </c>
      <c r="B1274" s="68"/>
      <c r="C1274" s="212" t="s">
        <v>1244</v>
      </c>
      <c r="D1274" s="213">
        <v>45727</v>
      </c>
      <c r="E1274" s="191" t="s">
        <v>4100</v>
      </c>
      <c r="F1274" s="191" t="s">
        <v>3</v>
      </c>
      <c r="G1274" s="191">
        <v>2266567</v>
      </c>
      <c r="H1274" s="68"/>
      <c r="I1274" s="197" t="s">
        <v>5307</v>
      </c>
      <c r="J1274" s="68"/>
      <c r="K1274" s="68"/>
      <c r="L1274" s="68"/>
      <c r="M1274" s="68"/>
      <c r="N1274" s="348"/>
      <c r="O1274" s="348"/>
      <c r="P1274" s="214">
        <v>0</v>
      </c>
      <c r="Q1274" s="214">
        <v>4</v>
      </c>
      <c r="R1274" s="68" t="s">
        <v>1479</v>
      </c>
      <c r="S1274" s="349"/>
      <c r="T1274" s="272"/>
    </row>
    <row r="1275" spans="1:20" ht="51">
      <c r="A1275" s="191">
        <v>596</v>
      </c>
      <c r="B1275" s="68"/>
      <c r="C1275" s="212" t="s">
        <v>1244</v>
      </c>
      <c r="D1275" s="213">
        <v>45727</v>
      </c>
      <c r="E1275" s="191" t="s">
        <v>4101</v>
      </c>
      <c r="F1275" s="191" t="s">
        <v>3</v>
      </c>
      <c r="G1275" s="191">
        <v>2266570</v>
      </c>
      <c r="H1275" s="68"/>
      <c r="I1275" s="197" t="s">
        <v>5307</v>
      </c>
      <c r="J1275" s="68"/>
      <c r="K1275" s="68"/>
      <c r="L1275" s="68"/>
      <c r="M1275" s="68"/>
      <c r="N1275" s="348"/>
      <c r="O1275" s="348"/>
      <c r="P1275" s="214">
        <v>0</v>
      </c>
      <c r="Q1275" s="214">
        <v>2</v>
      </c>
      <c r="R1275" s="68" t="s">
        <v>1479</v>
      </c>
      <c r="S1275" s="349"/>
      <c r="T1275" s="272"/>
    </row>
    <row r="1276" spans="1:20" ht="51">
      <c r="A1276" s="191" t="s">
        <v>550</v>
      </c>
      <c r="B1276" s="68"/>
      <c r="C1276" s="212" t="s">
        <v>589</v>
      </c>
      <c r="D1276" s="213">
        <v>45727</v>
      </c>
      <c r="E1276" s="191" t="s">
        <v>4102</v>
      </c>
      <c r="F1276" s="191" t="s">
        <v>3</v>
      </c>
      <c r="G1276" s="191">
        <v>2266595</v>
      </c>
      <c r="H1276" s="68"/>
      <c r="I1276" s="197" t="s">
        <v>5308</v>
      </c>
      <c r="J1276" s="68"/>
      <c r="K1276" s="68"/>
      <c r="L1276" s="68"/>
      <c r="M1276" s="68"/>
      <c r="N1276" s="348"/>
      <c r="O1276" s="348"/>
      <c r="P1276" s="214">
        <v>0</v>
      </c>
      <c r="Q1276" s="214">
        <v>800</v>
      </c>
      <c r="R1276" s="68" t="s">
        <v>1479</v>
      </c>
      <c r="S1276" s="349"/>
      <c r="T1276" s="272"/>
    </row>
    <row r="1277" spans="1:20" ht="51">
      <c r="A1277" s="191">
        <v>312</v>
      </c>
      <c r="B1277" s="68"/>
      <c r="C1277" s="212" t="s">
        <v>133</v>
      </c>
      <c r="D1277" s="213">
        <v>45727</v>
      </c>
      <c r="E1277" s="191" t="s">
        <v>4103</v>
      </c>
      <c r="F1277" s="191" t="s">
        <v>3</v>
      </c>
      <c r="G1277" s="191">
        <v>2266597</v>
      </c>
      <c r="H1277" s="68"/>
      <c r="I1277" s="197" t="s">
        <v>5309</v>
      </c>
      <c r="J1277" s="68"/>
      <c r="K1277" s="68"/>
      <c r="L1277" s="68"/>
      <c r="M1277" s="68"/>
      <c r="N1277" s="348"/>
      <c r="O1277" s="348"/>
      <c r="P1277" s="214">
        <v>0</v>
      </c>
      <c r="Q1277" s="214">
        <v>14787</v>
      </c>
      <c r="R1277" s="68" t="s">
        <v>1479</v>
      </c>
      <c r="S1277" s="349"/>
      <c r="T1277" s="272"/>
    </row>
    <row r="1278" spans="1:20" ht="38.25">
      <c r="A1278" s="191">
        <v>46</v>
      </c>
      <c r="B1278" s="68"/>
      <c r="C1278" s="212" t="s">
        <v>1367</v>
      </c>
      <c r="D1278" s="213">
        <v>45727</v>
      </c>
      <c r="E1278" s="191" t="s">
        <v>4104</v>
      </c>
      <c r="F1278" s="191" t="s">
        <v>3</v>
      </c>
      <c r="G1278" s="191">
        <v>2266607</v>
      </c>
      <c r="H1278" s="68"/>
      <c r="I1278" s="197" t="s">
        <v>5310</v>
      </c>
      <c r="J1278" s="68"/>
      <c r="K1278" s="68"/>
      <c r="L1278" s="68"/>
      <c r="M1278" s="68"/>
      <c r="N1278" s="348"/>
      <c r="O1278" s="348"/>
      <c r="P1278" s="214">
        <v>0</v>
      </c>
      <c r="Q1278" s="214">
        <v>2000</v>
      </c>
      <c r="R1278" s="68" t="s">
        <v>1479</v>
      </c>
      <c r="S1278" s="349"/>
      <c r="T1278" s="272"/>
    </row>
    <row r="1279" spans="1:20" ht="51">
      <c r="A1279" s="191">
        <v>287</v>
      </c>
      <c r="B1279" s="68"/>
      <c r="C1279" s="212" t="s">
        <v>116</v>
      </c>
      <c r="D1279" s="213">
        <v>45727</v>
      </c>
      <c r="E1279" s="191" t="s">
        <v>4105</v>
      </c>
      <c r="F1279" s="191" t="s">
        <v>3</v>
      </c>
      <c r="G1279" s="191">
        <v>2266651</v>
      </c>
      <c r="H1279" s="68"/>
      <c r="I1279" s="197" t="s">
        <v>5311</v>
      </c>
      <c r="J1279" s="68"/>
      <c r="K1279" s="68"/>
      <c r="L1279" s="68"/>
      <c r="M1279" s="68"/>
      <c r="N1279" s="348"/>
      <c r="O1279" s="348"/>
      <c r="P1279" s="214">
        <v>0</v>
      </c>
      <c r="Q1279" s="214">
        <v>35</v>
      </c>
      <c r="R1279" s="68" t="s">
        <v>1479</v>
      </c>
      <c r="S1279" s="349"/>
      <c r="T1279" s="272"/>
    </row>
    <row r="1280" spans="1:20" ht="51">
      <c r="A1280" s="191">
        <v>513</v>
      </c>
      <c r="B1280" s="68"/>
      <c r="C1280" s="212" t="s">
        <v>160</v>
      </c>
      <c r="D1280" s="213">
        <v>45727</v>
      </c>
      <c r="E1280" s="191" t="s">
        <v>4106</v>
      </c>
      <c r="F1280" s="191" t="s">
        <v>3</v>
      </c>
      <c r="G1280" s="191">
        <v>2266398</v>
      </c>
      <c r="H1280" s="68"/>
      <c r="I1280" s="197" t="s">
        <v>5312</v>
      </c>
      <c r="J1280" s="68"/>
      <c r="K1280" s="68"/>
      <c r="L1280" s="68"/>
      <c r="M1280" s="68"/>
      <c r="N1280" s="348"/>
      <c r="O1280" s="348"/>
      <c r="P1280" s="214">
        <v>0</v>
      </c>
      <c r="Q1280" s="214">
        <v>54</v>
      </c>
      <c r="R1280" s="68" t="s">
        <v>1479</v>
      </c>
      <c r="S1280" s="349"/>
      <c r="T1280" s="272"/>
    </row>
    <row r="1281" spans="1:20" ht="51">
      <c r="A1281" s="191">
        <v>513</v>
      </c>
      <c r="B1281" s="68"/>
      <c r="C1281" s="212" t="s">
        <v>160</v>
      </c>
      <c r="D1281" s="213">
        <v>45727</v>
      </c>
      <c r="E1281" s="191" t="s">
        <v>4107</v>
      </c>
      <c r="F1281" s="191" t="s">
        <v>3</v>
      </c>
      <c r="G1281" s="191">
        <v>2266400</v>
      </c>
      <c r="H1281" s="68"/>
      <c r="I1281" s="197" t="s">
        <v>5313</v>
      </c>
      <c r="J1281" s="68"/>
      <c r="K1281" s="68"/>
      <c r="L1281" s="68"/>
      <c r="M1281" s="68"/>
      <c r="N1281" s="348"/>
      <c r="O1281" s="348"/>
      <c r="P1281" s="214">
        <v>0</v>
      </c>
      <c r="Q1281" s="214">
        <v>330</v>
      </c>
      <c r="R1281" s="68" t="s">
        <v>1479</v>
      </c>
      <c r="S1281" s="349"/>
      <c r="T1281" s="272"/>
    </row>
    <row r="1282" spans="1:20" ht="51">
      <c r="A1282" s="191">
        <v>513</v>
      </c>
      <c r="B1282" s="68"/>
      <c r="C1282" s="212" t="s">
        <v>160</v>
      </c>
      <c r="D1282" s="213">
        <v>45727</v>
      </c>
      <c r="E1282" s="191" t="s">
        <v>4108</v>
      </c>
      <c r="F1282" s="191" t="s">
        <v>3</v>
      </c>
      <c r="G1282" s="191">
        <v>2266403</v>
      </c>
      <c r="H1282" s="68"/>
      <c r="I1282" s="197" t="s">
        <v>5314</v>
      </c>
      <c r="J1282" s="68"/>
      <c r="K1282" s="68"/>
      <c r="L1282" s="68"/>
      <c r="M1282" s="68"/>
      <c r="N1282" s="348"/>
      <c r="O1282" s="348"/>
      <c r="P1282" s="214">
        <v>0</v>
      </c>
      <c r="Q1282" s="214">
        <v>45576.43</v>
      </c>
      <c r="R1282" s="68" t="s">
        <v>1479</v>
      </c>
      <c r="S1282" s="349"/>
      <c r="T1282" s="272"/>
    </row>
    <row r="1283" spans="1:20" ht="51">
      <c r="A1283" s="191">
        <v>580</v>
      </c>
      <c r="B1283" s="68"/>
      <c r="C1283" s="212" t="s">
        <v>169</v>
      </c>
      <c r="D1283" s="213">
        <v>45727</v>
      </c>
      <c r="E1283" s="191" t="s">
        <v>4109</v>
      </c>
      <c r="F1283" s="191" t="s">
        <v>3</v>
      </c>
      <c r="G1283" s="191">
        <v>2266465</v>
      </c>
      <c r="H1283" s="68"/>
      <c r="I1283" s="197" t="s">
        <v>5315</v>
      </c>
      <c r="J1283" s="68"/>
      <c r="K1283" s="68"/>
      <c r="L1283" s="68"/>
      <c r="M1283" s="68"/>
      <c r="N1283" s="348"/>
      <c r="O1283" s="348"/>
      <c r="P1283" s="214">
        <v>0</v>
      </c>
      <c r="Q1283" s="214">
        <v>1682.31</v>
      </c>
      <c r="R1283" s="68" t="s">
        <v>1479</v>
      </c>
      <c r="S1283" s="349"/>
      <c r="T1283" s="272"/>
    </row>
    <row r="1284" spans="1:20" ht="51">
      <c r="A1284" s="191" t="s">
        <v>550</v>
      </c>
      <c r="B1284" s="68"/>
      <c r="C1284" s="212" t="s">
        <v>589</v>
      </c>
      <c r="D1284" s="213">
        <v>45727</v>
      </c>
      <c r="E1284" s="191" t="s">
        <v>4110</v>
      </c>
      <c r="F1284" s="191" t="s">
        <v>3</v>
      </c>
      <c r="G1284" s="191">
        <v>2266519</v>
      </c>
      <c r="H1284" s="68"/>
      <c r="I1284" s="197" t="s">
        <v>5316</v>
      </c>
      <c r="J1284" s="68"/>
      <c r="K1284" s="68"/>
      <c r="L1284" s="68"/>
      <c r="M1284" s="68"/>
      <c r="N1284" s="348"/>
      <c r="O1284" s="348"/>
      <c r="P1284" s="214">
        <v>0</v>
      </c>
      <c r="Q1284" s="214">
        <v>8504.23</v>
      </c>
      <c r="R1284" s="68" t="s">
        <v>1479</v>
      </c>
      <c r="S1284" s="349"/>
      <c r="T1284" s="272"/>
    </row>
    <row r="1285" spans="1:20" ht="51">
      <c r="A1285" s="191" t="s">
        <v>550</v>
      </c>
      <c r="B1285" s="68"/>
      <c r="C1285" s="212" t="s">
        <v>589</v>
      </c>
      <c r="D1285" s="213">
        <v>45727</v>
      </c>
      <c r="E1285" s="191" t="s">
        <v>4111</v>
      </c>
      <c r="F1285" s="191" t="s">
        <v>3</v>
      </c>
      <c r="G1285" s="191">
        <v>2266522</v>
      </c>
      <c r="H1285" s="68"/>
      <c r="I1285" s="197" t="s">
        <v>5317</v>
      </c>
      <c r="J1285" s="68"/>
      <c r="K1285" s="68"/>
      <c r="L1285" s="68"/>
      <c r="M1285" s="68"/>
      <c r="N1285" s="348"/>
      <c r="O1285" s="348"/>
      <c r="P1285" s="214">
        <v>0</v>
      </c>
      <c r="Q1285" s="214">
        <v>3721.53</v>
      </c>
      <c r="R1285" s="68" t="s">
        <v>1479</v>
      </c>
      <c r="S1285" s="349"/>
      <c r="T1285" s="272"/>
    </row>
    <row r="1286" spans="1:20" ht="63.75">
      <c r="A1286" s="191">
        <v>340</v>
      </c>
      <c r="B1286" s="68"/>
      <c r="C1286" s="212" t="s">
        <v>136</v>
      </c>
      <c r="D1286" s="213">
        <v>45728</v>
      </c>
      <c r="E1286" s="191" t="s">
        <v>4113</v>
      </c>
      <c r="F1286" s="191" t="s">
        <v>6</v>
      </c>
      <c r="G1286" s="191">
        <v>3059524</v>
      </c>
      <c r="H1286" s="68"/>
      <c r="I1286" s="197" t="s">
        <v>5319</v>
      </c>
      <c r="J1286" s="68"/>
      <c r="K1286" s="68"/>
      <c r="L1286" s="68"/>
      <c r="M1286" s="68"/>
      <c r="N1286" s="348"/>
      <c r="O1286" s="348"/>
      <c r="P1286" s="214">
        <v>0</v>
      </c>
      <c r="Q1286" s="214">
        <v>33721.08</v>
      </c>
      <c r="R1286" s="68" t="s">
        <v>1479</v>
      </c>
      <c r="S1286" s="349"/>
      <c r="T1286" s="272"/>
    </row>
    <row r="1287" spans="1:20" ht="63.75">
      <c r="A1287" s="191">
        <v>340</v>
      </c>
      <c r="B1287" s="68"/>
      <c r="C1287" s="212" t="s">
        <v>136</v>
      </c>
      <c r="D1287" s="213">
        <v>45728</v>
      </c>
      <c r="E1287" s="191" t="s">
        <v>4114</v>
      </c>
      <c r="F1287" s="191" t="s">
        <v>6</v>
      </c>
      <c r="G1287" s="191">
        <v>3059522</v>
      </c>
      <c r="H1287" s="68"/>
      <c r="I1287" s="197" t="s">
        <v>5320</v>
      </c>
      <c r="J1287" s="68"/>
      <c r="K1287" s="68"/>
      <c r="L1287" s="68"/>
      <c r="M1287" s="68"/>
      <c r="N1287" s="348"/>
      <c r="O1287" s="348"/>
      <c r="P1287" s="214">
        <v>0</v>
      </c>
      <c r="Q1287" s="214">
        <v>7365.58</v>
      </c>
      <c r="R1287" s="68" t="s">
        <v>1479</v>
      </c>
      <c r="S1287" s="349"/>
      <c r="T1287" s="272"/>
    </row>
    <row r="1288" spans="1:20" ht="63.75">
      <c r="A1288" s="191">
        <v>340</v>
      </c>
      <c r="B1288" s="68"/>
      <c r="C1288" s="212" t="s">
        <v>136</v>
      </c>
      <c r="D1288" s="213">
        <v>45728</v>
      </c>
      <c r="E1288" s="191" t="s">
        <v>4115</v>
      </c>
      <c r="F1288" s="191" t="s">
        <v>14</v>
      </c>
      <c r="G1288" s="191">
        <v>3059523</v>
      </c>
      <c r="H1288" s="68"/>
      <c r="I1288" s="197" t="s">
        <v>2176</v>
      </c>
      <c r="J1288" s="68"/>
      <c r="K1288" s="68"/>
      <c r="L1288" s="68"/>
      <c r="M1288" s="68"/>
      <c r="N1288" s="348"/>
      <c r="O1288" s="348"/>
      <c r="P1288" s="214">
        <v>60</v>
      </c>
      <c r="Q1288" s="214">
        <v>0</v>
      </c>
      <c r="R1288" s="68" t="s">
        <v>1479</v>
      </c>
      <c r="S1288" s="349"/>
      <c r="T1288" s="272"/>
    </row>
    <row r="1289" spans="1:20" ht="63.75">
      <c r="A1289" s="191">
        <v>340</v>
      </c>
      <c r="B1289" s="68"/>
      <c r="C1289" s="212" t="s">
        <v>136</v>
      </c>
      <c r="D1289" s="213">
        <v>45728</v>
      </c>
      <c r="E1289" s="191" t="s">
        <v>4116</v>
      </c>
      <c r="F1289" s="191" t="s">
        <v>14</v>
      </c>
      <c r="G1289" s="191">
        <v>3059525</v>
      </c>
      <c r="H1289" s="68"/>
      <c r="I1289" s="197" t="s">
        <v>5321</v>
      </c>
      <c r="J1289" s="68"/>
      <c r="K1289" s="68"/>
      <c r="L1289" s="68"/>
      <c r="M1289" s="68"/>
      <c r="N1289" s="348"/>
      <c r="O1289" s="348"/>
      <c r="P1289" s="214">
        <v>60</v>
      </c>
      <c r="Q1289" s="214">
        <v>0</v>
      </c>
      <c r="R1289" s="68" t="s">
        <v>1479</v>
      </c>
      <c r="S1289" s="349"/>
      <c r="T1289" s="272"/>
    </row>
    <row r="1290" spans="1:20" ht="76.5">
      <c r="A1290" s="191" t="s">
        <v>541</v>
      </c>
      <c r="B1290" s="68"/>
      <c r="C1290" s="212" t="s">
        <v>590</v>
      </c>
      <c r="D1290" s="213">
        <v>45728</v>
      </c>
      <c r="E1290" s="191" t="s">
        <v>4117</v>
      </c>
      <c r="F1290" s="191" t="s">
        <v>6</v>
      </c>
      <c r="G1290" s="191">
        <v>2184591</v>
      </c>
      <c r="H1290" s="68"/>
      <c r="I1290" s="197" t="s">
        <v>5322</v>
      </c>
      <c r="J1290" s="68"/>
      <c r="K1290" s="68"/>
      <c r="L1290" s="68"/>
      <c r="M1290" s="68"/>
      <c r="N1290" s="348"/>
      <c r="O1290" s="348"/>
      <c r="P1290" s="214">
        <v>0</v>
      </c>
      <c r="Q1290" s="214">
        <v>56105.89</v>
      </c>
      <c r="R1290" s="68" t="s">
        <v>1479</v>
      </c>
      <c r="S1290" s="349"/>
      <c r="T1290" s="272"/>
    </row>
    <row r="1291" spans="1:20" ht="76.5">
      <c r="A1291" s="191" t="s">
        <v>541</v>
      </c>
      <c r="B1291" s="68"/>
      <c r="C1291" s="212" t="s">
        <v>590</v>
      </c>
      <c r="D1291" s="213">
        <v>45728</v>
      </c>
      <c r="E1291" s="191" t="s">
        <v>4118</v>
      </c>
      <c r="F1291" s="191" t="s">
        <v>6</v>
      </c>
      <c r="G1291" s="191">
        <v>2184593</v>
      </c>
      <c r="H1291" s="68"/>
      <c r="I1291" s="197" t="s">
        <v>5323</v>
      </c>
      <c r="J1291" s="68"/>
      <c r="K1291" s="68"/>
      <c r="L1291" s="68"/>
      <c r="M1291" s="68"/>
      <c r="N1291" s="348"/>
      <c r="O1291" s="348"/>
      <c r="P1291" s="214">
        <v>0</v>
      </c>
      <c r="Q1291" s="214">
        <v>61170.86</v>
      </c>
      <c r="R1291" s="68" t="s">
        <v>1479</v>
      </c>
      <c r="S1291" s="349"/>
      <c r="T1291" s="272"/>
    </row>
    <row r="1292" spans="1:20" ht="63.75">
      <c r="A1292" s="191" t="s">
        <v>544</v>
      </c>
      <c r="B1292" s="68"/>
      <c r="C1292" s="212" t="s">
        <v>679</v>
      </c>
      <c r="D1292" s="213">
        <v>45728</v>
      </c>
      <c r="E1292" s="191" t="s">
        <v>4119</v>
      </c>
      <c r="F1292" s="191" t="s">
        <v>6</v>
      </c>
      <c r="G1292" s="191">
        <v>2184655</v>
      </c>
      <c r="H1292" s="68"/>
      <c r="I1292" s="197" t="s">
        <v>5324</v>
      </c>
      <c r="J1292" s="68"/>
      <c r="K1292" s="68"/>
      <c r="L1292" s="68"/>
      <c r="M1292" s="68"/>
      <c r="N1292" s="348"/>
      <c r="O1292" s="348"/>
      <c r="P1292" s="214">
        <v>0</v>
      </c>
      <c r="Q1292" s="214">
        <v>390741.23</v>
      </c>
      <c r="R1292" s="68" t="s">
        <v>1479</v>
      </c>
      <c r="S1292" s="349"/>
      <c r="T1292" s="272"/>
    </row>
    <row r="1293" spans="1:20" ht="63.75">
      <c r="A1293" s="191" t="s">
        <v>542</v>
      </c>
      <c r="B1293" s="68"/>
      <c r="C1293" s="212" t="s">
        <v>687</v>
      </c>
      <c r="D1293" s="213">
        <v>45728</v>
      </c>
      <c r="E1293" s="191" t="s">
        <v>4120</v>
      </c>
      <c r="F1293" s="191" t="s">
        <v>635</v>
      </c>
      <c r="G1293" s="191">
        <v>11307787</v>
      </c>
      <c r="H1293" s="68"/>
      <c r="I1293" s="197" t="s">
        <v>5325</v>
      </c>
      <c r="J1293" s="68"/>
      <c r="K1293" s="68"/>
      <c r="L1293" s="68"/>
      <c r="M1293" s="68"/>
      <c r="N1293" s="348"/>
      <c r="O1293" s="348"/>
      <c r="P1293" s="214">
        <v>0</v>
      </c>
      <c r="Q1293" s="214">
        <v>355470.39</v>
      </c>
      <c r="R1293" s="68" t="s">
        <v>1479</v>
      </c>
      <c r="S1293" s="349"/>
      <c r="T1293" s="272"/>
    </row>
    <row r="1294" spans="1:20" ht="76.5">
      <c r="A1294" s="191">
        <v>862</v>
      </c>
      <c r="B1294" s="68"/>
      <c r="C1294" s="212" t="s">
        <v>187</v>
      </c>
      <c r="D1294" s="213">
        <v>45728</v>
      </c>
      <c r="E1294" s="191" t="s">
        <v>4121</v>
      </c>
      <c r="F1294" s="191" t="s">
        <v>635</v>
      </c>
      <c r="G1294" s="191">
        <v>11308136</v>
      </c>
      <c r="H1294" s="68"/>
      <c r="I1294" s="197" t="s">
        <v>5326</v>
      </c>
      <c r="J1294" s="68"/>
      <c r="K1294" s="68"/>
      <c r="L1294" s="68"/>
      <c r="M1294" s="68"/>
      <c r="N1294" s="348"/>
      <c r="O1294" s="348"/>
      <c r="P1294" s="214">
        <v>0</v>
      </c>
      <c r="Q1294" s="214">
        <v>103795.82</v>
      </c>
      <c r="R1294" s="68" t="s">
        <v>1479</v>
      </c>
      <c r="S1294" s="349"/>
      <c r="T1294" s="272"/>
    </row>
    <row r="1295" spans="1:20" ht="76.5">
      <c r="A1295" s="191">
        <v>389</v>
      </c>
      <c r="B1295" s="68"/>
      <c r="C1295" s="212" t="s">
        <v>1401</v>
      </c>
      <c r="D1295" s="213">
        <v>45728</v>
      </c>
      <c r="E1295" s="191" t="s">
        <v>4122</v>
      </c>
      <c r="F1295" s="191" t="s">
        <v>10</v>
      </c>
      <c r="G1295" s="191">
        <v>1121846</v>
      </c>
      <c r="H1295" s="68"/>
      <c r="I1295" s="197" t="s">
        <v>5327</v>
      </c>
      <c r="J1295" s="68"/>
      <c r="K1295" s="68"/>
      <c r="L1295" s="68"/>
      <c r="M1295" s="68"/>
      <c r="N1295" s="348"/>
      <c r="O1295" s="348"/>
      <c r="P1295" s="214">
        <v>60</v>
      </c>
      <c r="Q1295" s="214">
        <v>0</v>
      </c>
      <c r="R1295" s="68" t="s">
        <v>1479</v>
      </c>
      <c r="S1295" s="349"/>
      <c r="T1295" s="272"/>
    </row>
    <row r="1296" spans="1:20" ht="76.5">
      <c r="A1296" s="191">
        <v>389</v>
      </c>
      <c r="B1296" s="68"/>
      <c r="C1296" s="212" t="s">
        <v>1401</v>
      </c>
      <c r="D1296" s="213">
        <v>45728</v>
      </c>
      <c r="E1296" s="191" t="s">
        <v>4123</v>
      </c>
      <c r="F1296" s="191" t="s">
        <v>10</v>
      </c>
      <c r="G1296" s="191">
        <v>1121845</v>
      </c>
      <c r="H1296" s="68"/>
      <c r="I1296" s="197" t="s">
        <v>5328</v>
      </c>
      <c r="J1296" s="68"/>
      <c r="K1296" s="68"/>
      <c r="L1296" s="68"/>
      <c r="M1296" s="68"/>
      <c r="N1296" s="348"/>
      <c r="O1296" s="348"/>
      <c r="P1296" s="214">
        <v>60</v>
      </c>
      <c r="Q1296" s="214">
        <v>0</v>
      </c>
      <c r="R1296" s="68" t="s">
        <v>1479</v>
      </c>
      <c r="S1296" s="349"/>
      <c r="T1296" s="272"/>
    </row>
    <row r="1297" spans="1:20" ht="76.5">
      <c r="A1297" s="191">
        <v>117</v>
      </c>
      <c r="B1297" s="68"/>
      <c r="C1297" s="212" t="s">
        <v>54</v>
      </c>
      <c r="D1297" s="213">
        <v>45728</v>
      </c>
      <c r="E1297" s="191" t="s">
        <v>4124</v>
      </c>
      <c r="F1297" s="191" t="s">
        <v>10</v>
      </c>
      <c r="G1297" s="191">
        <v>1121844</v>
      </c>
      <c r="H1297" s="68"/>
      <c r="I1297" s="197" t="s">
        <v>5329</v>
      </c>
      <c r="J1297" s="68"/>
      <c r="K1297" s="68"/>
      <c r="L1297" s="68"/>
      <c r="M1297" s="68"/>
      <c r="N1297" s="348"/>
      <c r="O1297" s="348"/>
      <c r="P1297" s="214">
        <v>60</v>
      </c>
      <c r="Q1297" s="214">
        <v>0</v>
      </c>
      <c r="R1297" s="68" t="s">
        <v>1479</v>
      </c>
      <c r="S1297" s="349"/>
      <c r="T1297" s="272"/>
    </row>
    <row r="1298" spans="1:20" ht="76.5">
      <c r="A1298" s="191">
        <v>117</v>
      </c>
      <c r="B1298" s="68"/>
      <c r="C1298" s="212" t="s">
        <v>54</v>
      </c>
      <c r="D1298" s="213">
        <v>45728</v>
      </c>
      <c r="E1298" s="191" t="s">
        <v>4125</v>
      </c>
      <c r="F1298" s="191" t="s">
        <v>10</v>
      </c>
      <c r="G1298" s="191">
        <v>1121840</v>
      </c>
      <c r="H1298" s="68"/>
      <c r="I1298" s="197" t="s">
        <v>5330</v>
      </c>
      <c r="J1298" s="68"/>
      <c r="K1298" s="68"/>
      <c r="L1298" s="68"/>
      <c r="M1298" s="68"/>
      <c r="N1298" s="348"/>
      <c r="O1298" s="348"/>
      <c r="P1298" s="214">
        <v>60</v>
      </c>
      <c r="Q1298" s="214">
        <v>0</v>
      </c>
      <c r="R1298" s="68" t="s">
        <v>1479</v>
      </c>
      <c r="S1298" s="349"/>
      <c r="T1298" s="272"/>
    </row>
    <row r="1299" spans="1:20" ht="89.25">
      <c r="A1299" s="191">
        <v>389</v>
      </c>
      <c r="B1299" s="68"/>
      <c r="C1299" s="212" t="s">
        <v>1401</v>
      </c>
      <c r="D1299" s="213">
        <v>45728</v>
      </c>
      <c r="E1299" s="191" t="s">
        <v>4126</v>
      </c>
      <c r="F1299" s="191" t="s">
        <v>10</v>
      </c>
      <c r="G1299" s="191">
        <v>1121836</v>
      </c>
      <c r="H1299" s="68"/>
      <c r="I1299" s="197" t="s">
        <v>5331</v>
      </c>
      <c r="J1299" s="68"/>
      <c r="K1299" s="68"/>
      <c r="L1299" s="68"/>
      <c r="M1299" s="68"/>
      <c r="N1299" s="348"/>
      <c r="O1299" s="348"/>
      <c r="P1299" s="214">
        <v>60</v>
      </c>
      <c r="Q1299" s="214">
        <v>0</v>
      </c>
      <c r="R1299" s="68" t="s">
        <v>1479</v>
      </c>
      <c r="S1299" s="349"/>
      <c r="T1299" s="272"/>
    </row>
    <row r="1300" spans="1:20" ht="51">
      <c r="A1300" s="191" t="s">
        <v>550</v>
      </c>
      <c r="B1300" s="68"/>
      <c r="C1300" s="212" t="s">
        <v>589</v>
      </c>
      <c r="D1300" s="213">
        <v>45728</v>
      </c>
      <c r="E1300" s="191" t="s">
        <v>4127</v>
      </c>
      <c r="F1300" s="191" t="s">
        <v>3</v>
      </c>
      <c r="G1300" s="191">
        <v>2266877</v>
      </c>
      <c r="H1300" s="68"/>
      <c r="I1300" s="197" t="s">
        <v>5332</v>
      </c>
      <c r="J1300" s="68"/>
      <c r="K1300" s="68"/>
      <c r="L1300" s="68"/>
      <c r="M1300" s="68"/>
      <c r="N1300" s="348"/>
      <c r="O1300" s="348"/>
      <c r="P1300" s="214">
        <v>0</v>
      </c>
      <c r="Q1300" s="214">
        <v>3291.7</v>
      </c>
      <c r="R1300" s="68" t="s">
        <v>1479</v>
      </c>
      <c r="S1300" s="349"/>
      <c r="T1300" s="272"/>
    </row>
    <row r="1301" spans="1:20" ht="63.75">
      <c r="A1301" s="191">
        <v>53</v>
      </c>
      <c r="B1301" s="68"/>
      <c r="C1301" s="212" t="s">
        <v>1372</v>
      </c>
      <c r="D1301" s="213">
        <v>45728</v>
      </c>
      <c r="E1301" s="191" t="s">
        <v>4128</v>
      </c>
      <c r="F1301" s="191" t="s">
        <v>3</v>
      </c>
      <c r="G1301" s="191">
        <v>2266945</v>
      </c>
      <c r="H1301" s="68"/>
      <c r="I1301" s="197" t="s">
        <v>5333</v>
      </c>
      <c r="J1301" s="68"/>
      <c r="K1301" s="68"/>
      <c r="L1301" s="68"/>
      <c r="M1301" s="68"/>
      <c r="N1301" s="348"/>
      <c r="O1301" s="348"/>
      <c r="P1301" s="214">
        <v>0</v>
      </c>
      <c r="Q1301" s="214">
        <v>32</v>
      </c>
      <c r="R1301" s="68" t="s">
        <v>1479</v>
      </c>
      <c r="S1301" s="349"/>
      <c r="T1301" s="272"/>
    </row>
    <row r="1302" spans="1:20" ht="63.75">
      <c r="A1302" s="191">
        <v>683</v>
      </c>
      <c r="B1302" s="68"/>
      <c r="C1302" s="212" t="s">
        <v>1247</v>
      </c>
      <c r="D1302" s="213">
        <v>45728</v>
      </c>
      <c r="E1302" s="191" t="s">
        <v>4129</v>
      </c>
      <c r="F1302" s="191" t="s">
        <v>3</v>
      </c>
      <c r="G1302" s="191">
        <v>2266948</v>
      </c>
      <c r="H1302" s="68"/>
      <c r="I1302" s="197" t="s">
        <v>5334</v>
      </c>
      <c r="J1302" s="68"/>
      <c r="K1302" s="68"/>
      <c r="L1302" s="68"/>
      <c r="M1302" s="68"/>
      <c r="N1302" s="348"/>
      <c r="O1302" s="348"/>
      <c r="P1302" s="214">
        <v>0</v>
      </c>
      <c r="Q1302" s="214">
        <v>50</v>
      </c>
      <c r="R1302" s="68" t="s">
        <v>1479</v>
      </c>
      <c r="S1302" s="349"/>
      <c r="T1302" s="272"/>
    </row>
    <row r="1303" spans="1:20" ht="38.25">
      <c r="A1303" s="191">
        <v>46</v>
      </c>
      <c r="B1303" s="68"/>
      <c r="C1303" s="212" t="s">
        <v>1367</v>
      </c>
      <c r="D1303" s="213">
        <v>45728</v>
      </c>
      <c r="E1303" s="191" t="s">
        <v>4130</v>
      </c>
      <c r="F1303" s="191" t="s">
        <v>3</v>
      </c>
      <c r="G1303" s="191">
        <v>2266973</v>
      </c>
      <c r="H1303" s="68"/>
      <c r="I1303" s="197" t="s">
        <v>5335</v>
      </c>
      <c r="J1303" s="68"/>
      <c r="K1303" s="68"/>
      <c r="L1303" s="68"/>
      <c r="M1303" s="68"/>
      <c r="N1303" s="348"/>
      <c r="O1303" s="348"/>
      <c r="P1303" s="214">
        <v>0</v>
      </c>
      <c r="Q1303" s="214">
        <v>1660</v>
      </c>
      <c r="R1303" s="68" t="s">
        <v>1479</v>
      </c>
      <c r="S1303" s="349"/>
      <c r="T1303" s="272"/>
    </row>
    <row r="1304" spans="1:20" ht="63.75">
      <c r="A1304" s="191">
        <v>522</v>
      </c>
      <c r="B1304" s="68"/>
      <c r="C1304" s="212" t="s">
        <v>163</v>
      </c>
      <c r="D1304" s="213">
        <v>45728</v>
      </c>
      <c r="E1304" s="191" t="s">
        <v>4131</v>
      </c>
      <c r="F1304" s="191" t="s">
        <v>3</v>
      </c>
      <c r="G1304" s="191">
        <v>2266983</v>
      </c>
      <c r="H1304" s="68"/>
      <c r="I1304" s="197" t="s">
        <v>5336</v>
      </c>
      <c r="J1304" s="68"/>
      <c r="K1304" s="68"/>
      <c r="L1304" s="68"/>
      <c r="M1304" s="68"/>
      <c r="N1304" s="348"/>
      <c r="O1304" s="348"/>
      <c r="P1304" s="214">
        <v>0</v>
      </c>
      <c r="Q1304" s="214">
        <v>4620</v>
      </c>
      <c r="R1304" s="68" t="s">
        <v>1479</v>
      </c>
      <c r="S1304" s="349"/>
      <c r="T1304" s="272"/>
    </row>
    <row r="1305" spans="1:20" ht="51">
      <c r="A1305" s="191">
        <v>522</v>
      </c>
      <c r="B1305" s="68"/>
      <c r="C1305" s="212" t="s">
        <v>163</v>
      </c>
      <c r="D1305" s="213">
        <v>45728</v>
      </c>
      <c r="E1305" s="191" t="s">
        <v>4132</v>
      </c>
      <c r="F1305" s="191" t="s">
        <v>3</v>
      </c>
      <c r="G1305" s="191">
        <v>2266986</v>
      </c>
      <c r="H1305" s="68"/>
      <c r="I1305" s="197" t="s">
        <v>5337</v>
      </c>
      <c r="J1305" s="68"/>
      <c r="K1305" s="68"/>
      <c r="L1305" s="68"/>
      <c r="M1305" s="68"/>
      <c r="N1305" s="348"/>
      <c r="O1305" s="348"/>
      <c r="P1305" s="214">
        <v>0</v>
      </c>
      <c r="Q1305" s="214">
        <v>6000</v>
      </c>
      <c r="R1305" s="68" t="s">
        <v>1479</v>
      </c>
      <c r="S1305" s="349"/>
      <c r="T1305" s="272"/>
    </row>
    <row r="1306" spans="1:20" ht="51">
      <c r="A1306" s="191">
        <v>599</v>
      </c>
      <c r="B1306" s="68"/>
      <c r="C1306" s="212" t="s">
        <v>1245</v>
      </c>
      <c r="D1306" s="213">
        <v>45728</v>
      </c>
      <c r="E1306" s="191" t="s">
        <v>4133</v>
      </c>
      <c r="F1306" s="191" t="s">
        <v>3</v>
      </c>
      <c r="G1306" s="191">
        <v>2266988</v>
      </c>
      <c r="H1306" s="68"/>
      <c r="I1306" s="197" t="s">
        <v>5338</v>
      </c>
      <c r="J1306" s="68"/>
      <c r="K1306" s="68"/>
      <c r="L1306" s="68"/>
      <c r="M1306" s="68"/>
      <c r="N1306" s="348"/>
      <c r="O1306" s="348"/>
      <c r="P1306" s="214">
        <v>0</v>
      </c>
      <c r="Q1306" s="214">
        <v>57.08</v>
      </c>
      <c r="R1306" s="68" t="s">
        <v>1479</v>
      </c>
      <c r="S1306" s="349"/>
      <c r="T1306" s="272"/>
    </row>
    <row r="1307" spans="1:20" ht="51">
      <c r="A1307" s="191">
        <v>522</v>
      </c>
      <c r="B1307" s="68"/>
      <c r="C1307" s="212" t="s">
        <v>163</v>
      </c>
      <c r="D1307" s="213">
        <v>45728</v>
      </c>
      <c r="E1307" s="191" t="s">
        <v>4134</v>
      </c>
      <c r="F1307" s="191" t="s">
        <v>3</v>
      </c>
      <c r="G1307" s="191">
        <v>2266990</v>
      </c>
      <c r="H1307" s="68"/>
      <c r="I1307" s="197" t="s">
        <v>5339</v>
      </c>
      <c r="J1307" s="68"/>
      <c r="K1307" s="68"/>
      <c r="L1307" s="68"/>
      <c r="M1307" s="68"/>
      <c r="N1307" s="348"/>
      <c r="O1307" s="348"/>
      <c r="P1307" s="214">
        <v>0</v>
      </c>
      <c r="Q1307" s="214">
        <v>7100</v>
      </c>
      <c r="R1307" s="68" t="s">
        <v>1479</v>
      </c>
      <c r="S1307" s="349"/>
      <c r="T1307" s="272"/>
    </row>
    <row r="1308" spans="1:20" ht="51">
      <c r="A1308" s="191">
        <v>522</v>
      </c>
      <c r="B1308" s="68"/>
      <c r="C1308" s="212" t="s">
        <v>163</v>
      </c>
      <c r="D1308" s="213">
        <v>45728</v>
      </c>
      <c r="E1308" s="191" t="s">
        <v>4135</v>
      </c>
      <c r="F1308" s="191" t="s">
        <v>3</v>
      </c>
      <c r="G1308" s="191">
        <v>2266993</v>
      </c>
      <c r="H1308" s="68"/>
      <c r="I1308" s="197" t="s">
        <v>5340</v>
      </c>
      <c r="J1308" s="68"/>
      <c r="K1308" s="68"/>
      <c r="L1308" s="68"/>
      <c r="M1308" s="68"/>
      <c r="N1308" s="348"/>
      <c r="O1308" s="348"/>
      <c r="P1308" s="214">
        <v>0</v>
      </c>
      <c r="Q1308" s="214">
        <v>330</v>
      </c>
      <c r="R1308" s="68" t="s">
        <v>1479</v>
      </c>
      <c r="S1308" s="349"/>
      <c r="T1308" s="272"/>
    </row>
    <row r="1309" spans="1:20" ht="63.75">
      <c r="A1309" s="191">
        <v>522</v>
      </c>
      <c r="B1309" s="68"/>
      <c r="C1309" s="212" t="s">
        <v>163</v>
      </c>
      <c r="D1309" s="213">
        <v>45728</v>
      </c>
      <c r="E1309" s="191" t="s">
        <v>4136</v>
      </c>
      <c r="F1309" s="191" t="s">
        <v>3</v>
      </c>
      <c r="G1309" s="191">
        <v>2266997</v>
      </c>
      <c r="H1309" s="68"/>
      <c r="I1309" s="197" t="s">
        <v>5341</v>
      </c>
      <c r="J1309" s="68"/>
      <c r="K1309" s="68"/>
      <c r="L1309" s="68"/>
      <c r="M1309" s="68"/>
      <c r="N1309" s="348"/>
      <c r="O1309" s="348"/>
      <c r="P1309" s="214">
        <v>0</v>
      </c>
      <c r="Q1309" s="214">
        <v>400</v>
      </c>
      <c r="R1309" s="68" t="s">
        <v>1479</v>
      </c>
      <c r="S1309" s="349"/>
      <c r="T1309" s="272"/>
    </row>
    <row r="1310" spans="1:20" ht="51">
      <c r="A1310" s="191">
        <v>522</v>
      </c>
      <c r="B1310" s="68"/>
      <c r="C1310" s="212" t="s">
        <v>163</v>
      </c>
      <c r="D1310" s="213">
        <v>45728</v>
      </c>
      <c r="E1310" s="191" t="s">
        <v>4137</v>
      </c>
      <c r="F1310" s="191" t="s">
        <v>3</v>
      </c>
      <c r="G1310" s="191">
        <v>2266999</v>
      </c>
      <c r="H1310" s="68"/>
      <c r="I1310" s="197" t="s">
        <v>5342</v>
      </c>
      <c r="J1310" s="68"/>
      <c r="K1310" s="68"/>
      <c r="L1310" s="68"/>
      <c r="M1310" s="68"/>
      <c r="N1310" s="348"/>
      <c r="O1310" s="348"/>
      <c r="P1310" s="214">
        <v>0</v>
      </c>
      <c r="Q1310" s="214">
        <v>610.5</v>
      </c>
      <c r="R1310" s="68" t="s">
        <v>1479</v>
      </c>
      <c r="S1310" s="349"/>
      <c r="T1310" s="272"/>
    </row>
    <row r="1311" spans="1:20" ht="51">
      <c r="A1311" s="191">
        <v>522</v>
      </c>
      <c r="B1311" s="68"/>
      <c r="C1311" s="212" t="s">
        <v>163</v>
      </c>
      <c r="D1311" s="213">
        <v>45728</v>
      </c>
      <c r="E1311" s="191" t="s">
        <v>4138</v>
      </c>
      <c r="F1311" s="191" t="s">
        <v>3</v>
      </c>
      <c r="G1311" s="191">
        <v>2267003</v>
      </c>
      <c r="H1311" s="68"/>
      <c r="I1311" s="197" t="s">
        <v>5343</v>
      </c>
      <c r="J1311" s="68"/>
      <c r="K1311" s="68"/>
      <c r="L1311" s="68"/>
      <c r="M1311" s="68"/>
      <c r="N1311" s="348"/>
      <c r="O1311" s="348"/>
      <c r="P1311" s="214">
        <v>0</v>
      </c>
      <c r="Q1311" s="214">
        <v>460</v>
      </c>
      <c r="R1311" s="68" t="s">
        <v>1479</v>
      </c>
      <c r="S1311" s="349"/>
      <c r="T1311" s="272"/>
    </row>
    <row r="1312" spans="1:20" ht="51">
      <c r="A1312" s="191" t="s">
        <v>550</v>
      </c>
      <c r="B1312" s="68"/>
      <c r="C1312" s="212" t="s">
        <v>589</v>
      </c>
      <c r="D1312" s="213">
        <v>45728</v>
      </c>
      <c r="E1312" s="191" t="s">
        <v>4139</v>
      </c>
      <c r="F1312" s="191" t="s">
        <v>3</v>
      </c>
      <c r="G1312" s="191">
        <v>2267032</v>
      </c>
      <c r="H1312" s="68"/>
      <c r="I1312" s="197" t="s">
        <v>5344</v>
      </c>
      <c r="J1312" s="68"/>
      <c r="K1312" s="68"/>
      <c r="L1312" s="68"/>
      <c r="M1312" s="68"/>
      <c r="N1312" s="348"/>
      <c r="O1312" s="348"/>
      <c r="P1312" s="214">
        <v>0</v>
      </c>
      <c r="Q1312" s="214">
        <v>8.1</v>
      </c>
      <c r="R1312" s="68" t="s">
        <v>1479</v>
      </c>
      <c r="S1312" s="349"/>
      <c r="T1312" s="272"/>
    </row>
    <row r="1313" spans="1:20" ht="51">
      <c r="A1313" s="191">
        <v>203</v>
      </c>
      <c r="B1313" s="68"/>
      <c r="C1313" s="212" t="s">
        <v>86</v>
      </c>
      <c r="D1313" s="213">
        <v>45728</v>
      </c>
      <c r="E1313" s="191" t="s">
        <v>4140</v>
      </c>
      <c r="F1313" s="191" t="s">
        <v>3</v>
      </c>
      <c r="G1313" s="191">
        <v>2267062</v>
      </c>
      <c r="H1313" s="68"/>
      <c r="I1313" s="197" t="s">
        <v>5345</v>
      </c>
      <c r="J1313" s="68"/>
      <c r="K1313" s="68"/>
      <c r="L1313" s="68"/>
      <c r="M1313" s="68"/>
      <c r="N1313" s="348"/>
      <c r="O1313" s="348"/>
      <c r="P1313" s="214">
        <v>0</v>
      </c>
      <c r="Q1313" s="214">
        <v>78.2</v>
      </c>
      <c r="R1313" s="68" t="s">
        <v>1479</v>
      </c>
      <c r="S1313" s="349"/>
      <c r="T1313" s="272"/>
    </row>
    <row r="1314" spans="1:20" ht="38.25">
      <c r="A1314" s="191">
        <v>46</v>
      </c>
      <c r="B1314" s="68"/>
      <c r="C1314" s="212" t="s">
        <v>1367</v>
      </c>
      <c r="D1314" s="213">
        <v>45728</v>
      </c>
      <c r="E1314" s="191" t="s">
        <v>4141</v>
      </c>
      <c r="F1314" s="191" t="s">
        <v>3</v>
      </c>
      <c r="G1314" s="191">
        <v>2267067</v>
      </c>
      <c r="H1314" s="68"/>
      <c r="I1314" s="197" t="s">
        <v>5346</v>
      </c>
      <c r="J1314" s="68"/>
      <c r="K1314" s="68"/>
      <c r="L1314" s="68"/>
      <c r="M1314" s="68"/>
      <c r="N1314" s="348"/>
      <c r="O1314" s="348"/>
      <c r="P1314" s="214">
        <v>0</v>
      </c>
      <c r="Q1314" s="214">
        <v>2500</v>
      </c>
      <c r="R1314" s="68" t="s">
        <v>1479</v>
      </c>
      <c r="S1314" s="349"/>
      <c r="T1314" s="272"/>
    </row>
    <row r="1315" spans="1:20" ht="51">
      <c r="A1315" s="191">
        <v>660</v>
      </c>
      <c r="B1315" s="68"/>
      <c r="C1315" s="212" t="s">
        <v>176</v>
      </c>
      <c r="D1315" s="213">
        <v>45728</v>
      </c>
      <c r="E1315" s="191" t="s">
        <v>4142</v>
      </c>
      <c r="F1315" s="191" t="s">
        <v>3</v>
      </c>
      <c r="G1315" s="191">
        <v>2266904</v>
      </c>
      <c r="H1315" s="68"/>
      <c r="I1315" s="197" t="s">
        <v>5347</v>
      </c>
      <c r="J1315" s="68"/>
      <c r="K1315" s="68"/>
      <c r="L1315" s="68"/>
      <c r="M1315" s="68"/>
      <c r="N1315" s="348"/>
      <c r="O1315" s="348"/>
      <c r="P1315" s="214">
        <v>0</v>
      </c>
      <c r="Q1315" s="214">
        <v>222</v>
      </c>
      <c r="R1315" s="68" t="s">
        <v>1479</v>
      </c>
      <c r="S1315" s="349"/>
      <c r="T1315" s="272"/>
    </row>
    <row r="1316" spans="1:20" ht="51">
      <c r="A1316" s="191">
        <v>578</v>
      </c>
      <c r="B1316" s="68"/>
      <c r="C1316" s="212" t="s">
        <v>168</v>
      </c>
      <c r="D1316" s="213">
        <v>45728</v>
      </c>
      <c r="E1316" s="191" t="s">
        <v>4143</v>
      </c>
      <c r="F1316" s="191" t="s">
        <v>3</v>
      </c>
      <c r="G1316" s="191">
        <v>2266918</v>
      </c>
      <c r="H1316" s="68"/>
      <c r="I1316" s="197" t="s">
        <v>5348</v>
      </c>
      <c r="J1316" s="68"/>
      <c r="K1316" s="68"/>
      <c r="L1316" s="68"/>
      <c r="M1316" s="68"/>
      <c r="N1316" s="348"/>
      <c r="O1316" s="348"/>
      <c r="P1316" s="214">
        <v>0</v>
      </c>
      <c r="Q1316" s="214">
        <v>2638.12</v>
      </c>
      <c r="R1316" s="68" t="s">
        <v>1479</v>
      </c>
      <c r="S1316" s="349"/>
      <c r="T1316" s="272"/>
    </row>
    <row r="1317" spans="1:20" ht="51">
      <c r="A1317" s="191">
        <v>578</v>
      </c>
      <c r="B1317" s="68"/>
      <c r="C1317" s="212" t="s">
        <v>168</v>
      </c>
      <c r="D1317" s="213">
        <v>45728</v>
      </c>
      <c r="E1317" s="191" t="s">
        <v>4144</v>
      </c>
      <c r="F1317" s="191" t="s">
        <v>3</v>
      </c>
      <c r="G1317" s="191">
        <v>2266920</v>
      </c>
      <c r="H1317" s="68"/>
      <c r="I1317" s="197" t="s">
        <v>5349</v>
      </c>
      <c r="J1317" s="68"/>
      <c r="K1317" s="68"/>
      <c r="L1317" s="68"/>
      <c r="M1317" s="68"/>
      <c r="N1317" s="348"/>
      <c r="O1317" s="348"/>
      <c r="P1317" s="214">
        <v>0</v>
      </c>
      <c r="Q1317" s="214">
        <v>4926.6899999999996</v>
      </c>
      <c r="R1317" s="68" t="s">
        <v>1479</v>
      </c>
      <c r="S1317" s="349"/>
      <c r="T1317" s="272"/>
    </row>
    <row r="1318" spans="1:20" ht="51">
      <c r="A1318" s="191">
        <v>578</v>
      </c>
      <c r="B1318" s="68"/>
      <c r="C1318" s="212" t="s">
        <v>168</v>
      </c>
      <c r="D1318" s="213">
        <v>45728</v>
      </c>
      <c r="E1318" s="191" t="s">
        <v>4145</v>
      </c>
      <c r="F1318" s="191" t="s">
        <v>3</v>
      </c>
      <c r="G1318" s="191">
        <v>2266923</v>
      </c>
      <c r="H1318" s="68"/>
      <c r="I1318" s="197" t="s">
        <v>5350</v>
      </c>
      <c r="J1318" s="68"/>
      <c r="K1318" s="68"/>
      <c r="L1318" s="68"/>
      <c r="M1318" s="68"/>
      <c r="N1318" s="348"/>
      <c r="O1318" s="348"/>
      <c r="P1318" s="214">
        <v>0</v>
      </c>
      <c r="Q1318" s="214">
        <v>7303.86</v>
      </c>
      <c r="R1318" s="68" t="s">
        <v>1479</v>
      </c>
      <c r="S1318" s="349"/>
      <c r="T1318" s="272"/>
    </row>
    <row r="1319" spans="1:20" ht="51">
      <c r="A1319" s="191">
        <v>578</v>
      </c>
      <c r="B1319" s="68"/>
      <c r="C1319" s="212" t="s">
        <v>168</v>
      </c>
      <c r="D1319" s="213">
        <v>45728</v>
      </c>
      <c r="E1319" s="191" t="s">
        <v>4146</v>
      </c>
      <c r="F1319" s="191" t="s">
        <v>3</v>
      </c>
      <c r="G1319" s="191">
        <v>2266926</v>
      </c>
      <c r="H1319" s="68"/>
      <c r="I1319" s="197" t="s">
        <v>5351</v>
      </c>
      <c r="J1319" s="68"/>
      <c r="K1319" s="68"/>
      <c r="L1319" s="68"/>
      <c r="M1319" s="68"/>
      <c r="N1319" s="348"/>
      <c r="O1319" s="348"/>
      <c r="P1319" s="214">
        <v>0</v>
      </c>
      <c r="Q1319" s="214">
        <v>10624.05</v>
      </c>
      <c r="R1319" s="68" t="s">
        <v>1479</v>
      </c>
      <c r="S1319" s="349"/>
      <c r="T1319" s="272"/>
    </row>
    <row r="1320" spans="1:20" ht="51">
      <c r="A1320" s="191">
        <v>578</v>
      </c>
      <c r="B1320" s="68"/>
      <c r="C1320" s="212" t="s">
        <v>168</v>
      </c>
      <c r="D1320" s="213">
        <v>45728</v>
      </c>
      <c r="E1320" s="191" t="s">
        <v>4147</v>
      </c>
      <c r="F1320" s="191" t="s">
        <v>3</v>
      </c>
      <c r="G1320" s="191">
        <v>2266929</v>
      </c>
      <c r="H1320" s="68"/>
      <c r="I1320" s="197" t="s">
        <v>5352</v>
      </c>
      <c r="J1320" s="68"/>
      <c r="K1320" s="68"/>
      <c r="L1320" s="68"/>
      <c r="M1320" s="68"/>
      <c r="N1320" s="348"/>
      <c r="O1320" s="348"/>
      <c r="P1320" s="214">
        <v>0</v>
      </c>
      <c r="Q1320" s="214">
        <v>98494.39</v>
      </c>
      <c r="R1320" s="68" t="s">
        <v>1479</v>
      </c>
      <c r="S1320" s="349"/>
      <c r="T1320" s="272"/>
    </row>
    <row r="1321" spans="1:20" ht="51">
      <c r="A1321" s="191">
        <v>70</v>
      </c>
      <c r="B1321" s="68"/>
      <c r="C1321" s="212" t="s">
        <v>47</v>
      </c>
      <c r="D1321" s="213">
        <v>45728</v>
      </c>
      <c r="E1321" s="191" t="s">
        <v>4148</v>
      </c>
      <c r="F1321" s="191" t="s">
        <v>3</v>
      </c>
      <c r="G1321" s="191">
        <v>2266947</v>
      </c>
      <c r="H1321" s="68"/>
      <c r="I1321" s="197" t="s">
        <v>5353</v>
      </c>
      <c r="J1321" s="68"/>
      <c r="K1321" s="68"/>
      <c r="L1321" s="68"/>
      <c r="M1321" s="68"/>
      <c r="N1321" s="348"/>
      <c r="O1321" s="348"/>
      <c r="P1321" s="214">
        <v>0</v>
      </c>
      <c r="Q1321" s="214">
        <v>1146</v>
      </c>
      <c r="R1321" s="68" t="s">
        <v>1479</v>
      </c>
      <c r="S1321" s="349"/>
      <c r="T1321" s="272"/>
    </row>
    <row r="1322" spans="1:20" ht="38.25">
      <c r="A1322" s="191">
        <v>389</v>
      </c>
      <c r="B1322" s="68"/>
      <c r="C1322" s="212" t="s">
        <v>1401</v>
      </c>
      <c r="D1322" s="213">
        <v>45728</v>
      </c>
      <c r="E1322" s="191" t="s">
        <v>4149</v>
      </c>
      <c r="F1322" s="191" t="s">
        <v>3</v>
      </c>
      <c r="G1322" s="191">
        <v>2266959</v>
      </c>
      <c r="H1322" s="68"/>
      <c r="I1322" s="197" t="s">
        <v>5354</v>
      </c>
      <c r="J1322" s="68"/>
      <c r="K1322" s="68"/>
      <c r="L1322" s="68"/>
      <c r="M1322" s="68"/>
      <c r="N1322" s="348"/>
      <c r="O1322" s="348"/>
      <c r="P1322" s="214">
        <v>0</v>
      </c>
      <c r="Q1322" s="214">
        <v>46832.31</v>
      </c>
      <c r="R1322" s="68" t="s">
        <v>1479</v>
      </c>
      <c r="S1322" s="349"/>
      <c r="T1322" s="272"/>
    </row>
    <row r="1323" spans="1:20" ht="51">
      <c r="A1323" s="191">
        <v>513</v>
      </c>
      <c r="B1323" s="68"/>
      <c r="C1323" s="212" t="s">
        <v>160</v>
      </c>
      <c r="D1323" s="213">
        <v>45728</v>
      </c>
      <c r="E1323" s="191" t="s">
        <v>4150</v>
      </c>
      <c r="F1323" s="191" t="s">
        <v>3</v>
      </c>
      <c r="G1323" s="191">
        <v>2266961</v>
      </c>
      <c r="H1323" s="68"/>
      <c r="I1323" s="197" t="s">
        <v>5355</v>
      </c>
      <c r="J1323" s="68"/>
      <c r="K1323" s="68"/>
      <c r="L1323" s="68"/>
      <c r="M1323" s="68"/>
      <c r="N1323" s="348"/>
      <c r="O1323" s="348"/>
      <c r="P1323" s="214">
        <v>0</v>
      </c>
      <c r="Q1323" s="214">
        <v>23801.5</v>
      </c>
      <c r="R1323" s="68" t="s">
        <v>1479</v>
      </c>
      <c r="S1323" s="349"/>
      <c r="T1323" s="272"/>
    </row>
    <row r="1324" spans="1:20" ht="63.75">
      <c r="A1324" s="191" t="s">
        <v>550</v>
      </c>
      <c r="B1324" s="68"/>
      <c r="C1324" s="212" t="s">
        <v>589</v>
      </c>
      <c r="D1324" s="213">
        <v>45728</v>
      </c>
      <c r="E1324" s="191" t="s">
        <v>4151</v>
      </c>
      <c r="F1324" s="191" t="s">
        <v>3</v>
      </c>
      <c r="G1324" s="191">
        <v>2266965</v>
      </c>
      <c r="H1324" s="68"/>
      <c r="I1324" s="197" t="s">
        <v>5356</v>
      </c>
      <c r="J1324" s="68"/>
      <c r="K1324" s="68"/>
      <c r="L1324" s="68"/>
      <c r="M1324" s="68"/>
      <c r="N1324" s="348"/>
      <c r="O1324" s="348"/>
      <c r="P1324" s="214">
        <v>0</v>
      </c>
      <c r="Q1324" s="214">
        <v>1500</v>
      </c>
      <c r="R1324" s="68" t="s">
        <v>1479</v>
      </c>
      <c r="S1324" s="349"/>
      <c r="T1324" s="272"/>
    </row>
    <row r="1325" spans="1:20" ht="51">
      <c r="A1325" s="191">
        <v>66</v>
      </c>
      <c r="B1325" s="68"/>
      <c r="C1325" s="212" t="s">
        <v>46</v>
      </c>
      <c r="D1325" s="213">
        <v>45728</v>
      </c>
      <c r="E1325" s="191" t="s">
        <v>4152</v>
      </c>
      <c r="F1325" s="191" t="s">
        <v>3</v>
      </c>
      <c r="G1325" s="191">
        <v>2267126</v>
      </c>
      <c r="H1325" s="68"/>
      <c r="I1325" s="197" t="s">
        <v>5357</v>
      </c>
      <c r="J1325" s="68"/>
      <c r="K1325" s="68"/>
      <c r="L1325" s="68"/>
      <c r="M1325" s="68"/>
      <c r="N1325" s="348"/>
      <c r="O1325" s="348"/>
      <c r="P1325" s="214">
        <v>0</v>
      </c>
      <c r="Q1325" s="214">
        <v>320.11</v>
      </c>
      <c r="R1325" s="68" t="s">
        <v>1479</v>
      </c>
      <c r="S1325" s="349"/>
      <c r="T1325" s="272"/>
    </row>
    <row r="1326" spans="1:20" ht="51">
      <c r="A1326" s="191">
        <v>383</v>
      </c>
      <c r="B1326" s="68"/>
      <c r="C1326" s="212" t="s">
        <v>1242</v>
      </c>
      <c r="D1326" s="213">
        <v>45728</v>
      </c>
      <c r="E1326" s="191" t="s">
        <v>4153</v>
      </c>
      <c r="F1326" s="191" t="s">
        <v>3</v>
      </c>
      <c r="G1326" s="191">
        <v>2267132</v>
      </c>
      <c r="H1326" s="68"/>
      <c r="I1326" s="197" t="s">
        <v>5358</v>
      </c>
      <c r="J1326" s="68"/>
      <c r="K1326" s="68"/>
      <c r="L1326" s="68"/>
      <c r="M1326" s="68"/>
      <c r="N1326" s="348"/>
      <c r="O1326" s="348"/>
      <c r="P1326" s="214">
        <v>0</v>
      </c>
      <c r="Q1326" s="214">
        <v>23718</v>
      </c>
      <c r="R1326" s="68" t="s">
        <v>1479</v>
      </c>
      <c r="S1326" s="349"/>
      <c r="T1326" s="272"/>
    </row>
    <row r="1327" spans="1:20" ht="63.75">
      <c r="A1327" s="191">
        <v>206</v>
      </c>
      <c r="B1327" s="68"/>
      <c r="C1327" s="212" t="s">
        <v>87</v>
      </c>
      <c r="D1327" s="213">
        <v>45728</v>
      </c>
      <c r="E1327" s="191" t="s">
        <v>4154</v>
      </c>
      <c r="F1327" s="191" t="s">
        <v>3</v>
      </c>
      <c r="G1327" s="191">
        <v>2267133</v>
      </c>
      <c r="H1327" s="68"/>
      <c r="I1327" s="197" t="s">
        <v>5359</v>
      </c>
      <c r="J1327" s="68"/>
      <c r="K1327" s="68"/>
      <c r="L1327" s="68"/>
      <c r="M1327" s="68"/>
      <c r="N1327" s="348"/>
      <c r="O1327" s="348"/>
      <c r="P1327" s="214">
        <v>0</v>
      </c>
      <c r="Q1327" s="214">
        <v>37.85</v>
      </c>
      <c r="R1327" s="68" t="s">
        <v>1479</v>
      </c>
      <c r="S1327" s="349"/>
      <c r="T1327" s="272"/>
    </row>
    <row r="1328" spans="1:20" ht="63.75">
      <c r="A1328" s="191">
        <v>862</v>
      </c>
      <c r="B1328" s="68"/>
      <c r="C1328" s="212" t="s">
        <v>187</v>
      </c>
      <c r="D1328" s="213">
        <v>45729</v>
      </c>
      <c r="E1328" s="191" t="s">
        <v>4155</v>
      </c>
      <c r="F1328" s="191" t="s">
        <v>635</v>
      </c>
      <c r="G1328" s="191">
        <v>11324142</v>
      </c>
      <c r="H1328" s="68"/>
      <c r="I1328" s="197" t="s">
        <v>5360</v>
      </c>
      <c r="J1328" s="68"/>
      <c r="K1328" s="68"/>
      <c r="L1328" s="68"/>
      <c r="M1328" s="68"/>
      <c r="N1328" s="348"/>
      <c r="O1328" s="348"/>
      <c r="P1328" s="214">
        <v>0</v>
      </c>
      <c r="Q1328" s="214">
        <v>670.76</v>
      </c>
      <c r="R1328" s="68" t="s">
        <v>1479</v>
      </c>
      <c r="S1328" s="349"/>
      <c r="T1328" s="272"/>
    </row>
    <row r="1329" spans="1:20" ht="63.75">
      <c r="A1329" s="191">
        <v>373</v>
      </c>
      <c r="B1329" s="68"/>
      <c r="C1329" s="212" t="s">
        <v>605</v>
      </c>
      <c r="D1329" s="213">
        <v>45729</v>
      </c>
      <c r="E1329" s="191" t="s">
        <v>4156</v>
      </c>
      <c r="F1329" s="191" t="s">
        <v>635</v>
      </c>
      <c r="G1329" s="191">
        <v>11318641</v>
      </c>
      <c r="H1329" s="68"/>
      <c r="I1329" s="197" t="s">
        <v>5361</v>
      </c>
      <c r="J1329" s="68"/>
      <c r="K1329" s="68"/>
      <c r="L1329" s="68"/>
      <c r="M1329" s="68"/>
      <c r="N1329" s="348"/>
      <c r="O1329" s="348"/>
      <c r="P1329" s="214">
        <v>0</v>
      </c>
      <c r="Q1329" s="214">
        <v>617469.59</v>
      </c>
      <c r="R1329" s="68" t="s">
        <v>1479</v>
      </c>
      <c r="S1329" s="349"/>
      <c r="T1329" s="272"/>
    </row>
    <row r="1330" spans="1:20" ht="63.75">
      <c r="A1330" s="191">
        <v>373</v>
      </c>
      <c r="B1330" s="68"/>
      <c r="C1330" s="212" t="s">
        <v>605</v>
      </c>
      <c r="D1330" s="213">
        <v>45729</v>
      </c>
      <c r="E1330" s="191" t="s">
        <v>4157</v>
      </c>
      <c r="F1330" s="191" t="s">
        <v>635</v>
      </c>
      <c r="G1330" s="191">
        <v>11318658</v>
      </c>
      <c r="H1330" s="68"/>
      <c r="I1330" s="197" t="s">
        <v>5362</v>
      </c>
      <c r="J1330" s="68"/>
      <c r="K1330" s="68"/>
      <c r="L1330" s="68"/>
      <c r="M1330" s="68"/>
      <c r="N1330" s="348"/>
      <c r="O1330" s="348"/>
      <c r="P1330" s="214">
        <v>0</v>
      </c>
      <c r="Q1330" s="214">
        <v>2058231.97</v>
      </c>
      <c r="R1330" s="68" t="s">
        <v>1479</v>
      </c>
      <c r="S1330" s="349"/>
      <c r="T1330" s="272"/>
    </row>
    <row r="1331" spans="1:20" ht="76.5">
      <c r="A1331" s="191">
        <v>862</v>
      </c>
      <c r="B1331" s="68"/>
      <c r="C1331" s="212" t="s">
        <v>187</v>
      </c>
      <c r="D1331" s="213">
        <v>45729</v>
      </c>
      <c r="E1331" s="191" t="s">
        <v>4158</v>
      </c>
      <c r="F1331" s="191" t="s">
        <v>635</v>
      </c>
      <c r="G1331" s="191">
        <v>11324144</v>
      </c>
      <c r="H1331" s="68"/>
      <c r="I1331" s="197" t="s">
        <v>5363</v>
      </c>
      <c r="J1331" s="68"/>
      <c r="K1331" s="68"/>
      <c r="L1331" s="68"/>
      <c r="M1331" s="68"/>
      <c r="N1331" s="348"/>
      <c r="O1331" s="348"/>
      <c r="P1331" s="214">
        <v>0</v>
      </c>
      <c r="Q1331" s="214">
        <v>15.82</v>
      </c>
      <c r="R1331" s="68" t="s">
        <v>1479</v>
      </c>
      <c r="S1331" s="349"/>
      <c r="T1331" s="272"/>
    </row>
    <row r="1332" spans="1:20" ht="63.75">
      <c r="A1332" s="191">
        <v>66</v>
      </c>
      <c r="B1332" s="68"/>
      <c r="C1332" s="212" t="s">
        <v>46</v>
      </c>
      <c r="D1332" s="213">
        <v>45729</v>
      </c>
      <c r="E1332" s="191" t="s">
        <v>4159</v>
      </c>
      <c r="F1332" s="191" t="s">
        <v>635</v>
      </c>
      <c r="G1332" s="191">
        <v>11324145</v>
      </c>
      <c r="H1332" s="68"/>
      <c r="I1332" s="197" t="s">
        <v>5364</v>
      </c>
      <c r="J1332" s="68"/>
      <c r="K1332" s="68"/>
      <c r="L1332" s="68"/>
      <c r="M1332" s="68"/>
      <c r="N1332" s="348"/>
      <c r="O1332" s="348"/>
      <c r="P1332" s="214">
        <v>0</v>
      </c>
      <c r="Q1332" s="214">
        <v>258141.08</v>
      </c>
      <c r="R1332" s="68" t="s">
        <v>1479</v>
      </c>
      <c r="S1332" s="349"/>
      <c r="T1332" s="272"/>
    </row>
    <row r="1333" spans="1:20" ht="76.5">
      <c r="A1333" s="191">
        <v>862</v>
      </c>
      <c r="B1333" s="68"/>
      <c r="C1333" s="212" t="s">
        <v>187</v>
      </c>
      <c r="D1333" s="213">
        <v>45729</v>
      </c>
      <c r="E1333" s="191" t="s">
        <v>4160</v>
      </c>
      <c r="F1333" s="191" t="s">
        <v>635</v>
      </c>
      <c r="G1333" s="191">
        <v>11324153</v>
      </c>
      <c r="H1333" s="68"/>
      <c r="I1333" s="197" t="s">
        <v>5365</v>
      </c>
      <c r="J1333" s="68"/>
      <c r="K1333" s="68"/>
      <c r="L1333" s="68"/>
      <c r="M1333" s="68"/>
      <c r="N1333" s="348"/>
      <c r="O1333" s="348"/>
      <c r="P1333" s="214">
        <v>0</v>
      </c>
      <c r="Q1333" s="214">
        <v>84539.24</v>
      </c>
      <c r="R1333" s="68" t="s">
        <v>1479</v>
      </c>
      <c r="S1333" s="349"/>
      <c r="T1333" s="272"/>
    </row>
    <row r="1334" spans="1:20" ht="76.5">
      <c r="A1334" s="191">
        <v>862</v>
      </c>
      <c r="B1334" s="68"/>
      <c r="C1334" s="212" t="s">
        <v>187</v>
      </c>
      <c r="D1334" s="213">
        <v>45729</v>
      </c>
      <c r="E1334" s="191" t="s">
        <v>4161</v>
      </c>
      <c r="F1334" s="191" t="s">
        <v>635</v>
      </c>
      <c r="G1334" s="191">
        <v>11324146</v>
      </c>
      <c r="H1334" s="68"/>
      <c r="I1334" s="197" t="s">
        <v>5366</v>
      </c>
      <c r="J1334" s="68"/>
      <c r="K1334" s="68"/>
      <c r="L1334" s="68"/>
      <c r="M1334" s="68"/>
      <c r="N1334" s="348"/>
      <c r="O1334" s="348"/>
      <c r="P1334" s="214">
        <v>0</v>
      </c>
      <c r="Q1334" s="214">
        <v>33302.800000000003</v>
      </c>
      <c r="R1334" s="68" t="s">
        <v>1479</v>
      </c>
      <c r="S1334" s="349"/>
      <c r="T1334" s="272"/>
    </row>
    <row r="1335" spans="1:20" ht="63.75">
      <c r="A1335" s="191">
        <v>66</v>
      </c>
      <c r="B1335" s="68"/>
      <c r="C1335" s="212" t="s">
        <v>46</v>
      </c>
      <c r="D1335" s="213">
        <v>45729</v>
      </c>
      <c r="E1335" s="191" t="s">
        <v>4162</v>
      </c>
      <c r="F1335" s="191" t="s">
        <v>635</v>
      </c>
      <c r="G1335" s="191">
        <v>11324160</v>
      </c>
      <c r="H1335" s="68"/>
      <c r="I1335" s="197" t="s">
        <v>5367</v>
      </c>
      <c r="J1335" s="68"/>
      <c r="K1335" s="68"/>
      <c r="L1335" s="68"/>
      <c r="M1335" s="68"/>
      <c r="N1335" s="348"/>
      <c r="O1335" s="348"/>
      <c r="P1335" s="214">
        <v>0</v>
      </c>
      <c r="Q1335" s="214">
        <v>14621.68</v>
      </c>
      <c r="R1335" s="68" t="s">
        <v>1479</v>
      </c>
      <c r="S1335" s="349"/>
      <c r="T1335" s="272"/>
    </row>
    <row r="1336" spans="1:20" ht="76.5">
      <c r="A1336" s="191">
        <v>862</v>
      </c>
      <c r="B1336" s="68"/>
      <c r="C1336" s="212" t="s">
        <v>187</v>
      </c>
      <c r="D1336" s="213">
        <v>45729</v>
      </c>
      <c r="E1336" s="191" t="s">
        <v>4163</v>
      </c>
      <c r="F1336" s="191" t="s">
        <v>635</v>
      </c>
      <c r="G1336" s="191">
        <v>11324172</v>
      </c>
      <c r="H1336" s="68"/>
      <c r="I1336" s="197" t="s">
        <v>5368</v>
      </c>
      <c r="J1336" s="68"/>
      <c r="K1336" s="68"/>
      <c r="L1336" s="68"/>
      <c r="M1336" s="68"/>
      <c r="N1336" s="348"/>
      <c r="O1336" s="348"/>
      <c r="P1336" s="214">
        <v>0</v>
      </c>
      <c r="Q1336" s="214">
        <v>13164.87</v>
      </c>
      <c r="R1336" s="68" t="s">
        <v>1479</v>
      </c>
      <c r="S1336" s="349"/>
      <c r="T1336" s="272"/>
    </row>
    <row r="1337" spans="1:20" ht="51">
      <c r="A1337" s="191">
        <v>862</v>
      </c>
      <c r="B1337" s="68"/>
      <c r="C1337" s="212" t="s">
        <v>187</v>
      </c>
      <c r="D1337" s="213">
        <v>45729</v>
      </c>
      <c r="E1337" s="191" t="s">
        <v>4164</v>
      </c>
      <c r="F1337" s="191" t="s">
        <v>635</v>
      </c>
      <c r="G1337" s="191">
        <v>11324166</v>
      </c>
      <c r="H1337" s="68"/>
      <c r="I1337" s="197" t="s">
        <v>5369</v>
      </c>
      <c r="J1337" s="68"/>
      <c r="K1337" s="68"/>
      <c r="L1337" s="68"/>
      <c r="M1337" s="68"/>
      <c r="N1337" s="348"/>
      <c r="O1337" s="348"/>
      <c r="P1337" s="214">
        <v>0</v>
      </c>
      <c r="Q1337" s="214">
        <v>0.16</v>
      </c>
      <c r="R1337" s="68" t="s">
        <v>1479</v>
      </c>
      <c r="S1337" s="349"/>
      <c r="T1337" s="272"/>
    </row>
    <row r="1338" spans="1:20" ht="51">
      <c r="A1338" s="191">
        <v>862</v>
      </c>
      <c r="B1338" s="68"/>
      <c r="C1338" s="212" t="s">
        <v>187</v>
      </c>
      <c r="D1338" s="213">
        <v>45729</v>
      </c>
      <c r="E1338" s="191" t="s">
        <v>4165</v>
      </c>
      <c r="F1338" s="191" t="s">
        <v>635</v>
      </c>
      <c r="G1338" s="191">
        <v>11324154</v>
      </c>
      <c r="H1338" s="68"/>
      <c r="I1338" s="197" t="s">
        <v>5370</v>
      </c>
      <c r="J1338" s="68"/>
      <c r="K1338" s="68"/>
      <c r="L1338" s="68"/>
      <c r="M1338" s="68"/>
      <c r="N1338" s="348"/>
      <c r="O1338" s="348"/>
      <c r="P1338" s="214">
        <v>0</v>
      </c>
      <c r="Q1338" s="214">
        <v>13.72</v>
      </c>
      <c r="R1338" s="68" t="s">
        <v>1479</v>
      </c>
      <c r="S1338" s="349"/>
      <c r="T1338" s="272"/>
    </row>
    <row r="1339" spans="1:20" ht="76.5">
      <c r="A1339" s="191">
        <v>862</v>
      </c>
      <c r="B1339" s="68"/>
      <c r="C1339" s="212" t="s">
        <v>187</v>
      </c>
      <c r="D1339" s="213">
        <v>45729</v>
      </c>
      <c r="E1339" s="191" t="s">
        <v>4166</v>
      </c>
      <c r="F1339" s="191" t="s">
        <v>635</v>
      </c>
      <c r="G1339" s="191">
        <v>11324165</v>
      </c>
      <c r="H1339" s="68"/>
      <c r="I1339" s="197" t="s">
        <v>5371</v>
      </c>
      <c r="J1339" s="68"/>
      <c r="K1339" s="68"/>
      <c r="L1339" s="68"/>
      <c r="M1339" s="68"/>
      <c r="N1339" s="348"/>
      <c r="O1339" s="348"/>
      <c r="P1339" s="214">
        <v>0</v>
      </c>
      <c r="Q1339" s="214">
        <v>2103.75</v>
      </c>
      <c r="R1339" s="68" t="s">
        <v>1479</v>
      </c>
      <c r="S1339" s="349"/>
      <c r="T1339" s="272"/>
    </row>
    <row r="1340" spans="1:20" ht="63.75">
      <c r="A1340" s="191">
        <v>66</v>
      </c>
      <c r="B1340" s="68"/>
      <c r="C1340" s="212" t="s">
        <v>46</v>
      </c>
      <c r="D1340" s="213">
        <v>45729</v>
      </c>
      <c r="E1340" s="191" t="s">
        <v>4167</v>
      </c>
      <c r="F1340" s="191" t="s">
        <v>635</v>
      </c>
      <c r="G1340" s="191">
        <v>11324171</v>
      </c>
      <c r="H1340" s="68"/>
      <c r="I1340" s="197" t="s">
        <v>5372</v>
      </c>
      <c r="J1340" s="68"/>
      <c r="K1340" s="68"/>
      <c r="L1340" s="68"/>
      <c r="M1340" s="68"/>
      <c r="N1340" s="348"/>
      <c r="O1340" s="348"/>
      <c r="P1340" s="214">
        <v>0</v>
      </c>
      <c r="Q1340" s="214">
        <v>89870.33</v>
      </c>
      <c r="R1340" s="68" t="s">
        <v>1479</v>
      </c>
      <c r="S1340" s="349"/>
      <c r="T1340" s="272"/>
    </row>
    <row r="1341" spans="1:20" ht="51">
      <c r="A1341" s="191">
        <v>862</v>
      </c>
      <c r="B1341" s="68"/>
      <c r="C1341" s="212" t="s">
        <v>187</v>
      </c>
      <c r="D1341" s="213">
        <v>45729</v>
      </c>
      <c r="E1341" s="191" t="s">
        <v>4168</v>
      </c>
      <c r="F1341" s="191" t="s">
        <v>635</v>
      </c>
      <c r="G1341" s="191">
        <v>11324177</v>
      </c>
      <c r="H1341" s="68"/>
      <c r="I1341" s="197" t="s">
        <v>5373</v>
      </c>
      <c r="J1341" s="68"/>
      <c r="K1341" s="68"/>
      <c r="L1341" s="68"/>
      <c r="M1341" s="68"/>
      <c r="N1341" s="348"/>
      <c r="O1341" s="348"/>
      <c r="P1341" s="214">
        <v>0</v>
      </c>
      <c r="Q1341" s="214">
        <v>2.93</v>
      </c>
      <c r="R1341" s="68" t="s">
        <v>1479</v>
      </c>
      <c r="S1341" s="349"/>
      <c r="T1341" s="272"/>
    </row>
    <row r="1342" spans="1:20" ht="63.75">
      <c r="A1342" s="191">
        <v>66</v>
      </c>
      <c r="B1342" s="68"/>
      <c r="C1342" s="212" t="s">
        <v>46</v>
      </c>
      <c r="D1342" s="213">
        <v>45729</v>
      </c>
      <c r="E1342" s="191" t="s">
        <v>4169</v>
      </c>
      <c r="F1342" s="191" t="s">
        <v>635</v>
      </c>
      <c r="G1342" s="191">
        <v>11324178</v>
      </c>
      <c r="H1342" s="68"/>
      <c r="I1342" s="197" t="s">
        <v>5374</v>
      </c>
      <c r="J1342" s="68"/>
      <c r="K1342" s="68"/>
      <c r="L1342" s="68"/>
      <c r="M1342" s="68"/>
      <c r="N1342" s="348"/>
      <c r="O1342" s="348"/>
      <c r="P1342" s="214">
        <v>0</v>
      </c>
      <c r="Q1342" s="214">
        <v>12187</v>
      </c>
      <c r="R1342" s="68" t="s">
        <v>1479</v>
      </c>
      <c r="S1342" s="349"/>
      <c r="T1342" s="272"/>
    </row>
    <row r="1343" spans="1:20" ht="51">
      <c r="A1343" s="191">
        <v>862</v>
      </c>
      <c r="B1343" s="68"/>
      <c r="C1343" s="212" t="s">
        <v>187</v>
      </c>
      <c r="D1343" s="213">
        <v>45729</v>
      </c>
      <c r="E1343" s="191" t="s">
        <v>4170</v>
      </c>
      <c r="F1343" s="191" t="s">
        <v>635</v>
      </c>
      <c r="G1343" s="191">
        <v>11324193</v>
      </c>
      <c r="H1343" s="68"/>
      <c r="I1343" s="197" t="s">
        <v>5375</v>
      </c>
      <c r="J1343" s="68"/>
      <c r="K1343" s="68"/>
      <c r="L1343" s="68"/>
      <c r="M1343" s="68"/>
      <c r="N1343" s="348"/>
      <c r="O1343" s="348"/>
      <c r="P1343" s="214">
        <v>0</v>
      </c>
      <c r="Q1343" s="214">
        <v>0.13</v>
      </c>
      <c r="R1343" s="68" t="s">
        <v>1479</v>
      </c>
      <c r="S1343" s="349"/>
      <c r="T1343" s="272"/>
    </row>
    <row r="1344" spans="1:20" ht="76.5">
      <c r="A1344" s="191">
        <v>862</v>
      </c>
      <c r="B1344" s="68"/>
      <c r="C1344" s="212" t="s">
        <v>187</v>
      </c>
      <c r="D1344" s="213">
        <v>45729</v>
      </c>
      <c r="E1344" s="191" t="s">
        <v>4171</v>
      </c>
      <c r="F1344" s="191" t="s">
        <v>635</v>
      </c>
      <c r="G1344" s="191">
        <v>11324183</v>
      </c>
      <c r="H1344" s="68"/>
      <c r="I1344" s="197" t="s">
        <v>5376</v>
      </c>
      <c r="J1344" s="68"/>
      <c r="K1344" s="68"/>
      <c r="L1344" s="68"/>
      <c r="M1344" s="68"/>
      <c r="N1344" s="348"/>
      <c r="O1344" s="348"/>
      <c r="P1344" s="214">
        <v>0</v>
      </c>
      <c r="Q1344" s="214">
        <v>1753.28</v>
      </c>
      <c r="R1344" s="68" t="s">
        <v>1479</v>
      </c>
      <c r="S1344" s="349"/>
      <c r="T1344" s="272"/>
    </row>
    <row r="1345" spans="1:20" ht="51">
      <c r="A1345" s="191">
        <v>862</v>
      </c>
      <c r="B1345" s="68"/>
      <c r="C1345" s="212" t="s">
        <v>187</v>
      </c>
      <c r="D1345" s="213">
        <v>45729</v>
      </c>
      <c r="E1345" s="191" t="s">
        <v>4172</v>
      </c>
      <c r="F1345" s="191" t="s">
        <v>635</v>
      </c>
      <c r="G1345" s="191">
        <v>11324224</v>
      </c>
      <c r="H1345" s="68"/>
      <c r="I1345" s="197" t="s">
        <v>5377</v>
      </c>
      <c r="J1345" s="68"/>
      <c r="K1345" s="68"/>
      <c r="L1345" s="68"/>
      <c r="M1345" s="68"/>
      <c r="N1345" s="348"/>
      <c r="O1345" s="348"/>
      <c r="P1345" s="214">
        <v>0</v>
      </c>
      <c r="Q1345" s="214">
        <v>1.2</v>
      </c>
      <c r="R1345" s="68" t="s">
        <v>1479</v>
      </c>
      <c r="S1345" s="349"/>
      <c r="T1345" s="272"/>
    </row>
    <row r="1346" spans="1:20" ht="63.75">
      <c r="A1346" s="191">
        <v>66</v>
      </c>
      <c r="B1346" s="68"/>
      <c r="C1346" s="212" t="s">
        <v>46</v>
      </c>
      <c r="D1346" s="213">
        <v>45729</v>
      </c>
      <c r="E1346" s="191" t="s">
        <v>4173</v>
      </c>
      <c r="F1346" s="191" t="s">
        <v>635</v>
      </c>
      <c r="G1346" s="191">
        <v>11324194</v>
      </c>
      <c r="H1346" s="68"/>
      <c r="I1346" s="197" t="s">
        <v>5378</v>
      </c>
      <c r="J1346" s="68"/>
      <c r="K1346" s="68"/>
      <c r="L1346" s="68"/>
      <c r="M1346" s="68"/>
      <c r="N1346" s="348"/>
      <c r="O1346" s="348"/>
      <c r="P1346" s="214">
        <v>0</v>
      </c>
      <c r="Q1346" s="214">
        <v>18348.560000000001</v>
      </c>
      <c r="R1346" s="68" t="s">
        <v>1479</v>
      </c>
      <c r="S1346" s="349"/>
      <c r="T1346" s="272"/>
    </row>
    <row r="1347" spans="1:20" ht="76.5">
      <c r="A1347" s="191">
        <v>862</v>
      </c>
      <c r="B1347" s="68"/>
      <c r="C1347" s="212" t="s">
        <v>187</v>
      </c>
      <c r="D1347" s="213">
        <v>45729</v>
      </c>
      <c r="E1347" s="191" t="s">
        <v>4174</v>
      </c>
      <c r="F1347" s="191" t="s">
        <v>635</v>
      </c>
      <c r="G1347" s="191">
        <v>11324211</v>
      </c>
      <c r="H1347" s="68"/>
      <c r="I1347" s="197" t="s">
        <v>5379</v>
      </c>
      <c r="J1347" s="68"/>
      <c r="K1347" s="68"/>
      <c r="L1347" s="68"/>
      <c r="M1347" s="68"/>
      <c r="N1347" s="348"/>
      <c r="O1347" s="348"/>
      <c r="P1347" s="214">
        <v>0</v>
      </c>
      <c r="Q1347" s="214">
        <v>2674.4</v>
      </c>
      <c r="R1347" s="68" t="s">
        <v>1479</v>
      </c>
      <c r="S1347" s="349"/>
      <c r="T1347" s="272"/>
    </row>
    <row r="1348" spans="1:20" ht="76.5">
      <c r="A1348" s="191">
        <v>862</v>
      </c>
      <c r="B1348" s="68"/>
      <c r="C1348" s="212" t="s">
        <v>187</v>
      </c>
      <c r="D1348" s="213">
        <v>45729</v>
      </c>
      <c r="E1348" s="191" t="s">
        <v>4175</v>
      </c>
      <c r="F1348" s="191" t="s">
        <v>635</v>
      </c>
      <c r="G1348" s="191">
        <v>11329851</v>
      </c>
      <c r="H1348" s="68"/>
      <c r="I1348" s="197" t="s">
        <v>5380</v>
      </c>
      <c r="J1348" s="68"/>
      <c r="K1348" s="68"/>
      <c r="L1348" s="68"/>
      <c r="M1348" s="68"/>
      <c r="N1348" s="348"/>
      <c r="O1348" s="348"/>
      <c r="P1348" s="214">
        <v>0</v>
      </c>
      <c r="Q1348" s="214">
        <v>67772.509999999995</v>
      </c>
      <c r="R1348" s="68" t="s">
        <v>1479</v>
      </c>
      <c r="S1348" s="349"/>
      <c r="T1348" s="272"/>
    </row>
    <row r="1349" spans="1:20" ht="76.5">
      <c r="A1349" s="191">
        <v>66</v>
      </c>
      <c r="B1349" s="68"/>
      <c r="C1349" s="212" t="s">
        <v>46</v>
      </c>
      <c r="D1349" s="213">
        <v>45729</v>
      </c>
      <c r="E1349" s="191" t="s">
        <v>4176</v>
      </c>
      <c r="F1349" s="191" t="s">
        <v>635</v>
      </c>
      <c r="G1349" s="191">
        <v>11329844</v>
      </c>
      <c r="H1349" s="68"/>
      <c r="I1349" s="197" t="s">
        <v>5381</v>
      </c>
      <c r="J1349" s="68"/>
      <c r="K1349" s="68"/>
      <c r="L1349" s="68"/>
      <c r="M1349" s="68"/>
      <c r="N1349" s="348"/>
      <c r="O1349" s="348"/>
      <c r="P1349" s="214">
        <v>0</v>
      </c>
      <c r="Q1349" s="214">
        <v>109308.64</v>
      </c>
      <c r="R1349" s="68" t="s">
        <v>1479</v>
      </c>
      <c r="S1349" s="349"/>
      <c r="T1349" s="272"/>
    </row>
    <row r="1350" spans="1:20" ht="89.25">
      <c r="A1350" s="191">
        <v>66</v>
      </c>
      <c r="B1350" s="68"/>
      <c r="C1350" s="212" t="s">
        <v>46</v>
      </c>
      <c r="D1350" s="213">
        <v>45729</v>
      </c>
      <c r="E1350" s="191" t="s">
        <v>4177</v>
      </c>
      <c r="F1350" s="191" t="s">
        <v>599</v>
      </c>
      <c r="G1350" s="191">
        <v>22815</v>
      </c>
      <c r="H1350" s="68"/>
      <c r="I1350" s="197" t="s">
        <v>5382</v>
      </c>
      <c r="J1350" s="68"/>
      <c r="K1350" s="68"/>
      <c r="L1350" s="68"/>
      <c r="M1350" s="68"/>
      <c r="N1350" s="348"/>
      <c r="O1350" s="348"/>
      <c r="P1350" s="214">
        <v>258.07</v>
      </c>
      <c r="Q1350" s="214">
        <v>0</v>
      </c>
      <c r="R1350" s="68" t="s">
        <v>1479</v>
      </c>
      <c r="S1350" s="349"/>
      <c r="T1350" s="272"/>
    </row>
    <row r="1351" spans="1:20" ht="63.75">
      <c r="A1351" s="191">
        <v>802</v>
      </c>
      <c r="B1351" s="68"/>
      <c r="C1351" s="212" t="s">
        <v>184</v>
      </c>
      <c r="D1351" s="213">
        <v>45729</v>
      </c>
      <c r="E1351" s="191" t="s">
        <v>4178</v>
      </c>
      <c r="F1351" s="191" t="s">
        <v>6</v>
      </c>
      <c r="G1351" s="191">
        <v>2185432</v>
      </c>
      <c r="H1351" s="68"/>
      <c r="I1351" s="197" t="s">
        <v>5383</v>
      </c>
      <c r="J1351" s="68"/>
      <c r="K1351" s="68"/>
      <c r="L1351" s="68"/>
      <c r="M1351" s="68"/>
      <c r="N1351" s="348"/>
      <c r="O1351" s="348"/>
      <c r="P1351" s="214">
        <v>0</v>
      </c>
      <c r="Q1351" s="214">
        <v>297.3</v>
      </c>
      <c r="R1351" s="68" t="s">
        <v>1479</v>
      </c>
      <c r="S1351" s="349"/>
      <c r="T1351" s="272"/>
    </row>
    <row r="1352" spans="1:20" ht="63.75">
      <c r="A1352" s="191">
        <v>373</v>
      </c>
      <c r="B1352" s="68"/>
      <c r="C1352" s="212" t="s">
        <v>605</v>
      </c>
      <c r="D1352" s="213">
        <v>45729</v>
      </c>
      <c r="E1352" s="191" t="s">
        <v>4179</v>
      </c>
      <c r="F1352" s="191" t="s">
        <v>6</v>
      </c>
      <c r="G1352" s="191">
        <v>2185433</v>
      </c>
      <c r="H1352" s="68"/>
      <c r="I1352" s="197" t="s">
        <v>5384</v>
      </c>
      <c r="J1352" s="68"/>
      <c r="K1352" s="68"/>
      <c r="L1352" s="68"/>
      <c r="M1352" s="68"/>
      <c r="N1352" s="348"/>
      <c r="O1352" s="348"/>
      <c r="P1352" s="214">
        <v>0</v>
      </c>
      <c r="Q1352" s="214">
        <v>12555.61</v>
      </c>
      <c r="R1352" s="68" t="s">
        <v>1479</v>
      </c>
      <c r="S1352" s="349"/>
      <c r="T1352" s="272"/>
    </row>
    <row r="1353" spans="1:20" ht="76.5">
      <c r="A1353" s="191">
        <v>513</v>
      </c>
      <c r="B1353" s="68"/>
      <c r="C1353" s="212" t="s">
        <v>160</v>
      </c>
      <c r="D1353" s="213">
        <v>45729</v>
      </c>
      <c r="E1353" s="191" t="s">
        <v>4180</v>
      </c>
      <c r="F1353" s="191" t="s">
        <v>6</v>
      </c>
      <c r="G1353" s="191">
        <v>22884</v>
      </c>
      <c r="H1353" s="68"/>
      <c r="I1353" s="197" t="s">
        <v>5385</v>
      </c>
      <c r="J1353" s="68"/>
      <c r="K1353" s="68"/>
      <c r="L1353" s="68"/>
      <c r="M1353" s="68"/>
      <c r="N1353" s="348"/>
      <c r="O1353" s="348"/>
      <c r="P1353" s="214">
        <v>0</v>
      </c>
      <c r="Q1353" s="214">
        <v>14935600</v>
      </c>
      <c r="R1353" s="68" t="s">
        <v>1479</v>
      </c>
      <c r="S1353" s="349"/>
      <c r="T1353" s="272"/>
    </row>
    <row r="1354" spans="1:20" ht="76.5">
      <c r="A1354" s="191" t="s">
        <v>541</v>
      </c>
      <c r="B1354" s="68"/>
      <c r="C1354" s="212" t="s">
        <v>590</v>
      </c>
      <c r="D1354" s="213">
        <v>45729</v>
      </c>
      <c r="E1354" s="191" t="s">
        <v>4181</v>
      </c>
      <c r="F1354" s="191" t="s">
        <v>6</v>
      </c>
      <c r="G1354" s="191">
        <v>2185698</v>
      </c>
      <c r="H1354" s="68"/>
      <c r="I1354" s="197" t="s">
        <v>5386</v>
      </c>
      <c r="J1354" s="68"/>
      <c r="K1354" s="68"/>
      <c r="L1354" s="68"/>
      <c r="M1354" s="68"/>
      <c r="N1354" s="348"/>
      <c r="O1354" s="348"/>
      <c r="P1354" s="214">
        <v>0</v>
      </c>
      <c r="Q1354" s="214">
        <v>1709.6</v>
      </c>
      <c r="R1354" s="68" t="s">
        <v>1479</v>
      </c>
      <c r="S1354" s="349"/>
      <c r="T1354" s="272"/>
    </row>
    <row r="1355" spans="1:20" ht="76.5">
      <c r="A1355" s="191">
        <v>117</v>
      </c>
      <c r="B1355" s="68"/>
      <c r="C1355" s="212" t="s">
        <v>54</v>
      </c>
      <c r="D1355" s="213">
        <v>45729</v>
      </c>
      <c r="E1355" s="191" t="s">
        <v>4182</v>
      </c>
      <c r="F1355" s="191" t="s">
        <v>10</v>
      </c>
      <c r="G1355" s="191">
        <v>1121940</v>
      </c>
      <c r="H1355" s="68"/>
      <c r="I1355" s="197" t="s">
        <v>5387</v>
      </c>
      <c r="J1355" s="68"/>
      <c r="K1355" s="68"/>
      <c r="L1355" s="68"/>
      <c r="M1355" s="68"/>
      <c r="N1355" s="348"/>
      <c r="O1355" s="348"/>
      <c r="P1355" s="214">
        <v>60</v>
      </c>
      <c r="Q1355" s="214">
        <v>0</v>
      </c>
      <c r="R1355" s="68" t="s">
        <v>1479</v>
      </c>
      <c r="S1355" s="349"/>
      <c r="T1355" s="272"/>
    </row>
    <row r="1356" spans="1:20" ht="63.75">
      <c r="A1356" s="191">
        <v>513</v>
      </c>
      <c r="B1356" s="68"/>
      <c r="C1356" s="212" t="s">
        <v>160</v>
      </c>
      <c r="D1356" s="213">
        <v>45729</v>
      </c>
      <c r="E1356" s="191" t="s">
        <v>4183</v>
      </c>
      <c r="F1356" s="191" t="s">
        <v>14</v>
      </c>
      <c r="G1356" s="191">
        <v>3061813</v>
      </c>
      <c r="H1356" s="68"/>
      <c r="I1356" s="197" t="s">
        <v>5388</v>
      </c>
      <c r="J1356" s="68"/>
      <c r="K1356" s="68"/>
      <c r="L1356" s="68"/>
      <c r="M1356" s="68"/>
      <c r="N1356" s="348"/>
      <c r="O1356" s="348"/>
      <c r="P1356" s="214">
        <v>60</v>
      </c>
      <c r="Q1356" s="214">
        <v>0</v>
      </c>
      <c r="R1356" s="68" t="s">
        <v>1479</v>
      </c>
      <c r="S1356" s="349"/>
      <c r="T1356" s="272"/>
    </row>
    <row r="1357" spans="1:20" ht="63.75">
      <c r="A1357" s="191">
        <v>513</v>
      </c>
      <c r="B1357" s="68"/>
      <c r="C1357" s="212" t="s">
        <v>160</v>
      </c>
      <c r="D1357" s="213">
        <v>45729</v>
      </c>
      <c r="E1357" s="191" t="s">
        <v>4184</v>
      </c>
      <c r="F1357" s="191" t="s">
        <v>14</v>
      </c>
      <c r="G1357" s="191">
        <v>3061815</v>
      </c>
      <c r="H1357" s="68"/>
      <c r="I1357" s="197" t="s">
        <v>5389</v>
      </c>
      <c r="J1357" s="68"/>
      <c r="K1357" s="68"/>
      <c r="L1357" s="68"/>
      <c r="M1357" s="68"/>
      <c r="N1357" s="348"/>
      <c r="O1357" s="348"/>
      <c r="P1357" s="214">
        <v>60</v>
      </c>
      <c r="Q1357" s="214">
        <v>0</v>
      </c>
      <c r="R1357" s="68" t="s">
        <v>1479</v>
      </c>
      <c r="S1357" s="349"/>
      <c r="T1357" s="272"/>
    </row>
    <row r="1358" spans="1:20" ht="63.75">
      <c r="A1358" s="191">
        <v>513</v>
      </c>
      <c r="B1358" s="68"/>
      <c r="C1358" s="212" t="s">
        <v>160</v>
      </c>
      <c r="D1358" s="213">
        <v>45729</v>
      </c>
      <c r="E1358" s="191" t="s">
        <v>4185</v>
      </c>
      <c r="F1358" s="191" t="s">
        <v>14</v>
      </c>
      <c r="G1358" s="191">
        <v>3061817</v>
      </c>
      <c r="H1358" s="68"/>
      <c r="I1358" s="197" t="s">
        <v>5390</v>
      </c>
      <c r="J1358" s="68"/>
      <c r="K1358" s="68"/>
      <c r="L1358" s="68"/>
      <c r="M1358" s="68"/>
      <c r="N1358" s="348"/>
      <c r="O1358" s="348"/>
      <c r="P1358" s="214">
        <v>60</v>
      </c>
      <c r="Q1358" s="214">
        <v>0</v>
      </c>
      <c r="R1358" s="68" t="s">
        <v>1479</v>
      </c>
      <c r="S1358" s="349"/>
      <c r="T1358" s="272"/>
    </row>
    <row r="1359" spans="1:20" ht="89.25">
      <c r="A1359" s="191">
        <v>383</v>
      </c>
      <c r="B1359" s="68"/>
      <c r="C1359" s="212" t="s">
        <v>1242</v>
      </c>
      <c r="D1359" s="213">
        <v>45729</v>
      </c>
      <c r="E1359" s="191" t="s">
        <v>4186</v>
      </c>
      <c r="F1359" s="191" t="s">
        <v>10</v>
      </c>
      <c r="G1359" s="191">
        <v>1121989</v>
      </c>
      <c r="H1359" s="68"/>
      <c r="I1359" s="197" t="s">
        <v>5391</v>
      </c>
      <c r="J1359" s="68"/>
      <c r="K1359" s="68"/>
      <c r="L1359" s="68"/>
      <c r="M1359" s="68"/>
      <c r="N1359" s="348"/>
      <c r="O1359" s="348"/>
      <c r="P1359" s="214">
        <v>60</v>
      </c>
      <c r="Q1359" s="214">
        <v>0</v>
      </c>
      <c r="R1359" s="68" t="s">
        <v>1479</v>
      </c>
      <c r="S1359" s="349"/>
      <c r="T1359" s="272"/>
    </row>
    <row r="1360" spans="1:20" ht="76.5">
      <c r="A1360" s="191">
        <v>573</v>
      </c>
      <c r="B1360" s="68"/>
      <c r="C1360" s="212" t="s">
        <v>167</v>
      </c>
      <c r="D1360" s="213">
        <v>45729</v>
      </c>
      <c r="E1360" s="191" t="s">
        <v>4187</v>
      </c>
      <c r="F1360" s="191" t="s">
        <v>10</v>
      </c>
      <c r="G1360" s="191">
        <v>1121985</v>
      </c>
      <c r="H1360" s="68"/>
      <c r="I1360" s="197" t="s">
        <v>5392</v>
      </c>
      <c r="J1360" s="68"/>
      <c r="K1360" s="68"/>
      <c r="L1360" s="68"/>
      <c r="M1360" s="68"/>
      <c r="N1360" s="348"/>
      <c r="O1360" s="348"/>
      <c r="P1360" s="214">
        <v>360</v>
      </c>
      <c r="Q1360" s="214">
        <v>0</v>
      </c>
      <c r="R1360" s="68" t="s">
        <v>1479</v>
      </c>
      <c r="S1360" s="349"/>
      <c r="T1360" s="272"/>
    </row>
    <row r="1361" spans="1:20" ht="38.25">
      <c r="A1361" s="191">
        <v>299</v>
      </c>
      <c r="B1361" s="68"/>
      <c r="C1361" s="212" t="s">
        <v>126</v>
      </c>
      <c r="D1361" s="213">
        <v>45729</v>
      </c>
      <c r="E1361" s="191" t="s">
        <v>4188</v>
      </c>
      <c r="F1361" s="191" t="s">
        <v>3</v>
      </c>
      <c r="G1361" s="191">
        <v>2267289</v>
      </c>
      <c r="H1361" s="68"/>
      <c r="I1361" s="197" t="s">
        <v>5393</v>
      </c>
      <c r="J1361" s="68"/>
      <c r="K1361" s="68"/>
      <c r="L1361" s="68"/>
      <c r="M1361" s="68"/>
      <c r="N1361" s="348"/>
      <c r="O1361" s="348"/>
      <c r="P1361" s="214">
        <v>0</v>
      </c>
      <c r="Q1361" s="214">
        <v>500</v>
      </c>
      <c r="R1361" s="68" t="s">
        <v>1479</v>
      </c>
      <c r="S1361" s="349"/>
      <c r="T1361" s="272"/>
    </row>
    <row r="1362" spans="1:20" ht="51">
      <c r="A1362" s="191">
        <v>299</v>
      </c>
      <c r="B1362" s="68"/>
      <c r="C1362" s="212" t="s">
        <v>126</v>
      </c>
      <c r="D1362" s="213">
        <v>45729</v>
      </c>
      <c r="E1362" s="191" t="s">
        <v>4189</v>
      </c>
      <c r="F1362" s="191" t="s">
        <v>3</v>
      </c>
      <c r="G1362" s="191">
        <v>2267290</v>
      </c>
      <c r="H1362" s="68"/>
      <c r="I1362" s="197" t="s">
        <v>5394</v>
      </c>
      <c r="J1362" s="68"/>
      <c r="K1362" s="68"/>
      <c r="L1362" s="68"/>
      <c r="M1362" s="68"/>
      <c r="N1362" s="348"/>
      <c r="O1362" s="348"/>
      <c r="P1362" s="214">
        <v>0</v>
      </c>
      <c r="Q1362" s="214">
        <v>150</v>
      </c>
      <c r="R1362" s="68" t="s">
        <v>1479</v>
      </c>
      <c r="S1362" s="349"/>
      <c r="T1362" s="272"/>
    </row>
    <row r="1363" spans="1:20" ht="63.75">
      <c r="A1363" s="191">
        <v>598</v>
      </c>
      <c r="B1363" s="68"/>
      <c r="C1363" s="212" t="s">
        <v>668</v>
      </c>
      <c r="D1363" s="213">
        <v>45729</v>
      </c>
      <c r="E1363" s="191" t="s">
        <v>4190</v>
      </c>
      <c r="F1363" s="191" t="s">
        <v>3</v>
      </c>
      <c r="G1363" s="191">
        <v>2267320</v>
      </c>
      <c r="H1363" s="68"/>
      <c r="I1363" s="197" t="s">
        <v>5395</v>
      </c>
      <c r="J1363" s="68"/>
      <c r="K1363" s="68"/>
      <c r="L1363" s="68"/>
      <c r="M1363" s="68"/>
      <c r="N1363" s="348"/>
      <c r="O1363" s="348"/>
      <c r="P1363" s="214">
        <v>0</v>
      </c>
      <c r="Q1363" s="214">
        <v>198.67</v>
      </c>
      <c r="R1363" s="68" t="s">
        <v>1479</v>
      </c>
      <c r="S1363" s="349"/>
      <c r="T1363" s="272"/>
    </row>
    <row r="1364" spans="1:20" ht="51">
      <c r="A1364" s="191">
        <v>383</v>
      </c>
      <c r="B1364" s="68"/>
      <c r="C1364" s="212" t="s">
        <v>1242</v>
      </c>
      <c r="D1364" s="213">
        <v>45729</v>
      </c>
      <c r="E1364" s="191" t="s">
        <v>4191</v>
      </c>
      <c r="F1364" s="191" t="s">
        <v>3</v>
      </c>
      <c r="G1364" s="191">
        <v>2267326</v>
      </c>
      <c r="H1364" s="68"/>
      <c r="I1364" s="197" t="s">
        <v>5396</v>
      </c>
      <c r="J1364" s="68"/>
      <c r="K1364" s="68"/>
      <c r="L1364" s="68"/>
      <c r="M1364" s="68"/>
      <c r="N1364" s="348"/>
      <c r="O1364" s="348"/>
      <c r="P1364" s="214">
        <v>0</v>
      </c>
      <c r="Q1364" s="214">
        <v>155.31</v>
      </c>
      <c r="R1364" s="68" t="s">
        <v>1479</v>
      </c>
      <c r="S1364" s="349"/>
      <c r="T1364" s="272"/>
    </row>
    <row r="1365" spans="1:20" ht="38.25">
      <c r="A1365" s="191">
        <v>46</v>
      </c>
      <c r="B1365" s="68"/>
      <c r="C1365" s="212" t="s">
        <v>1367</v>
      </c>
      <c r="D1365" s="213">
        <v>45729</v>
      </c>
      <c r="E1365" s="191" t="s">
        <v>4192</v>
      </c>
      <c r="F1365" s="191" t="s">
        <v>3</v>
      </c>
      <c r="G1365" s="191">
        <v>2267375</v>
      </c>
      <c r="H1365" s="68"/>
      <c r="I1365" s="197" t="s">
        <v>5397</v>
      </c>
      <c r="J1365" s="68"/>
      <c r="K1365" s="68"/>
      <c r="L1365" s="68"/>
      <c r="M1365" s="68"/>
      <c r="N1365" s="348"/>
      <c r="O1365" s="348"/>
      <c r="P1365" s="214">
        <v>0</v>
      </c>
      <c r="Q1365" s="214">
        <v>500</v>
      </c>
      <c r="R1365" s="68" t="s">
        <v>1479</v>
      </c>
      <c r="S1365" s="349"/>
      <c r="T1365" s="272"/>
    </row>
    <row r="1366" spans="1:20" ht="51">
      <c r="A1366" s="191">
        <v>203</v>
      </c>
      <c r="B1366" s="68"/>
      <c r="C1366" s="212" t="s">
        <v>86</v>
      </c>
      <c r="D1366" s="213">
        <v>45729</v>
      </c>
      <c r="E1366" s="191" t="s">
        <v>4193</v>
      </c>
      <c r="F1366" s="191" t="s">
        <v>3</v>
      </c>
      <c r="G1366" s="191">
        <v>2267425</v>
      </c>
      <c r="H1366" s="68"/>
      <c r="I1366" s="197" t="s">
        <v>5398</v>
      </c>
      <c r="J1366" s="68"/>
      <c r="K1366" s="68"/>
      <c r="L1366" s="68"/>
      <c r="M1366" s="68"/>
      <c r="N1366" s="348"/>
      <c r="O1366" s="348"/>
      <c r="P1366" s="214">
        <v>0</v>
      </c>
      <c r="Q1366" s="214">
        <v>15</v>
      </c>
      <c r="R1366" s="68" t="s">
        <v>1479</v>
      </c>
      <c r="S1366" s="349"/>
      <c r="T1366" s="272"/>
    </row>
    <row r="1367" spans="1:20" ht="51">
      <c r="A1367" s="191">
        <v>25</v>
      </c>
      <c r="B1367" s="68"/>
      <c r="C1367" s="212" t="s">
        <v>42</v>
      </c>
      <c r="D1367" s="213">
        <v>45729</v>
      </c>
      <c r="E1367" s="191" t="s">
        <v>4194</v>
      </c>
      <c r="F1367" s="191" t="s">
        <v>3</v>
      </c>
      <c r="G1367" s="191">
        <v>2267440</v>
      </c>
      <c r="H1367" s="68"/>
      <c r="I1367" s="197" t="s">
        <v>5399</v>
      </c>
      <c r="J1367" s="68"/>
      <c r="K1367" s="68"/>
      <c r="L1367" s="68"/>
      <c r="M1367" s="68"/>
      <c r="N1367" s="348"/>
      <c r="O1367" s="348"/>
      <c r="P1367" s="214">
        <v>0</v>
      </c>
      <c r="Q1367" s="214">
        <v>239.75</v>
      </c>
      <c r="R1367" s="68" t="s">
        <v>1479</v>
      </c>
      <c r="S1367" s="349"/>
      <c r="T1367" s="272"/>
    </row>
    <row r="1368" spans="1:20" ht="51">
      <c r="A1368" s="191">
        <v>86</v>
      </c>
      <c r="B1368" s="68"/>
      <c r="C1368" s="212" t="s">
        <v>50</v>
      </c>
      <c r="D1368" s="213">
        <v>45729</v>
      </c>
      <c r="E1368" s="191" t="s">
        <v>4195</v>
      </c>
      <c r="F1368" s="191" t="s">
        <v>3</v>
      </c>
      <c r="G1368" s="191">
        <v>2267470</v>
      </c>
      <c r="H1368" s="68"/>
      <c r="I1368" s="197" t="s">
        <v>5400</v>
      </c>
      <c r="J1368" s="68"/>
      <c r="K1368" s="68"/>
      <c r="L1368" s="68"/>
      <c r="M1368" s="68"/>
      <c r="N1368" s="348"/>
      <c r="O1368" s="348"/>
      <c r="P1368" s="214">
        <v>0</v>
      </c>
      <c r="Q1368" s="214">
        <v>147024</v>
      </c>
      <c r="R1368" s="68" t="s">
        <v>1479</v>
      </c>
      <c r="S1368" s="349"/>
      <c r="T1368" s="272"/>
    </row>
    <row r="1369" spans="1:20" ht="51">
      <c r="A1369" s="191">
        <v>132</v>
      </c>
      <c r="B1369" s="68"/>
      <c r="C1369" s="212" t="s">
        <v>59</v>
      </c>
      <c r="D1369" s="213">
        <v>45729</v>
      </c>
      <c r="E1369" s="191" t="s">
        <v>4196</v>
      </c>
      <c r="F1369" s="191" t="s">
        <v>3</v>
      </c>
      <c r="G1369" s="191">
        <v>2267472</v>
      </c>
      <c r="H1369" s="68"/>
      <c r="I1369" s="197" t="s">
        <v>5401</v>
      </c>
      <c r="J1369" s="68"/>
      <c r="K1369" s="68"/>
      <c r="L1369" s="68"/>
      <c r="M1369" s="68"/>
      <c r="N1369" s="348"/>
      <c r="O1369" s="348"/>
      <c r="P1369" s="214">
        <v>0</v>
      </c>
      <c r="Q1369" s="214">
        <v>111.3</v>
      </c>
      <c r="R1369" s="68" t="s">
        <v>1479</v>
      </c>
      <c r="S1369" s="349"/>
      <c r="T1369" s="272"/>
    </row>
    <row r="1370" spans="1:20" ht="38.25">
      <c r="A1370" s="191" t="s">
        <v>550</v>
      </c>
      <c r="B1370" s="68"/>
      <c r="C1370" s="212" t="s">
        <v>589</v>
      </c>
      <c r="D1370" s="213">
        <v>45729</v>
      </c>
      <c r="E1370" s="191" t="s">
        <v>4197</v>
      </c>
      <c r="F1370" s="191" t="s">
        <v>3</v>
      </c>
      <c r="G1370" s="191">
        <v>2267524</v>
      </c>
      <c r="H1370" s="68"/>
      <c r="I1370" s="197" t="s">
        <v>5402</v>
      </c>
      <c r="J1370" s="68"/>
      <c r="K1370" s="68"/>
      <c r="L1370" s="68"/>
      <c r="M1370" s="68"/>
      <c r="N1370" s="348"/>
      <c r="O1370" s="348"/>
      <c r="P1370" s="214">
        <v>0</v>
      </c>
      <c r="Q1370" s="214">
        <v>1217.8</v>
      </c>
      <c r="R1370" s="68" t="s">
        <v>1479</v>
      </c>
      <c r="S1370" s="349"/>
      <c r="T1370" s="272"/>
    </row>
    <row r="1371" spans="1:20" ht="38.25">
      <c r="A1371" s="191" t="s">
        <v>550</v>
      </c>
      <c r="B1371" s="68"/>
      <c r="C1371" s="212" t="s">
        <v>589</v>
      </c>
      <c r="D1371" s="213">
        <v>45729</v>
      </c>
      <c r="E1371" s="191" t="s">
        <v>4198</v>
      </c>
      <c r="F1371" s="191" t="s">
        <v>3</v>
      </c>
      <c r="G1371" s="191">
        <v>2267542</v>
      </c>
      <c r="H1371" s="68"/>
      <c r="I1371" s="197" t="s">
        <v>5403</v>
      </c>
      <c r="J1371" s="68"/>
      <c r="K1371" s="68"/>
      <c r="L1371" s="68"/>
      <c r="M1371" s="68"/>
      <c r="N1371" s="348"/>
      <c r="O1371" s="348"/>
      <c r="P1371" s="214">
        <v>0</v>
      </c>
      <c r="Q1371" s="214">
        <v>60.03</v>
      </c>
      <c r="R1371" s="68" t="s">
        <v>1479</v>
      </c>
      <c r="S1371" s="349"/>
      <c r="T1371" s="272"/>
    </row>
    <row r="1372" spans="1:20" ht="38.25">
      <c r="A1372" s="191" t="s">
        <v>550</v>
      </c>
      <c r="B1372" s="68"/>
      <c r="C1372" s="212" t="s">
        <v>589</v>
      </c>
      <c r="D1372" s="213">
        <v>45729</v>
      </c>
      <c r="E1372" s="191" t="s">
        <v>4199</v>
      </c>
      <c r="F1372" s="191" t="s">
        <v>3</v>
      </c>
      <c r="G1372" s="191">
        <v>2267553</v>
      </c>
      <c r="H1372" s="68"/>
      <c r="I1372" s="197" t="s">
        <v>5404</v>
      </c>
      <c r="J1372" s="68"/>
      <c r="K1372" s="68"/>
      <c r="L1372" s="68"/>
      <c r="M1372" s="68"/>
      <c r="N1372" s="348"/>
      <c r="O1372" s="348"/>
      <c r="P1372" s="214">
        <v>0</v>
      </c>
      <c r="Q1372" s="214">
        <v>16001.74</v>
      </c>
      <c r="R1372" s="68" t="s">
        <v>1479</v>
      </c>
      <c r="S1372" s="349"/>
      <c r="T1372" s="272"/>
    </row>
    <row r="1373" spans="1:20" ht="51">
      <c r="A1373" s="191">
        <v>522</v>
      </c>
      <c r="B1373" s="68"/>
      <c r="C1373" s="212" t="s">
        <v>163</v>
      </c>
      <c r="D1373" s="213">
        <v>45729</v>
      </c>
      <c r="E1373" s="191" t="s">
        <v>4200</v>
      </c>
      <c r="F1373" s="191" t="s">
        <v>3</v>
      </c>
      <c r="G1373" s="191">
        <v>2267323</v>
      </c>
      <c r="H1373" s="68"/>
      <c r="I1373" s="197" t="s">
        <v>5405</v>
      </c>
      <c r="J1373" s="68"/>
      <c r="K1373" s="68"/>
      <c r="L1373" s="68"/>
      <c r="M1373" s="68"/>
      <c r="N1373" s="348"/>
      <c r="O1373" s="348"/>
      <c r="P1373" s="214">
        <v>0</v>
      </c>
      <c r="Q1373" s="214">
        <v>10050</v>
      </c>
      <c r="R1373" s="68" t="s">
        <v>1479</v>
      </c>
      <c r="S1373" s="349"/>
      <c r="T1373" s="272"/>
    </row>
    <row r="1374" spans="1:20" ht="63.75">
      <c r="A1374" s="191">
        <v>522</v>
      </c>
      <c r="B1374" s="68"/>
      <c r="C1374" s="212" t="s">
        <v>163</v>
      </c>
      <c r="D1374" s="213">
        <v>45729</v>
      </c>
      <c r="E1374" s="191" t="s">
        <v>4201</v>
      </c>
      <c r="F1374" s="191" t="s">
        <v>3</v>
      </c>
      <c r="G1374" s="191">
        <v>2267327</v>
      </c>
      <c r="H1374" s="68"/>
      <c r="I1374" s="197" t="s">
        <v>5406</v>
      </c>
      <c r="J1374" s="68"/>
      <c r="K1374" s="68"/>
      <c r="L1374" s="68"/>
      <c r="M1374" s="68"/>
      <c r="N1374" s="348"/>
      <c r="O1374" s="348"/>
      <c r="P1374" s="214">
        <v>0</v>
      </c>
      <c r="Q1374" s="214">
        <v>11050</v>
      </c>
      <c r="R1374" s="68" t="s">
        <v>1479</v>
      </c>
      <c r="S1374" s="349"/>
      <c r="T1374" s="272"/>
    </row>
    <row r="1375" spans="1:20" ht="63.75">
      <c r="A1375" s="191">
        <v>522</v>
      </c>
      <c r="B1375" s="68"/>
      <c r="C1375" s="212" t="s">
        <v>163</v>
      </c>
      <c r="D1375" s="213">
        <v>45729</v>
      </c>
      <c r="E1375" s="191" t="s">
        <v>4202</v>
      </c>
      <c r="F1375" s="191" t="s">
        <v>3</v>
      </c>
      <c r="G1375" s="191">
        <v>2267329</v>
      </c>
      <c r="H1375" s="68"/>
      <c r="I1375" s="197" t="s">
        <v>5407</v>
      </c>
      <c r="J1375" s="68"/>
      <c r="K1375" s="68"/>
      <c r="L1375" s="68"/>
      <c r="M1375" s="68"/>
      <c r="N1375" s="348"/>
      <c r="O1375" s="348"/>
      <c r="P1375" s="214">
        <v>0</v>
      </c>
      <c r="Q1375" s="214">
        <v>11050</v>
      </c>
      <c r="R1375" s="68" t="s">
        <v>1479</v>
      </c>
      <c r="S1375" s="349"/>
      <c r="T1375" s="272"/>
    </row>
    <row r="1376" spans="1:20" ht="63.75">
      <c r="A1376" s="191">
        <v>514</v>
      </c>
      <c r="B1376" s="68"/>
      <c r="C1376" s="212" t="s">
        <v>161</v>
      </c>
      <c r="D1376" s="213">
        <v>45729</v>
      </c>
      <c r="E1376" s="191" t="s">
        <v>4203</v>
      </c>
      <c r="F1376" s="191" t="s">
        <v>3</v>
      </c>
      <c r="G1376" s="191">
        <v>2267331</v>
      </c>
      <c r="H1376" s="68"/>
      <c r="I1376" s="197" t="s">
        <v>5408</v>
      </c>
      <c r="J1376" s="68"/>
      <c r="K1376" s="68"/>
      <c r="L1376" s="68"/>
      <c r="M1376" s="68"/>
      <c r="N1376" s="348"/>
      <c r="O1376" s="348"/>
      <c r="P1376" s="214">
        <v>0</v>
      </c>
      <c r="Q1376" s="214">
        <v>1127635.19</v>
      </c>
      <c r="R1376" s="68" t="s">
        <v>1479</v>
      </c>
      <c r="S1376" s="349"/>
      <c r="T1376" s="272"/>
    </row>
    <row r="1377" spans="1:20" ht="51">
      <c r="A1377" s="191" t="s">
        <v>550</v>
      </c>
      <c r="B1377" s="68"/>
      <c r="C1377" s="212" t="s">
        <v>589</v>
      </c>
      <c r="D1377" s="213">
        <v>45729</v>
      </c>
      <c r="E1377" s="191" t="s">
        <v>4204</v>
      </c>
      <c r="F1377" s="191" t="s">
        <v>3</v>
      </c>
      <c r="G1377" s="191">
        <v>2267403</v>
      </c>
      <c r="H1377" s="68"/>
      <c r="I1377" s="197" t="s">
        <v>5409</v>
      </c>
      <c r="J1377" s="68"/>
      <c r="K1377" s="68"/>
      <c r="L1377" s="68"/>
      <c r="M1377" s="68"/>
      <c r="N1377" s="348"/>
      <c r="O1377" s="348"/>
      <c r="P1377" s="214">
        <v>0</v>
      </c>
      <c r="Q1377" s="214">
        <v>121443.45</v>
      </c>
      <c r="R1377" s="68" t="s">
        <v>1479</v>
      </c>
      <c r="S1377" s="349"/>
      <c r="T1377" s="272"/>
    </row>
    <row r="1378" spans="1:20" ht="51">
      <c r="A1378" s="191" t="s">
        <v>550</v>
      </c>
      <c r="B1378" s="68"/>
      <c r="C1378" s="212" t="s">
        <v>589</v>
      </c>
      <c r="D1378" s="213">
        <v>45729</v>
      </c>
      <c r="E1378" s="191" t="s">
        <v>4205</v>
      </c>
      <c r="F1378" s="191" t="s">
        <v>3</v>
      </c>
      <c r="G1378" s="191">
        <v>2267404</v>
      </c>
      <c r="H1378" s="68"/>
      <c r="I1378" s="197" t="s">
        <v>5410</v>
      </c>
      <c r="J1378" s="68"/>
      <c r="K1378" s="68"/>
      <c r="L1378" s="68"/>
      <c r="M1378" s="68"/>
      <c r="N1378" s="348"/>
      <c r="O1378" s="348"/>
      <c r="P1378" s="214">
        <v>0</v>
      </c>
      <c r="Q1378" s="214">
        <v>379.88</v>
      </c>
      <c r="R1378" s="68" t="s">
        <v>1479</v>
      </c>
      <c r="S1378" s="349"/>
      <c r="T1378" s="272"/>
    </row>
    <row r="1379" spans="1:20" ht="51">
      <c r="A1379" s="191" t="s">
        <v>550</v>
      </c>
      <c r="B1379" s="68"/>
      <c r="C1379" s="212" t="s">
        <v>589</v>
      </c>
      <c r="D1379" s="213">
        <v>45729</v>
      </c>
      <c r="E1379" s="191" t="s">
        <v>4206</v>
      </c>
      <c r="F1379" s="191" t="s">
        <v>3</v>
      </c>
      <c r="G1379" s="191">
        <v>2267408</v>
      </c>
      <c r="H1379" s="68"/>
      <c r="I1379" s="197" t="s">
        <v>5411</v>
      </c>
      <c r="J1379" s="68"/>
      <c r="K1379" s="68"/>
      <c r="L1379" s="68"/>
      <c r="M1379" s="68"/>
      <c r="N1379" s="348"/>
      <c r="O1379" s="348"/>
      <c r="P1379" s="214">
        <v>0</v>
      </c>
      <c r="Q1379" s="214">
        <v>379.88</v>
      </c>
      <c r="R1379" s="68" t="s">
        <v>1479</v>
      </c>
      <c r="S1379" s="349"/>
      <c r="T1379" s="272"/>
    </row>
    <row r="1380" spans="1:20" ht="51">
      <c r="A1380" s="191">
        <v>383</v>
      </c>
      <c r="B1380" s="68"/>
      <c r="C1380" s="212" t="s">
        <v>1242</v>
      </c>
      <c r="D1380" s="213">
        <v>45729</v>
      </c>
      <c r="E1380" s="191" t="s">
        <v>4207</v>
      </c>
      <c r="F1380" s="191" t="s">
        <v>3</v>
      </c>
      <c r="G1380" s="191">
        <v>2267414</v>
      </c>
      <c r="H1380" s="68"/>
      <c r="I1380" s="197" t="s">
        <v>5412</v>
      </c>
      <c r="J1380" s="68"/>
      <c r="K1380" s="68"/>
      <c r="L1380" s="68"/>
      <c r="M1380" s="68"/>
      <c r="N1380" s="348"/>
      <c r="O1380" s="348"/>
      <c r="P1380" s="214">
        <v>0</v>
      </c>
      <c r="Q1380" s="214">
        <v>504</v>
      </c>
      <c r="R1380" s="68" t="s">
        <v>1479</v>
      </c>
      <c r="S1380" s="349"/>
      <c r="T1380" s="272"/>
    </row>
    <row r="1381" spans="1:20" ht="76.5">
      <c r="A1381" s="191" t="s">
        <v>541</v>
      </c>
      <c r="B1381" s="68"/>
      <c r="C1381" s="212" t="s">
        <v>590</v>
      </c>
      <c r="D1381" s="213">
        <v>45730</v>
      </c>
      <c r="E1381" s="191" t="s">
        <v>4208</v>
      </c>
      <c r="F1381" s="191" t="s">
        <v>635</v>
      </c>
      <c r="G1381" s="191">
        <v>11335152</v>
      </c>
      <c r="H1381" s="68"/>
      <c r="I1381" s="197" t="s">
        <v>5413</v>
      </c>
      <c r="J1381" s="68"/>
      <c r="K1381" s="68"/>
      <c r="L1381" s="68"/>
      <c r="M1381" s="68"/>
      <c r="N1381" s="348"/>
      <c r="O1381" s="348"/>
      <c r="P1381" s="214">
        <v>0</v>
      </c>
      <c r="Q1381" s="214">
        <v>240766</v>
      </c>
      <c r="R1381" s="68" t="s">
        <v>1479</v>
      </c>
      <c r="S1381" s="349"/>
      <c r="T1381" s="272"/>
    </row>
    <row r="1382" spans="1:20" ht="89.25">
      <c r="A1382" s="191" t="s">
        <v>541</v>
      </c>
      <c r="B1382" s="68"/>
      <c r="C1382" s="212" t="s">
        <v>590</v>
      </c>
      <c r="D1382" s="213">
        <v>45730</v>
      </c>
      <c r="E1382" s="191" t="s">
        <v>4209</v>
      </c>
      <c r="F1382" s="191" t="s">
        <v>635</v>
      </c>
      <c r="G1382" s="191">
        <v>11335298</v>
      </c>
      <c r="H1382" s="68"/>
      <c r="I1382" s="197" t="s">
        <v>5414</v>
      </c>
      <c r="J1382" s="68"/>
      <c r="K1382" s="68"/>
      <c r="L1382" s="68"/>
      <c r="M1382" s="68"/>
      <c r="N1382" s="348"/>
      <c r="O1382" s="348"/>
      <c r="P1382" s="214">
        <v>0</v>
      </c>
      <c r="Q1382" s="214">
        <v>21188</v>
      </c>
      <c r="R1382" s="68" t="s">
        <v>1479</v>
      </c>
      <c r="S1382" s="349"/>
      <c r="T1382" s="272"/>
    </row>
    <row r="1383" spans="1:20" ht="89.25">
      <c r="A1383" s="191">
        <v>513</v>
      </c>
      <c r="B1383" s="68"/>
      <c r="C1383" s="212" t="s">
        <v>160</v>
      </c>
      <c r="D1383" s="213">
        <v>45730</v>
      </c>
      <c r="E1383" s="191" t="s">
        <v>4210</v>
      </c>
      <c r="F1383" s="191" t="s">
        <v>635</v>
      </c>
      <c r="G1383" s="191">
        <v>11343912</v>
      </c>
      <c r="H1383" s="68"/>
      <c r="I1383" s="197" t="s">
        <v>5415</v>
      </c>
      <c r="J1383" s="68"/>
      <c r="K1383" s="68"/>
      <c r="L1383" s="68"/>
      <c r="M1383" s="68"/>
      <c r="N1383" s="348"/>
      <c r="O1383" s="348"/>
      <c r="P1383" s="214">
        <v>28250864.09</v>
      </c>
      <c r="Q1383" s="214">
        <v>0</v>
      </c>
      <c r="R1383" s="68" t="s">
        <v>1479</v>
      </c>
      <c r="S1383" s="349"/>
      <c r="T1383" s="272"/>
    </row>
    <row r="1384" spans="1:20" ht="63.75">
      <c r="A1384" s="191" t="s">
        <v>542</v>
      </c>
      <c r="B1384" s="68"/>
      <c r="C1384" s="212" t="s">
        <v>687</v>
      </c>
      <c r="D1384" s="213">
        <v>45730</v>
      </c>
      <c r="E1384" s="191" t="s">
        <v>4211</v>
      </c>
      <c r="F1384" s="191" t="s">
        <v>10</v>
      </c>
      <c r="G1384" s="191">
        <v>19801</v>
      </c>
      <c r="H1384" s="68"/>
      <c r="I1384" s="197" t="s">
        <v>5416</v>
      </c>
      <c r="J1384" s="68"/>
      <c r="K1384" s="68"/>
      <c r="L1384" s="68"/>
      <c r="M1384" s="68"/>
      <c r="N1384" s="348"/>
      <c r="O1384" s="348"/>
      <c r="P1384" s="214">
        <v>2125.7600000000002</v>
      </c>
      <c r="Q1384" s="214">
        <v>0</v>
      </c>
      <c r="R1384" s="68" t="s">
        <v>1479</v>
      </c>
      <c r="S1384" s="349"/>
      <c r="T1384" s="272"/>
    </row>
    <row r="1385" spans="1:20" ht="76.5">
      <c r="A1385" s="191">
        <v>222</v>
      </c>
      <c r="B1385" s="68"/>
      <c r="C1385" s="212" t="s">
        <v>93</v>
      </c>
      <c r="D1385" s="213">
        <v>45730</v>
      </c>
      <c r="E1385" s="191" t="s">
        <v>4212</v>
      </c>
      <c r="F1385" s="191" t="s">
        <v>6</v>
      </c>
      <c r="G1385" s="191">
        <v>22808</v>
      </c>
      <c r="H1385" s="68"/>
      <c r="I1385" s="197" t="s">
        <v>5417</v>
      </c>
      <c r="J1385" s="68"/>
      <c r="K1385" s="68"/>
      <c r="L1385" s="68"/>
      <c r="M1385" s="68"/>
      <c r="N1385" s="348"/>
      <c r="O1385" s="348"/>
      <c r="P1385" s="214">
        <v>0</v>
      </c>
      <c r="Q1385" s="214">
        <v>15825.44</v>
      </c>
      <c r="R1385" s="68" t="s">
        <v>1479</v>
      </c>
      <c r="S1385" s="349"/>
      <c r="T1385" s="272"/>
    </row>
    <row r="1386" spans="1:20" ht="63.75">
      <c r="A1386" s="191" t="s">
        <v>544</v>
      </c>
      <c r="B1386" s="68"/>
      <c r="C1386" s="212" t="s">
        <v>679</v>
      </c>
      <c r="D1386" s="213">
        <v>45730</v>
      </c>
      <c r="E1386" s="191" t="s">
        <v>4213</v>
      </c>
      <c r="F1386" s="191" t="s">
        <v>6</v>
      </c>
      <c r="G1386" s="191">
        <v>2186219</v>
      </c>
      <c r="H1386" s="68"/>
      <c r="I1386" s="197" t="s">
        <v>5418</v>
      </c>
      <c r="J1386" s="68"/>
      <c r="K1386" s="68"/>
      <c r="L1386" s="68"/>
      <c r="M1386" s="68"/>
      <c r="N1386" s="348"/>
      <c r="O1386" s="348"/>
      <c r="P1386" s="214">
        <v>0</v>
      </c>
      <c r="Q1386" s="214">
        <v>600000</v>
      </c>
      <c r="R1386" s="68" t="s">
        <v>1479</v>
      </c>
      <c r="S1386" s="349"/>
      <c r="T1386" s="272"/>
    </row>
    <row r="1387" spans="1:20" ht="63.75">
      <c r="A1387" s="191" t="s">
        <v>544</v>
      </c>
      <c r="B1387" s="68"/>
      <c r="C1387" s="212" t="s">
        <v>679</v>
      </c>
      <c r="D1387" s="213">
        <v>45730</v>
      </c>
      <c r="E1387" s="191" t="s">
        <v>4214</v>
      </c>
      <c r="F1387" s="191" t="s">
        <v>6</v>
      </c>
      <c r="G1387" s="191">
        <v>2186220</v>
      </c>
      <c r="H1387" s="68"/>
      <c r="I1387" s="197" t="s">
        <v>5419</v>
      </c>
      <c r="J1387" s="68"/>
      <c r="K1387" s="68"/>
      <c r="L1387" s="68"/>
      <c r="M1387" s="68"/>
      <c r="N1387" s="348"/>
      <c r="O1387" s="348"/>
      <c r="P1387" s="214">
        <v>0</v>
      </c>
      <c r="Q1387" s="214">
        <v>117708</v>
      </c>
      <c r="R1387" s="68" t="s">
        <v>1479</v>
      </c>
      <c r="S1387" s="349"/>
      <c r="T1387" s="272"/>
    </row>
    <row r="1388" spans="1:20" ht="38.25">
      <c r="A1388" s="191">
        <v>283</v>
      </c>
      <c r="B1388" s="68"/>
      <c r="C1388" s="212" t="s">
        <v>115</v>
      </c>
      <c r="D1388" s="213">
        <v>45730</v>
      </c>
      <c r="E1388" s="191" t="s">
        <v>4215</v>
      </c>
      <c r="F1388" s="191" t="s">
        <v>6</v>
      </c>
      <c r="G1388" s="191">
        <v>2186285</v>
      </c>
      <c r="H1388" s="68"/>
      <c r="I1388" s="197" t="s">
        <v>5420</v>
      </c>
      <c r="J1388" s="68"/>
      <c r="K1388" s="68"/>
      <c r="L1388" s="68"/>
      <c r="M1388" s="68"/>
      <c r="N1388" s="348"/>
      <c r="O1388" s="348"/>
      <c r="P1388" s="214">
        <v>0</v>
      </c>
      <c r="Q1388" s="214">
        <v>335127.21000000002</v>
      </c>
      <c r="R1388" s="68" t="s">
        <v>1479</v>
      </c>
      <c r="S1388" s="349"/>
      <c r="T1388" s="272"/>
    </row>
    <row r="1389" spans="1:20" ht="38.25">
      <c r="A1389" s="191">
        <v>283</v>
      </c>
      <c r="B1389" s="68"/>
      <c r="C1389" s="212" t="s">
        <v>115</v>
      </c>
      <c r="D1389" s="213">
        <v>45730</v>
      </c>
      <c r="E1389" s="191" t="s">
        <v>4216</v>
      </c>
      <c r="F1389" s="191" t="s">
        <v>6</v>
      </c>
      <c r="G1389" s="191">
        <v>2186286</v>
      </c>
      <c r="H1389" s="68"/>
      <c r="I1389" s="197" t="s">
        <v>5420</v>
      </c>
      <c r="J1389" s="68"/>
      <c r="K1389" s="68"/>
      <c r="L1389" s="68"/>
      <c r="M1389" s="68"/>
      <c r="N1389" s="348"/>
      <c r="O1389" s="348"/>
      <c r="P1389" s="214">
        <v>0</v>
      </c>
      <c r="Q1389" s="214">
        <v>1656567.75</v>
      </c>
      <c r="R1389" s="68" t="s">
        <v>1479</v>
      </c>
      <c r="S1389" s="349"/>
      <c r="T1389" s="272"/>
    </row>
    <row r="1390" spans="1:20" ht="63.75">
      <c r="A1390" s="191" t="s">
        <v>544</v>
      </c>
      <c r="B1390" s="68"/>
      <c r="C1390" s="212" t="s">
        <v>679</v>
      </c>
      <c r="D1390" s="213">
        <v>45730</v>
      </c>
      <c r="E1390" s="191" t="s">
        <v>4217</v>
      </c>
      <c r="F1390" s="191" t="s">
        <v>6</v>
      </c>
      <c r="G1390" s="191">
        <v>2186311</v>
      </c>
      <c r="H1390" s="68"/>
      <c r="I1390" s="197" t="s">
        <v>5421</v>
      </c>
      <c r="J1390" s="68"/>
      <c r="K1390" s="68"/>
      <c r="L1390" s="68"/>
      <c r="M1390" s="68"/>
      <c r="N1390" s="348"/>
      <c r="O1390" s="348"/>
      <c r="P1390" s="214">
        <v>0</v>
      </c>
      <c r="Q1390" s="214">
        <v>968801</v>
      </c>
      <c r="R1390" s="68" t="s">
        <v>1479</v>
      </c>
      <c r="S1390" s="349"/>
      <c r="T1390" s="272"/>
    </row>
    <row r="1391" spans="1:20" ht="63.75">
      <c r="A1391" s="191">
        <v>513</v>
      </c>
      <c r="B1391" s="68"/>
      <c r="C1391" s="212" t="s">
        <v>160</v>
      </c>
      <c r="D1391" s="213">
        <v>45730</v>
      </c>
      <c r="E1391" s="191" t="s">
        <v>4218</v>
      </c>
      <c r="F1391" s="191" t="s">
        <v>14</v>
      </c>
      <c r="G1391" s="191">
        <v>3062956</v>
      </c>
      <c r="H1391" s="68"/>
      <c r="I1391" s="197" t="s">
        <v>5422</v>
      </c>
      <c r="J1391" s="68"/>
      <c r="K1391" s="68"/>
      <c r="L1391" s="68"/>
      <c r="M1391" s="68"/>
      <c r="N1391" s="348"/>
      <c r="O1391" s="348"/>
      <c r="P1391" s="214">
        <v>60</v>
      </c>
      <c r="Q1391" s="214">
        <v>0</v>
      </c>
      <c r="R1391" s="68" t="s">
        <v>1479</v>
      </c>
      <c r="S1391" s="349"/>
      <c r="T1391" s="272"/>
    </row>
    <row r="1392" spans="1:20" ht="76.5">
      <c r="A1392" s="191">
        <v>117</v>
      </c>
      <c r="B1392" s="68"/>
      <c r="C1392" s="212" t="s">
        <v>54</v>
      </c>
      <c r="D1392" s="213">
        <v>45730</v>
      </c>
      <c r="E1392" s="191" t="s">
        <v>4219</v>
      </c>
      <c r="F1392" s="191" t="s">
        <v>10</v>
      </c>
      <c r="G1392" s="191">
        <v>1122070</v>
      </c>
      <c r="H1392" s="68"/>
      <c r="I1392" s="197" t="s">
        <v>5423</v>
      </c>
      <c r="J1392" s="68"/>
      <c r="K1392" s="68"/>
      <c r="L1392" s="68"/>
      <c r="M1392" s="68"/>
      <c r="N1392" s="348"/>
      <c r="O1392" s="348"/>
      <c r="P1392" s="214">
        <v>60</v>
      </c>
      <c r="Q1392" s="214">
        <v>0</v>
      </c>
      <c r="R1392" s="68" t="s">
        <v>1479</v>
      </c>
      <c r="S1392" s="349"/>
      <c r="T1392" s="272"/>
    </row>
    <row r="1393" spans="1:20" ht="89.25">
      <c r="A1393" s="191">
        <v>389</v>
      </c>
      <c r="B1393" s="68"/>
      <c r="C1393" s="212" t="s">
        <v>1401</v>
      </c>
      <c r="D1393" s="213">
        <v>45730</v>
      </c>
      <c r="E1393" s="191" t="s">
        <v>4220</v>
      </c>
      <c r="F1393" s="191" t="s">
        <v>10</v>
      </c>
      <c r="G1393" s="191">
        <v>1122074</v>
      </c>
      <c r="H1393" s="68"/>
      <c r="I1393" s="197" t="s">
        <v>5424</v>
      </c>
      <c r="J1393" s="68"/>
      <c r="K1393" s="68"/>
      <c r="L1393" s="68"/>
      <c r="M1393" s="68"/>
      <c r="N1393" s="348"/>
      <c r="O1393" s="348"/>
      <c r="P1393" s="214">
        <v>60</v>
      </c>
      <c r="Q1393" s="214">
        <v>0</v>
      </c>
      <c r="R1393" s="68" t="s">
        <v>1479</v>
      </c>
      <c r="S1393" s="349"/>
      <c r="T1393" s="272"/>
    </row>
    <row r="1394" spans="1:20" ht="76.5">
      <c r="A1394" s="191">
        <v>117</v>
      </c>
      <c r="B1394" s="68"/>
      <c r="C1394" s="212" t="s">
        <v>54</v>
      </c>
      <c r="D1394" s="213">
        <v>45730</v>
      </c>
      <c r="E1394" s="191" t="s">
        <v>4221</v>
      </c>
      <c r="F1394" s="191" t="s">
        <v>10</v>
      </c>
      <c r="G1394" s="191">
        <v>1122088</v>
      </c>
      <c r="H1394" s="68"/>
      <c r="I1394" s="197" t="s">
        <v>5425</v>
      </c>
      <c r="J1394" s="68"/>
      <c r="K1394" s="68"/>
      <c r="L1394" s="68"/>
      <c r="M1394" s="68"/>
      <c r="N1394" s="348"/>
      <c r="O1394" s="348"/>
      <c r="P1394" s="214">
        <v>60</v>
      </c>
      <c r="Q1394" s="214">
        <v>0</v>
      </c>
      <c r="R1394" s="68" t="s">
        <v>1479</v>
      </c>
      <c r="S1394" s="349"/>
      <c r="T1394" s="272"/>
    </row>
    <row r="1395" spans="1:20" ht="89.25">
      <c r="A1395" s="191">
        <v>117</v>
      </c>
      <c r="B1395" s="68"/>
      <c r="C1395" s="212" t="s">
        <v>54</v>
      </c>
      <c r="D1395" s="213">
        <v>45730</v>
      </c>
      <c r="E1395" s="191" t="s">
        <v>4222</v>
      </c>
      <c r="F1395" s="191" t="s">
        <v>10</v>
      </c>
      <c r="G1395" s="191">
        <v>1122089</v>
      </c>
      <c r="H1395" s="68"/>
      <c r="I1395" s="197" t="s">
        <v>5426</v>
      </c>
      <c r="J1395" s="68"/>
      <c r="K1395" s="68"/>
      <c r="L1395" s="68"/>
      <c r="M1395" s="68"/>
      <c r="N1395" s="348"/>
      <c r="O1395" s="348"/>
      <c r="P1395" s="214">
        <v>60</v>
      </c>
      <c r="Q1395" s="214">
        <v>0</v>
      </c>
      <c r="R1395" s="68" t="s">
        <v>1479</v>
      </c>
      <c r="S1395" s="349"/>
      <c r="T1395" s="272"/>
    </row>
    <row r="1396" spans="1:20" ht="89.25">
      <c r="A1396" s="191">
        <v>389</v>
      </c>
      <c r="B1396" s="68"/>
      <c r="C1396" s="212" t="s">
        <v>1401</v>
      </c>
      <c r="D1396" s="213">
        <v>45730</v>
      </c>
      <c r="E1396" s="191" t="s">
        <v>4223</v>
      </c>
      <c r="F1396" s="191" t="s">
        <v>10</v>
      </c>
      <c r="G1396" s="191">
        <v>1122101</v>
      </c>
      <c r="H1396" s="68"/>
      <c r="I1396" s="197" t="s">
        <v>5427</v>
      </c>
      <c r="J1396" s="68"/>
      <c r="K1396" s="68"/>
      <c r="L1396" s="68"/>
      <c r="M1396" s="68"/>
      <c r="N1396" s="348"/>
      <c r="O1396" s="348"/>
      <c r="P1396" s="214">
        <v>60</v>
      </c>
      <c r="Q1396" s="214">
        <v>0</v>
      </c>
      <c r="R1396" s="68" t="s">
        <v>1479</v>
      </c>
      <c r="S1396" s="349"/>
      <c r="T1396" s="272"/>
    </row>
    <row r="1397" spans="1:20" ht="76.5">
      <c r="A1397" s="191">
        <v>389</v>
      </c>
      <c r="B1397" s="68"/>
      <c r="C1397" s="212" t="s">
        <v>1401</v>
      </c>
      <c r="D1397" s="213">
        <v>45730</v>
      </c>
      <c r="E1397" s="191" t="s">
        <v>4224</v>
      </c>
      <c r="F1397" s="191" t="s">
        <v>10</v>
      </c>
      <c r="G1397" s="191">
        <v>1122096</v>
      </c>
      <c r="H1397" s="68"/>
      <c r="I1397" s="197" t="s">
        <v>5428</v>
      </c>
      <c r="J1397" s="68"/>
      <c r="K1397" s="68"/>
      <c r="L1397" s="68"/>
      <c r="M1397" s="68"/>
      <c r="N1397" s="348"/>
      <c r="O1397" s="348"/>
      <c r="P1397" s="214">
        <v>60</v>
      </c>
      <c r="Q1397" s="214">
        <v>0</v>
      </c>
      <c r="R1397" s="68" t="s">
        <v>1479</v>
      </c>
      <c r="S1397" s="349"/>
      <c r="T1397" s="272"/>
    </row>
    <row r="1398" spans="1:20" ht="76.5">
      <c r="A1398" s="191">
        <v>513</v>
      </c>
      <c r="B1398" s="68"/>
      <c r="C1398" s="212" t="s">
        <v>160</v>
      </c>
      <c r="D1398" s="213">
        <v>45730</v>
      </c>
      <c r="E1398" s="191" t="s">
        <v>4225</v>
      </c>
      <c r="F1398" s="191" t="s">
        <v>10</v>
      </c>
      <c r="G1398" s="191">
        <v>1122104</v>
      </c>
      <c r="H1398" s="68"/>
      <c r="I1398" s="197" t="s">
        <v>5429</v>
      </c>
      <c r="J1398" s="68"/>
      <c r="K1398" s="68"/>
      <c r="L1398" s="68"/>
      <c r="M1398" s="68"/>
      <c r="N1398" s="348"/>
      <c r="O1398" s="348"/>
      <c r="P1398" s="214">
        <v>60</v>
      </c>
      <c r="Q1398" s="214">
        <v>0</v>
      </c>
      <c r="R1398" s="68" t="s">
        <v>1479</v>
      </c>
      <c r="S1398" s="349"/>
      <c r="T1398" s="272"/>
    </row>
    <row r="1399" spans="1:20" ht="76.5">
      <c r="A1399" s="191">
        <v>513</v>
      </c>
      <c r="B1399" s="68"/>
      <c r="C1399" s="212" t="s">
        <v>160</v>
      </c>
      <c r="D1399" s="213">
        <v>45730</v>
      </c>
      <c r="E1399" s="191" t="s">
        <v>4226</v>
      </c>
      <c r="F1399" s="191" t="s">
        <v>10</v>
      </c>
      <c r="G1399" s="191">
        <v>1122106</v>
      </c>
      <c r="H1399" s="68"/>
      <c r="I1399" s="197" t="s">
        <v>5430</v>
      </c>
      <c r="J1399" s="68"/>
      <c r="K1399" s="68"/>
      <c r="L1399" s="68"/>
      <c r="M1399" s="68"/>
      <c r="N1399" s="348"/>
      <c r="O1399" s="348"/>
      <c r="P1399" s="214">
        <v>60</v>
      </c>
      <c r="Q1399" s="214">
        <v>0</v>
      </c>
      <c r="R1399" s="68" t="s">
        <v>1479</v>
      </c>
      <c r="S1399" s="349"/>
      <c r="T1399" s="272"/>
    </row>
    <row r="1400" spans="1:20" ht="51">
      <c r="A1400" s="191">
        <v>156</v>
      </c>
      <c r="B1400" s="68"/>
      <c r="C1400" s="212" t="s">
        <v>76</v>
      </c>
      <c r="D1400" s="213">
        <v>45730</v>
      </c>
      <c r="E1400" s="191" t="s">
        <v>4227</v>
      </c>
      <c r="F1400" s="191" t="s">
        <v>3</v>
      </c>
      <c r="G1400" s="191">
        <v>2267724</v>
      </c>
      <c r="H1400" s="68"/>
      <c r="I1400" s="197" t="s">
        <v>5431</v>
      </c>
      <c r="J1400" s="68"/>
      <c r="K1400" s="68"/>
      <c r="L1400" s="68"/>
      <c r="M1400" s="68"/>
      <c r="N1400" s="348"/>
      <c r="O1400" s="348"/>
      <c r="P1400" s="214">
        <v>0</v>
      </c>
      <c r="Q1400" s="214">
        <v>435.1</v>
      </c>
      <c r="R1400" s="68" t="s">
        <v>1479</v>
      </c>
      <c r="S1400" s="349"/>
      <c r="T1400" s="272"/>
    </row>
    <row r="1401" spans="1:20" ht="51">
      <c r="A1401" s="191" t="s">
        <v>550</v>
      </c>
      <c r="B1401" s="68"/>
      <c r="C1401" s="212" t="s">
        <v>589</v>
      </c>
      <c r="D1401" s="213">
        <v>45730</v>
      </c>
      <c r="E1401" s="191" t="s">
        <v>4228</v>
      </c>
      <c r="F1401" s="191" t="s">
        <v>3</v>
      </c>
      <c r="G1401" s="191">
        <v>2267762</v>
      </c>
      <c r="H1401" s="68"/>
      <c r="I1401" s="197" t="s">
        <v>5432</v>
      </c>
      <c r="J1401" s="68"/>
      <c r="K1401" s="68"/>
      <c r="L1401" s="68"/>
      <c r="M1401" s="68"/>
      <c r="N1401" s="348"/>
      <c r="O1401" s="348"/>
      <c r="P1401" s="214">
        <v>0</v>
      </c>
      <c r="Q1401" s="214">
        <v>7000</v>
      </c>
      <c r="R1401" s="68" t="s">
        <v>1479</v>
      </c>
      <c r="S1401" s="349"/>
      <c r="T1401" s="272"/>
    </row>
    <row r="1402" spans="1:20" ht="51">
      <c r="A1402" s="191">
        <v>41</v>
      </c>
      <c r="B1402" s="68"/>
      <c r="C1402" s="212" t="s">
        <v>44</v>
      </c>
      <c r="D1402" s="213">
        <v>45730</v>
      </c>
      <c r="E1402" s="191" t="s">
        <v>4229</v>
      </c>
      <c r="F1402" s="191" t="s">
        <v>3</v>
      </c>
      <c r="G1402" s="191">
        <v>2267771</v>
      </c>
      <c r="H1402" s="68"/>
      <c r="I1402" s="197" t="s">
        <v>5433</v>
      </c>
      <c r="J1402" s="68"/>
      <c r="K1402" s="68"/>
      <c r="L1402" s="68"/>
      <c r="M1402" s="68"/>
      <c r="N1402" s="348"/>
      <c r="O1402" s="348"/>
      <c r="P1402" s="214">
        <v>0</v>
      </c>
      <c r="Q1402" s="214">
        <v>333</v>
      </c>
      <c r="R1402" s="68" t="s">
        <v>1479</v>
      </c>
      <c r="S1402" s="349"/>
      <c r="T1402" s="272"/>
    </row>
    <row r="1403" spans="1:20" ht="51">
      <c r="A1403" s="191">
        <v>288</v>
      </c>
      <c r="B1403" s="68"/>
      <c r="C1403" s="212" t="s">
        <v>117</v>
      </c>
      <c r="D1403" s="213">
        <v>45730</v>
      </c>
      <c r="E1403" s="191" t="s">
        <v>4230</v>
      </c>
      <c r="F1403" s="191" t="s">
        <v>3</v>
      </c>
      <c r="G1403" s="191">
        <v>2267817</v>
      </c>
      <c r="H1403" s="68"/>
      <c r="I1403" s="197" t="s">
        <v>5434</v>
      </c>
      <c r="J1403" s="68"/>
      <c r="K1403" s="68"/>
      <c r="L1403" s="68"/>
      <c r="M1403" s="68"/>
      <c r="N1403" s="348"/>
      <c r="O1403" s="348"/>
      <c r="P1403" s="214">
        <v>0</v>
      </c>
      <c r="Q1403" s="214">
        <v>60</v>
      </c>
      <c r="R1403" s="68" t="s">
        <v>1479</v>
      </c>
      <c r="S1403" s="349"/>
      <c r="T1403" s="272"/>
    </row>
    <row r="1404" spans="1:20" ht="51">
      <c r="A1404" s="191">
        <v>288</v>
      </c>
      <c r="B1404" s="68"/>
      <c r="C1404" s="212" t="s">
        <v>117</v>
      </c>
      <c r="D1404" s="213">
        <v>45730</v>
      </c>
      <c r="E1404" s="191" t="s">
        <v>4231</v>
      </c>
      <c r="F1404" s="191" t="s">
        <v>3</v>
      </c>
      <c r="G1404" s="191">
        <v>2267820</v>
      </c>
      <c r="H1404" s="68"/>
      <c r="I1404" s="197" t="s">
        <v>5435</v>
      </c>
      <c r="J1404" s="68"/>
      <c r="K1404" s="68"/>
      <c r="L1404" s="68"/>
      <c r="M1404" s="68"/>
      <c r="N1404" s="348"/>
      <c r="O1404" s="348"/>
      <c r="P1404" s="214">
        <v>0</v>
      </c>
      <c r="Q1404" s="214">
        <v>1950</v>
      </c>
      <c r="R1404" s="68" t="s">
        <v>1479</v>
      </c>
      <c r="S1404" s="349"/>
      <c r="T1404" s="272"/>
    </row>
    <row r="1405" spans="1:20" ht="51">
      <c r="A1405" s="191">
        <v>86</v>
      </c>
      <c r="B1405" s="68"/>
      <c r="C1405" s="212" t="s">
        <v>50</v>
      </c>
      <c r="D1405" s="213">
        <v>45730</v>
      </c>
      <c r="E1405" s="191" t="s">
        <v>4232</v>
      </c>
      <c r="F1405" s="191" t="s">
        <v>3</v>
      </c>
      <c r="G1405" s="191">
        <v>2267824</v>
      </c>
      <c r="H1405" s="68"/>
      <c r="I1405" s="197" t="s">
        <v>5436</v>
      </c>
      <c r="J1405" s="68"/>
      <c r="K1405" s="68"/>
      <c r="L1405" s="68"/>
      <c r="M1405" s="68"/>
      <c r="N1405" s="348"/>
      <c r="O1405" s="348"/>
      <c r="P1405" s="214">
        <v>0</v>
      </c>
      <c r="Q1405" s="214">
        <v>4455.46</v>
      </c>
      <c r="R1405" s="68" t="s">
        <v>1479</v>
      </c>
      <c r="S1405" s="349"/>
      <c r="T1405" s="272"/>
    </row>
    <row r="1406" spans="1:20" ht="51">
      <c r="A1406" s="191" t="s">
        <v>550</v>
      </c>
      <c r="B1406" s="68"/>
      <c r="C1406" s="212" t="s">
        <v>589</v>
      </c>
      <c r="D1406" s="213">
        <v>45730</v>
      </c>
      <c r="E1406" s="191" t="s">
        <v>4233</v>
      </c>
      <c r="F1406" s="191" t="s">
        <v>3</v>
      </c>
      <c r="G1406" s="191">
        <v>2267827</v>
      </c>
      <c r="H1406" s="68"/>
      <c r="I1406" s="197" t="s">
        <v>1548</v>
      </c>
      <c r="J1406" s="68"/>
      <c r="K1406" s="68"/>
      <c r="L1406" s="68"/>
      <c r="M1406" s="68"/>
      <c r="N1406" s="348"/>
      <c r="O1406" s="348"/>
      <c r="P1406" s="214">
        <v>0</v>
      </c>
      <c r="Q1406" s="214">
        <v>700</v>
      </c>
      <c r="R1406" s="68" t="s">
        <v>1479</v>
      </c>
      <c r="S1406" s="349"/>
      <c r="T1406" s="272"/>
    </row>
    <row r="1407" spans="1:20" ht="51">
      <c r="A1407" s="191">
        <v>526</v>
      </c>
      <c r="B1407" s="68"/>
      <c r="C1407" s="212" t="s">
        <v>1262</v>
      </c>
      <c r="D1407" s="213">
        <v>45730</v>
      </c>
      <c r="E1407" s="191" t="s">
        <v>4234</v>
      </c>
      <c r="F1407" s="191" t="s">
        <v>3</v>
      </c>
      <c r="G1407" s="191">
        <v>2267831</v>
      </c>
      <c r="H1407" s="68"/>
      <c r="I1407" s="197" t="s">
        <v>5437</v>
      </c>
      <c r="J1407" s="68"/>
      <c r="K1407" s="68"/>
      <c r="L1407" s="68"/>
      <c r="M1407" s="68"/>
      <c r="N1407" s="348"/>
      <c r="O1407" s="348"/>
      <c r="P1407" s="214">
        <v>0</v>
      </c>
      <c r="Q1407" s="214">
        <v>9000</v>
      </c>
      <c r="R1407" s="68" t="s">
        <v>1479</v>
      </c>
      <c r="S1407" s="349"/>
      <c r="T1407" s="272"/>
    </row>
    <row r="1408" spans="1:20" ht="51">
      <c r="A1408" s="191">
        <v>132</v>
      </c>
      <c r="B1408" s="68"/>
      <c r="C1408" s="212" t="s">
        <v>59</v>
      </c>
      <c r="D1408" s="213">
        <v>45730</v>
      </c>
      <c r="E1408" s="191" t="s">
        <v>4235</v>
      </c>
      <c r="F1408" s="191" t="s">
        <v>3</v>
      </c>
      <c r="G1408" s="191">
        <v>2267832</v>
      </c>
      <c r="H1408" s="68"/>
      <c r="I1408" s="197" t="s">
        <v>5438</v>
      </c>
      <c r="J1408" s="68"/>
      <c r="K1408" s="68"/>
      <c r="L1408" s="68"/>
      <c r="M1408" s="68"/>
      <c r="N1408" s="348"/>
      <c r="O1408" s="348"/>
      <c r="P1408" s="214">
        <v>0</v>
      </c>
      <c r="Q1408" s="214">
        <v>111.3</v>
      </c>
      <c r="R1408" s="68" t="s">
        <v>1479</v>
      </c>
      <c r="S1408" s="349"/>
      <c r="T1408" s="272"/>
    </row>
    <row r="1409" spans="1:20" ht="51">
      <c r="A1409" s="191">
        <v>132</v>
      </c>
      <c r="B1409" s="68"/>
      <c r="C1409" s="212" t="s">
        <v>59</v>
      </c>
      <c r="D1409" s="213">
        <v>45730</v>
      </c>
      <c r="E1409" s="191" t="s">
        <v>4236</v>
      </c>
      <c r="F1409" s="191" t="s">
        <v>3</v>
      </c>
      <c r="G1409" s="191">
        <v>2267835</v>
      </c>
      <c r="H1409" s="68"/>
      <c r="I1409" s="197" t="s">
        <v>5439</v>
      </c>
      <c r="J1409" s="68"/>
      <c r="K1409" s="68"/>
      <c r="L1409" s="68"/>
      <c r="M1409" s="68"/>
      <c r="N1409" s="348"/>
      <c r="O1409" s="348"/>
      <c r="P1409" s="214">
        <v>0</v>
      </c>
      <c r="Q1409" s="214">
        <v>111.3</v>
      </c>
      <c r="R1409" s="68" t="s">
        <v>1479</v>
      </c>
      <c r="S1409" s="349"/>
      <c r="T1409" s="272"/>
    </row>
    <row r="1410" spans="1:20" ht="51">
      <c r="A1410" s="191" t="s">
        <v>550</v>
      </c>
      <c r="B1410" s="68"/>
      <c r="C1410" s="212" t="s">
        <v>589</v>
      </c>
      <c r="D1410" s="213">
        <v>45730</v>
      </c>
      <c r="E1410" s="191" t="s">
        <v>4237</v>
      </c>
      <c r="F1410" s="191" t="s">
        <v>3</v>
      </c>
      <c r="G1410" s="191">
        <v>2267855</v>
      </c>
      <c r="H1410" s="68"/>
      <c r="I1410" s="197" t="s">
        <v>5440</v>
      </c>
      <c r="J1410" s="68"/>
      <c r="K1410" s="68"/>
      <c r="L1410" s="68"/>
      <c r="M1410" s="68"/>
      <c r="N1410" s="348"/>
      <c r="O1410" s="348"/>
      <c r="P1410" s="214">
        <v>0</v>
      </c>
      <c r="Q1410" s="214">
        <v>2207.94</v>
      </c>
      <c r="R1410" s="68" t="s">
        <v>1479</v>
      </c>
      <c r="S1410" s="349"/>
      <c r="T1410" s="272"/>
    </row>
    <row r="1411" spans="1:20" ht="63.75">
      <c r="A1411" s="191">
        <v>41</v>
      </c>
      <c r="B1411" s="68"/>
      <c r="C1411" s="212" t="s">
        <v>44</v>
      </c>
      <c r="D1411" s="213">
        <v>45730</v>
      </c>
      <c r="E1411" s="191" t="s">
        <v>4238</v>
      </c>
      <c r="F1411" s="191" t="s">
        <v>3</v>
      </c>
      <c r="G1411" s="191">
        <v>2267861</v>
      </c>
      <c r="H1411" s="68"/>
      <c r="I1411" s="197" t="s">
        <v>5441</v>
      </c>
      <c r="J1411" s="68"/>
      <c r="K1411" s="68"/>
      <c r="L1411" s="68"/>
      <c r="M1411" s="68"/>
      <c r="N1411" s="348"/>
      <c r="O1411" s="348"/>
      <c r="P1411" s="214">
        <v>0</v>
      </c>
      <c r="Q1411" s="214">
        <v>185.5</v>
      </c>
      <c r="R1411" s="68" t="s">
        <v>1479</v>
      </c>
      <c r="S1411" s="349"/>
      <c r="T1411" s="272"/>
    </row>
    <row r="1412" spans="1:20" ht="51">
      <c r="A1412" s="191">
        <v>383</v>
      </c>
      <c r="B1412" s="68"/>
      <c r="C1412" s="212" t="s">
        <v>1242</v>
      </c>
      <c r="D1412" s="213">
        <v>45730</v>
      </c>
      <c r="E1412" s="191" t="s">
        <v>4239</v>
      </c>
      <c r="F1412" s="191" t="s">
        <v>3</v>
      </c>
      <c r="G1412" s="191">
        <v>2267873</v>
      </c>
      <c r="H1412" s="68"/>
      <c r="I1412" s="197" t="s">
        <v>5442</v>
      </c>
      <c r="J1412" s="68"/>
      <c r="K1412" s="68"/>
      <c r="L1412" s="68"/>
      <c r="M1412" s="68"/>
      <c r="N1412" s="348"/>
      <c r="O1412" s="348"/>
      <c r="P1412" s="214">
        <v>0</v>
      </c>
      <c r="Q1412" s="214">
        <v>205</v>
      </c>
      <c r="R1412" s="68" t="s">
        <v>1479</v>
      </c>
      <c r="S1412" s="349"/>
      <c r="T1412" s="272"/>
    </row>
    <row r="1413" spans="1:20" ht="51">
      <c r="A1413" s="191">
        <v>383</v>
      </c>
      <c r="B1413" s="68"/>
      <c r="C1413" s="212" t="s">
        <v>1242</v>
      </c>
      <c r="D1413" s="213">
        <v>45730</v>
      </c>
      <c r="E1413" s="191" t="s">
        <v>4240</v>
      </c>
      <c r="F1413" s="191" t="s">
        <v>3</v>
      </c>
      <c r="G1413" s="191">
        <v>2267875</v>
      </c>
      <c r="H1413" s="68"/>
      <c r="I1413" s="197" t="s">
        <v>5443</v>
      </c>
      <c r="J1413" s="68"/>
      <c r="K1413" s="68"/>
      <c r="L1413" s="68"/>
      <c r="M1413" s="68"/>
      <c r="N1413" s="348"/>
      <c r="O1413" s="348"/>
      <c r="P1413" s="214">
        <v>0</v>
      </c>
      <c r="Q1413" s="214">
        <v>107</v>
      </c>
      <c r="R1413" s="68" t="s">
        <v>1479</v>
      </c>
      <c r="S1413" s="349"/>
      <c r="T1413" s="272"/>
    </row>
    <row r="1414" spans="1:20" ht="51">
      <c r="A1414" s="191">
        <v>661</v>
      </c>
      <c r="B1414" s="68"/>
      <c r="C1414" s="212" t="s">
        <v>177</v>
      </c>
      <c r="D1414" s="213">
        <v>45730</v>
      </c>
      <c r="E1414" s="191" t="s">
        <v>4241</v>
      </c>
      <c r="F1414" s="191" t="s">
        <v>3</v>
      </c>
      <c r="G1414" s="191">
        <v>2267879</v>
      </c>
      <c r="H1414" s="68"/>
      <c r="I1414" s="197" t="s">
        <v>3605</v>
      </c>
      <c r="J1414" s="68"/>
      <c r="K1414" s="68"/>
      <c r="L1414" s="68"/>
      <c r="M1414" s="68"/>
      <c r="N1414" s="348"/>
      <c r="O1414" s="348"/>
      <c r="P1414" s="214">
        <v>0</v>
      </c>
      <c r="Q1414" s="214">
        <v>8.6999999999999993</v>
      </c>
      <c r="R1414" s="68" t="s">
        <v>1479</v>
      </c>
      <c r="S1414" s="349"/>
      <c r="T1414" s="272"/>
    </row>
    <row r="1415" spans="1:20" ht="51">
      <c r="A1415" s="191">
        <v>661</v>
      </c>
      <c r="B1415" s="68"/>
      <c r="C1415" s="212" t="s">
        <v>177</v>
      </c>
      <c r="D1415" s="213">
        <v>45730</v>
      </c>
      <c r="E1415" s="191" t="s">
        <v>4242</v>
      </c>
      <c r="F1415" s="191" t="s">
        <v>3</v>
      </c>
      <c r="G1415" s="191">
        <v>2267881</v>
      </c>
      <c r="H1415" s="68"/>
      <c r="I1415" s="197" t="s">
        <v>5444</v>
      </c>
      <c r="J1415" s="68"/>
      <c r="K1415" s="68"/>
      <c r="L1415" s="68"/>
      <c r="M1415" s="68"/>
      <c r="N1415" s="348"/>
      <c r="O1415" s="348"/>
      <c r="P1415" s="214">
        <v>0</v>
      </c>
      <c r="Q1415" s="214">
        <v>4</v>
      </c>
      <c r="R1415" s="68" t="s">
        <v>1479</v>
      </c>
      <c r="S1415" s="349"/>
      <c r="T1415" s="272"/>
    </row>
    <row r="1416" spans="1:20" ht="51">
      <c r="A1416" s="191">
        <v>661</v>
      </c>
      <c r="B1416" s="68"/>
      <c r="C1416" s="212" t="s">
        <v>177</v>
      </c>
      <c r="D1416" s="213">
        <v>45730</v>
      </c>
      <c r="E1416" s="191" t="s">
        <v>4243</v>
      </c>
      <c r="F1416" s="191" t="s">
        <v>3</v>
      </c>
      <c r="G1416" s="191">
        <v>2267883</v>
      </c>
      <c r="H1416" s="68"/>
      <c r="I1416" s="197" t="s">
        <v>3605</v>
      </c>
      <c r="J1416" s="68"/>
      <c r="K1416" s="68"/>
      <c r="L1416" s="68"/>
      <c r="M1416" s="68"/>
      <c r="N1416" s="348"/>
      <c r="O1416" s="348"/>
      <c r="P1416" s="214">
        <v>0</v>
      </c>
      <c r="Q1416" s="214">
        <v>2.2000000000000002</v>
      </c>
      <c r="R1416" s="68" t="s">
        <v>1479</v>
      </c>
      <c r="S1416" s="349"/>
      <c r="T1416" s="272"/>
    </row>
    <row r="1417" spans="1:20" ht="51">
      <c r="A1417" s="191">
        <v>661</v>
      </c>
      <c r="B1417" s="68"/>
      <c r="C1417" s="212" t="s">
        <v>177</v>
      </c>
      <c r="D1417" s="213">
        <v>45730</v>
      </c>
      <c r="E1417" s="191" t="s">
        <v>4244</v>
      </c>
      <c r="F1417" s="191" t="s">
        <v>3</v>
      </c>
      <c r="G1417" s="191">
        <v>2267885</v>
      </c>
      <c r="H1417" s="68"/>
      <c r="I1417" s="197" t="s">
        <v>5445</v>
      </c>
      <c r="J1417" s="68"/>
      <c r="K1417" s="68"/>
      <c r="L1417" s="68"/>
      <c r="M1417" s="68"/>
      <c r="N1417" s="348"/>
      <c r="O1417" s="348"/>
      <c r="P1417" s="214">
        <v>0</v>
      </c>
      <c r="Q1417" s="214">
        <v>50</v>
      </c>
      <c r="R1417" s="68" t="s">
        <v>1479</v>
      </c>
      <c r="S1417" s="349"/>
      <c r="T1417" s="272"/>
    </row>
    <row r="1418" spans="1:20" ht="51">
      <c r="A1418" s="191">
        <v>661</v>
      </c>
      <c r="B1418" s="68"/>
      <c r="C1418" s="212" t="s">
        <v>177</v>
      </c>
      <c r="D1418" s="213">
        <v>45730</v>
      </c>
      <c r="E1418" s="191" t="s">
        <v>4245</v>
      </c>
      <c r="F1418" s="191" t="s">
        <v>3</v>
      </c>
      <c r="G1418" s="191">
        <v>2267886</v>
      </c>
      <c r="H1418" s="68"/>
      <c r="I1418" s="197" t="s">
        <v>5445</v>
      </c>
      <c r="J1418" s="68"/>
      <c r="K1418" s="68"/>
      <c r="L1418" s="68"/>
      <c r="M1418" s="68"/>
      <c r="N1418" s="348"/>
      <c r="O1418" s="348"/>
      <c r="P1418" s="214">
        <v>0</v>
      </c>
      <c r="Q1418" s="214">
        <v>20</v>
      </c>
      <c r="R1418" s="68" t="s">
        <v>1479</v>
      </c>
      <c r="S1418" s="349"/>
      <c r="T1418" s="272"/>
    </row>
    <row r="1419" spans="1:20" ht="38.25">
      <c r="A1419" s="191">
        <v>46</v>
      </c>
      <c r="B1419" s="68"/>
      <c r="C1419" s="212" t="s">
        <v>1367</v>
      </c>
      <c r="D1419" s="213">
        <v>45730</v>
      </c>
      <c r="E1419" s="191" t="s">
        <v>4246</v>
      </c>
      <c r="F1419" s="191" t="s">
        <v>3</v>
      </c>
      <c r="G1419" s="191">
        <v>2267898</v>
      </c>
      <c r="H1419" s="68"/>
      <c r="I1419" s="197" t="s">
        <v>5446</v>
      </c>
      <c r="J1419" s="68"/>
      <c r="K1419" s="68"/>
      <c r="L1419" s="68"/>
      <c r="M1419" s="68"/>
      <c r="N1419" s="348"/>
      <c r="O1419" s="348"/>
      <c r="P1419" s="214">
        <v>0</v>
      </c>
      <c r="Q1419" s="214">
        <v>2800</v>
      </c>
      <c r="R1419" s="68" t="s">
        <v>1479</v>
      </c>
      <c r="S1419" s="349"/>
      <c r="T1419" s="272"/>
    </row>
    <row r="1420" spans="1:20" ht="51">
      <c r="A1420" s="191" t="s">
        <v>550</v>
      </c>
      <c r="B1420" s="68"/>
      <c r="C1420" s="212" t="s">
        <v>589</v>
      </c>
      <c r="D1420" s="213">
        <v>45730</v>
      </c>
      <c r="E1420" s="191" t="s">
        <v>4247</v>
      </c>
      <c r="F1420" s="191" t="s">
        <v>3</v>
      </c>
      <c r="G1420" s="191">
        <v>2267901</v>
      </c>
      <c r="H1420" s="68"/>
      <c r="I1420" s="197" t="s">
        <v>5447</v>
      </c>
      <c r="J1420" s="68"/>
      <c r="K1420" s="68"/>
      <c r="L1420" s="68"/>
      <c r="M1420" s="68"/>
      <c r="N1420" s="348"/>
      <c r="O1420" s="348"/>
      <c r="P1420" s="214">
        <v>0</v>
      </c>
      <c r="Q1420" s="214">
        <v>180.76</v>
      </c>
      <c r="R1420" s="68" t="s">
        <v>1479</v>
      </c>
      <c r="S1420" s="349"/>
      <c r="T1420" s="272"/>
    </row>
    <row r="1421" spans="1:20" ht="51">
      <c r="A1421" s="191" t="s">
        <v>550</v>
      </c>
      <c r="B1421" s="68"/>
      <c r="C1421" s="212" t="s">
        <v>589</v>
      </c>
      <c r="D1421" s="213">
        <v>45730</v>
      </c>
      <c r="E1421" s="191" t="s">
        <v>4248</v>
      </c>
      <c r="F1421" s="191" t="s">
        <v>3</v>
      </c>
      <c r="G1421" s="191">
        <v>2267905</v>
      </c>
      <c r="H1421" s="68"/>
      <c r="I1421" s="197" t="s">
        <v>5448</v>
      </c>
      <c r="J1421" s="68"/>
      <c r="K1421" s="68"/>
      <c r="L1421" s="68"/>
      <c r="M1421" s="68"/>
      <c r="N1421" s="348"/>
      <c r="O1421" s="348"/>
      <c r="P1421" s="214">
        <v>0</v>
      </c>
      <c r="Q1421" s="214">
        <v>180.76</v>
      </c>
      <c r="R1421" s="68" t="s">
        <v>1479</v>
      </c>
      <c r="S1421" s="349"/>
      <c r="T1421" s="272"/>
    </row>
    <row r="1422" spans="1:20" ht="51">
      <c r="A1422" s="191" t="s">
        <v>550</v>
      </c>
      <c r="B1422" s="68"/>
      <c r="C1422" s="212" t="s">
        <v>589</v>
      </c>
      <c r="D1422" s="213">
        <v>45730</v>
      </c>
      <c r="E1422" s="191" t="s">
        <v>4249</v>
      </c>
      <c r="F1422" s="191" t="s">
        <v>3</v>
      </c>
      <c r="G1422" s="191">
        <v>2267906</v>
      </c>
      <c r="H1422" s="68"/>
      <c r="I1422" s="197" t="s">
        <v>5449</v>
      </c>
      <c r="J1422" s="68"/>
      <c r="K1422" s="68"/>
      <c r="L1422" s="68"/>
      <c r="M1422" s="68"/>
      <c r="N1422" s="348"/>
      <c r="O1422" s="348"/>
      <c r="P1422" s="214">
        <v>0</v>
      </c>
      <c r="Q1422" s="214">
        <v>180.76</v>
      </c>
      <c r="R1422" s="68" t="s">
        <v>1479</v>
      </c>
      <c r="S1422" s="349"/>
      <c r="T1422" s="272"/>
    </row>
    <row r="1423" spans="1:20" ht="51">
      <c r="A1423" s="191" t="s">
        <v>550</v>
      </c>
      <c r="B1423" s="68"/>
      <c r="C1423" s="212" t="s">
        <v>589</v>
      </c>
      <c r="D1423" s="213">
        <v>45730</v>
      </c>
      <c r="E1423" s="191" t="s">
        <v>4250</v>
      </c>
      <c r="F1423" s="191" t="s">
        <v>3</v>
      </c>
      <c r="G1423" s="191">
        <v>2267907</v>
      </c>
      <c r="H1423" s="68"/>
      <c r="I1423" s="197" t="s">
        <v>5450</v>
      </c>
      <c r="J1423" s="68"/>
      <c r="K1423" s="68"/>
      <c r="L1423" s="68"/>
      <c r="M1423" s="68"/>
      <c r="N1423" s="348"/>
      <c r="O1423" s="348"/>
      <c r="P1423" s="214">
        <v>0</v>
      </c>
      <c r="Q1423" s="214">
        <v>180.76</v>
      </c>
      <c r="R1423" s="68" t="s">
        <v>1479</v>
      </c>
      <c r="S1423" s="349"/>
      <c r="T1423" s="272"/>
    </row>
    <row r="1424" spans="1:20" ht="51">
      <c r="A1424" s="191" t="s">
        <v>550</v>
      </c>
      <c r="B1424" s="68"/>
      <c r="C1424" s="212" t="s">
        <v>589</v>
      </c>
      <c r="D1424" s="213">
        <v>45730</v>
      </c>
      <c r="E1424" s="191" t="s">
        <v>4251</v>
      </c>
      <c r="F1424" s="191" t="s">
        <v>3</v>
      </c>
      <c r="G1424" s="191">
        <v>2267909</v>
      </c>
      <c r="H1424" s="68"/>
      <c r="I1424" s="197" t="s">
        <v>5451</v>
      </c>
      <c r="J1424" s="68"/>
      <c r="K1424" s="68"/>
      <c r="L1424" s="68"/>
      <c r="M1424" s="68"/>
      <c r="N1424" s="348"/>
      <c r="O1424" s="348"/>
      <c r="P1424" s="214">
        <v>0</v>
      </c>
      <c r="Q1424" s="214">
        <v>180.76</v>
      </c>
      <c r="R1424" s="68" t="s">
        <v>1479</v>
      </c>
      <c r="S1424" s="349"/>
      <c r="T1424" s="272"/>
    </row>
    <row r="1425" spans="1:20" ht="51">
      <c r="A1425" s="191" t="s">
        <v>550</v>
      </c>
      <c r="B1425" s="68"/>
      <c r="C1425" s="212" t="s">
        <v>589</v>
      </c>
      <c r="D1425" s="213">
        <v>45730</v>
      </c>
      <c r="E1425" s="191" t="s">
        <v>4252</v>
      </c>
      <c r="F1425" s="191" t="s">
        <v>3</v>
      </c>
      <c r="G1425" s="191">
        <v>2267910</v>
      </c>
      <c r="H1425" s="68"/>
      <c r="I1425" s="197" t="s">
        <v>5452</v>
      </c>
      <c r="J1425" s="68"/>
      <c r="K1425" s="68"/>
      <c r="L1425" s="68"/>
      <c r="M1425" s="68"/>
      <c r="N1425" s="348"/>
      <c r="O1425" s="348"/>
      <c r="P1425" s="214">
        <v>0</v>
      </c>
      <c r="Q1425" s="214">
        <v>180.76</v>
      </c>
      <c r="R1425" s="68" t="s">
        <v>1479</v>
      </c>
      <c r="S1425" s="349"/>
      <c r="T1425" s="272"/>
    </row>
    <row r="1426" spans="1:20" ht="51">
      <c r="A1426" s="191" t="s">
        <v>550</v>
      </c>
      <c r="B1426" s="68"/>
      <c r="C1426" s="212" t="s">
        <v>589</v>
      </c>
      <c r="D1426" s="213">
        <v>45730</v>
      </c>
      <c r="E1426" s="191" t="s">
        <v>4253</v>
      </c>
      <c r="F1426" s="191" t="s">
        <v>3</v>
      </c>
      <c r="G1426" s="191">
        <v>2267911</v>
      </c>
      <c r="H1426" s="68"/>
      <c r="I1426" s="197" t="s">
        <v>5453</v>
      </c>
      <c r="J1426" s="68"/>
      <c r="K1426" s="68"/>
      <c r="L1426" s="68"/>
      <c r="M1426" s="68"/>
      <c r="N1426" s="348"/>
      <c r="O1426" s="348"/>
      <c r="P1426" s="214">
        <v>0</v>
      </c>
      <c r="Q1426" s="214">
        <v>7046.15</v>
      </c>
      <c r="R1426" s="68" t="s">
        <v>1479</v>
      </c>
      <c r="S1426" s="349"/>
      <c r="T1426" s="272"/>
    </row>
    <row r="1427" spans="1:20" ht="51">
      <c r="A1427" s="191" t="s">
        <v>550</v>
      </c>
      <c r="B1427" s="68"/>
      <c r="C1427" s="212" t="s">
        <v>589</v>
      </c>
      <c r="D1427" s="213">
        <v>45730</v>
      </c>
      <c r="E1427" s="191" t="s">
        <v>4254</v>
      </c>
      <c r="F1427" s="191" t="s">
        <v>3</v>
      </c>
      <c r="G1427" s="191">
        <v>2267912</v>
      </c>
      <c r="H1427" s="68"/>
      <c r="I1427" s="197" t="s">
        <v>5454</v>
      </c>
      <c r="J1427" s="68"/>
      <c r="K1427" s="68"/>
      <c r="L1427" s="68"/>
      <c r="M1427" s="68"/>
      <c r="N1427" s="348"/>
      <c r="O1427" s="348"/>
      <c r="P1427" s="214">
        <v>0</v>
      </c>
      <c r="Q1427" s="214">
        <v>1005.76</v>
      </c>
      <c r="R1427" s="68" t="s">
        <v>1479</v>
      </c>
      <c r="S1427" s="349"/>
      <c r="T1427" s="272"/>
    </row>
    <row r="1428" spans="1:20" ht="51">
      <c r="A1428" s="191" t="s">
        <v>550</v>
      </c>
      <c r="B1428" s="68"/>
      <c r="C1428" s="212" t="s">
        <v>589</v>
      </c>
      <c r="D1428" s="213">
        <v>45730</v>
      </c>
      <c r="E1428" s="191" t="s">
        <v>4255</v>
      </c>
      <c r="F1428" s="191" t="s">
        <v>3</v>
      </c>
      <c r="G1428" s="191">
        <v>2267913</v>
      </c>
      <c r="H1428" s="68"/>
      <c r="I1428" s="197" t="s">
        <v>5453</v>
      </c>
      <c r="J1428" s="68"/>
      <c r="K1428" s="68"/>
      <c r="L1428" s="68"/>
      <c r="M1428" s="68"/>
      <c r="N1428" s="348"/>
      <c r="O1428" s="348"/>
      <c r="P1428" s="214">
        <v>0</v>
      </c>
      <c r="Q1428" s="214">
        <v>7046.15</v>
      </c>
      <c r="R1428" s="68" t="s">
        <v>1479</v>
      </c>
      <c r="S1428" s="349"/>
      <c r="T1428" s="272"/>
    </row>
    <row r="1429" spans="1:20" ht="51">
      <c r="A1429" s="191" t="s">
        <v>550</v>
      </c>
      <c r="B1429" s="68"/>
      <c r="C1429" s="212" t="s">
        <v>589</v>
      </c>
      <c r="D1429" s="213">
        <v>45730</v>
      </c>
      <c r="E1429" s="191" t="s">
        <v>4256</v>
      </c>
      <c r="F1429" s="191" t="s">
        <v>3</v>
      </c>
      <c r="G1429" s="191">
        <v>2267914</v>
      </c>
      <c r="H1429" s="68"/>
      <c r="I1429" s="197" t="s">
        <v>5455</v>
      </c>
      <c r="J1429" s="68"/>
      <c r="K1429" s="68"/>
      <c r="L1429" s="68"/>
      <c r="M1429" s="68"/>
      <c r="N1429" s="348"/>
      <c r="O1429" s="348"/>
      <c r="P1429" s="214">
        <v>0</v>
      </c>
      <c r="Q1429" s="214">
        <v>1005.76</v>
      </c>
      <c r="R1429" s="68" t="s">
        <v>1479</v>
      </c>
      <c r="S1429" s="349"/>
      <c r="T1429" s="272"/>
    </row>
    <row r="1430" spans="1:20" ht="51">
      <c r="A1430" s="191" t="s">
        <v>550</v>
      </c>
      <c r="B1430" s="68"/>
      <c r="C1430" s="212" t="s">
        <v>589</v>
      </c>
      <c r="D1430" s="213">
        <v>45730</v>
      </c>
      <c r="E1430" s="191" t="s">
        <v>4257</v>
      </c>
      <c r="F1430" s="191" t="s">
        <v>3</v>
      </c>
      <c r="G1430" s="191">
        <v>2267916</v>
      </c>
      <c r="H1430" s="68"/>
      <c r="I1430" s="197" t="s">
        <v>5456</v>
      </c>
      <c r="J1430" s="68"/>
      <c r="K1430" s="68"/>
      <c r="L1430" s="68"/>
      <c r="M1430" s="68"/>
      <c r="N1430" s="348"/>
      <c r="O1430" s="348"/>
      <c r="P1430" s="214">
        <v>0</v>
      </c>
      <c r="Q1430" s="214">
        <v>1005.76</v>
      </c>
      <c r="R1430" s="68" t="s">
        <v>1479</v>
      </c>
      <c r="S1430" s="349"/>
      <c r="T1430" s="272"/>
    </row>
    <row r="1431" spans="1:20" ht="51">
      <c r="A1431" s="191" t="s">
        <v>550</v>
      </c>
      <c r="B1431" s="68"/>
      <c r="C1431" s="212" t="s">
        <v>589</v>
      </c>
      <c r="D1431" s="213">
        <v>45730</v>
      </c>
      <c r="E1431" s="191" t="s">
        <v>4258</v>
      </c>
      <c r="F1431" s="191" t="s">
        <v>3</v>
      </c>
      <c r="G1431" s="191">
        <v>2267918</v>
      </c>
      <c r="H1431" s="68"/>
      <c r="I1431" s="197" t="s">
        <v>5457</v>
      </c>
      <c r="J1431" s="68"/>
      <c r="K1431" s="68"/>
      <c r="L1431" s="68"/>
      <c r="M1431" s="68"/>
      <c r="N1431" s="348"/>
      <c r="O1431" s="348"/>
      <c r="P1431" s="214">
        <v>0</v>
      </c>
      <c r="Q1431" s="214">
        <v>1005.76</v>
      </c>
      <c r="R1431" s="68" t="s">
        <v>1479</v>
      </c>
      <c r="S1431" s="349"/>
      <c r="T1431" s="272"/>
    </row>
    <row r="1432" spans="1:20" ht="51">
      <c r="A1432" s="191" t="s">
        <v>550</v>
      </c>
      <c r="B1432" s="68"/>
      <c r="C1432" s="212" t="s">
        <v>589</v>
      </c>
      <c r="D1432" s="213">
        <v>45730</v>
      </c>
      <c r="E1432" s="191" t="s">
        <v>4259</v>
      </c>
      <c r="F1432" s="191" t="s">
        <v>3</v>
      </c>
      <c r="G1432" s="191">
        <v>2267919</v>
      </c>
      <c r="H1432" s="68"/>
      <c r="I1432" s="197" t="s">
        <v>5458</v>
      </c>
      <c r="J1432" s="68"/>
      <c r="K1432" s="68"/>
      <c r="L1432" s="68"/>
      <c r="M1432" s="68"/>
      <c r="N1432" s="348"/>
      <c r="O1432" s="348"/>
      <c r="P1432" s="214">
        <v>0</v>
      </c>
      <c r="Q1432" s="214">
        <v>1010.07</v>
      </c>
      <c r="R1432" s="68" t="s">
        <v>1479</v>
      </c>
      <c r="S1432" s="349"/>
      <c r="T1432" s="272"/>
    </row>
    <row r="1433" spans="1:20" ht="51">
      <c r="A1433" s="191" t="s">
        <v>550</v>
      </c>
      <c r="B1433" s="68"/>
      <c r="C1433" s="212" t="s">
        <v>589</v>
      </c>
      <c r="D1433" s="213">
        <v>45730</v>
      </c>
      <c r="E1433" s="191" t="s">
        <v>4260</v>
      </c>
      <c r="F1433" s="191" t="s">
        <v>3</v>
      </c>
      <c r="G1433" s="191">
        <v>2267920</v>
      </c>
      <c r="H1433" s="68"/>
      <c r="I1433" s="197" t="s">
        <v>5459</v>
      </c>
      <c r="J1433" s="68"/>
      <c r="K1433" s="68"/>
      <c r="L1433" s="68"/>
      <c r="M1433" s="68"/>
      <c r="N1433" s="348"/>
      <c r="O1433" s="348"/>
      <c r="P1433" s="214">
        <v>0</v>
      </c>
      <c r="Q1433" s="214">
        <v>1010.07</v>
      </c>
      <c r="R1433" s="68" t="s">
        <v>1479</v>
      </c>
      <c r="S1433" s="349"/>
      <c r="T1433" s="272"/>
    </row>
    <row r="1434" spans="1:20" ht="51">
      <c r="A1434" s="191">
        <v>25</v>
      </c>
      <c r="B1434" s="68"/>
      <c r="C1434" s="212" t="s">
        <v>42</v>
      </c>
      <c r="D1434" s="213">
        <v>45730</v>
      </c>
      <c r="E1434" s="191" t="s">
        <v>4261</v>
      </c>
      <c r="F1434" s="191" t="s">
        <v>3</v>
      </c>
      <c r="G1434" s="191">
        <v>2267935</v>
      </c>
      <c r="H1434" s="68"/>
      <c r="I1434" s="197" t="s">
        <v>5460</v>
      </c>
      <c r="J1434" s="68"/>
      <c r="K1434" s="68"/>
      <c r="L1434" s="68"/>
      <c r="M1434" s="68"/>
      <c r="N1434" s="348"/>
      <c r="O1434" s="348"/>
      <c r="P1434" s="214">
        <v>0</v>
      </c>
      <c r="Q1434" s="214">
        <v>239.75</v>
      </c>
      <c r="R1434" s="68" t="s">
        <v>1479</v>
      </c>
      <c r="S1434" s="349"/>
      <c r="T1434" s="272"/>
    </row>
    <row r="1435" spans="1:20" ht="38.25">
      <c r="A1435" s="191">
        <v>46</v>
      </c>
      <c r="B1435" s="68"/>
      <c r="C1435" s="212" t="s">
        <v>1367</v>
      </c>
      <c r="D1435" s="213">
        <v>45730</v>
      </c>
      <c r="E1435" s="191" t="s">
        <v>4262</v>
      </c>
      <c r="F1435" s="191" t="s">
        <v>3</v>
      </c>
      <c r="G1435" s="191">
        <v>2267954</v>
      </c>
      <c r="H1435" s="68"/>
      <c r="I1435" s="197" t="s">
        <v>5461</v>
      </c>
      <c r="J1435" s="68"/>
      <c r="K1435" s="68"/>
      <c r="L1435" s="68"/>
      <c r="M1435" s="68"/>
      <c r="N1435" s="348"/>
      <c r="O1435" s="348"/>
      <c r="P1435" s="214">
        <v>0</v>
      </c>
      <c r="Q1435" s="214">
        <v>250</v>
      </c>
      <c r="R1435" s="68" t="s">
        <v>1479</v>
      </c>
      <c r="S1435" s="349"/>
      <c r="T1435" s="272"/>
    </row>
    <row r="1436" spans="1:20" ht="38.25">
      <c r="A1436" s="191" t="s">
        <v>550</v>
      </c>
      <c r="B1436" s="68"/>
      <c r="C1436" s="212" t="s">
        <v>589</v>
      </c>
      <c r="D1436" s="213">
        <v>45730</v>
      </c>
      <c r="E1436" s="191" t="s">
        <v>4263</v>
      </c>
      <c r="F1436" s="191" t="s">
        <v>3</v>
      </c>
      <c r="G1436" s="191">
        <v>2267959</v>
      </c>
      <c r="H1436" s="68"/>
      <c r="I1436" s="197" t="s">
        <v>5462</v>
      </c>
      <c r="J1436" s="68"/>
      <c r="K1436" s="68"/>
      <c r="L1436" s="68"/>
      <c r="M1436" s="68"/>
      <c r="N1436" s="348"/>
      <c r="O1436" s="348"/>
      <c r="P1436" s="214">
        <v>0</v>
      </c>
      <c r="Q1436" s="214">
        <v>1500</v>
      </c>
      <c r="R1436" s="68" t="s">
        <v>1479</v>
      </c>
      <c r="S1436" s="349"/>
      <c r="T1436" s="272"/>
    </row>
    <row r="1437" spans="1:20" ht="38.25">
      <c r="A1437" s="191" t="s">
        <v>550</v>
      </c>
      <c r="B1437" s="68"/>
      <c r="C1437" s="212" t="s">
        <v>589</v>
      </c>
      <c r="D1437" s="213">
        <v>45730</v>
      </c>
      <c r="E1437" s="191" t="s">
        <v>4264</v>
      </c>
      <c r="F1437" s="191" t="s">
        <v>3</v>
      </c>
      <c r="G1437" s="191">
        <v>2267960</v>
      </c>
      <c r="H1437" s="68"/>
      <c r="I1437" s="197" t="s">
        <v>5463</v>
      </c>
      <c r="J1437" s="68"/>
      <c r="K1437" s="68"/>
      <c r="L1437" s="68"/>
      <c r="M1437" s="68"/>
      <c r="N1437" s="348"/>
      <c r="O1437" s="348"/>
      <c r="P1437" s="214">
        <v>0</v>
      </c>
      <c r="Q1437" s="214">
        <v>750</v>
      </c>
      <c r="R1437" s="68" t="s">
        <v>1479</v>
      </c>
      <c r="S1437" s="349"/>
      <c r="T1437" s="272"/>
    </row>
    <row r="1438" spans="1:20" ht="38.25">
      <c r="A1438" s="191">
        <v>650</v>
      </c>
      <c r="B1438" s="68"/>
      <c r="C1438" s="212" t="s">
        <v>175</v>
      </c>
      <c r="D1438" s="213">
        <v>45730</v>
      </c>
      <c r="E1438" s="191" t="s">
        <v>4265</v>
      </c>
      <c r="F1438" s="191" t="s">
        <v>3</v>
      </c>
      <c r="G1438" s="191">
        <v>2267961</v>
      </c>
      <c r="H1438" s="68"/>
      <c r="I1438" s="197" t="s">
        <v>5464</v>
      </c>
      <c r="J1438" s="68"/>
      <c r="K1438" s="68"/>
      <c r="L1438" s="68"/>
      <c r="M1438" s="68"/>
      <c r="N1438" s="348"/>
      <c r="O1438" s="348"/>
      <c r="P1438" s="214">
        <v>0</v>
      </c>
      <c r="Q1438" s="214">
        <v>360</v>
      </c>
      <c r="R1438" s="68" t="s">
        <v>1479</v>
      </c>
      <c r="S1438" s="349"/>
      <c r="T1438" s="272"/>
    </row>
    <row r="1439" spans="1:20" ht="38.25">
      <c r="A1439" s="191" t="s">
        <v>550</v>
      </c>
      <c r="B1439" s="68"/>
      <c r="C1439" s="212" t="s">
        <v>589</v>
      </c>
      <c r="D1439" s="213">
        <v>45730</v>
      </c>
      <c r="E1439" s="191" t="s">
        <v>4266</v>
      </c>
      <c r="F1439" s="191" t="s">
        <v>3</v>
      </c>
      <c r="G1439" s="191">
        <v>2267962</v>
      </c>
      <c r="H1439" s="68"/>
      <c r="I1439" s="197" t="s">
        <v>5465</v>
      </c>
      <c r="J1439" s="68"/>
      <c r="K1439" s="68"/>
      <c r="L1439" s="68"/>
      <c r="M1439" s="68"/>
      <c r="N1439" s="348"/>
      <c r="O1439" s="348"/>
      <c r="P1439" s="214">
        <v>0</v>
      </c>
      <c r="Q1439" s="214">
        <v>750</v>
      </c>
      <c r="R1439" s="68" t="s">
        <v>1479</v>
      </c>
      <c r="S1439" s="349"/>
      <c r="T1439" s="272"/>
    </row>
    <row r="1440" spans="1:20" ht="63.75">
      <c r="A1440" s="191">
        <v>206</v>
      </c>
      <c r="B1440" s="68"/>
      <c r="C1440" s="212" t="s">
        <v>87</v>
      </c>
      <c r="D1440" s="213">
        <v>45730</v>
      </c>
      <c r="E1440" s="191" t="s">
        <v>4267</v>
      </c>
      <c r="F1440" s="191" t="s">
        <v>3</v>
      </c>
      <c r="G1440" s="191">
        <v>2267973</v>
      </c>
      <c r="H1440" s="68"/>
      <c r="I1440" s="197" t="s">
        <v>5466</v>
      </c>
      <c r="J1440" s="68"/>
      <c r="K1440" s="68"/>
      <c r="L1440" s="68"/>
      <c r="M1440" s="68"/>
      <c r="N1440" s="348"/>
      <c r="O1440" s="348"/>
      <c r="P1440" s="214">
        <v>0</v>
      </c>
      <c r="Q1440" s="214">
        <v>43.5</v>
      </c>
      <c r="R1440" s="68" t="s">
        <v>1479</v>
      </c>
      <c r="S1440" s="349"/>
      <c r="T1440" s="272"/>
    </row>
    <row r="1441" spans="1:20" ht="51">
      <c r="A1441" s="191">
        <v>513</v>
      </c>
      <c r="B1441" s="68"/>
      <c r="C1441" s="212" t="s">
        <v>160</v>
      </c>
      <c r="D1441" s="213">
        <v>45730</v>
      </c>
      <c r="E1441" s="191" t="s">
        <v>4268</v>
      </c>
      <c r="F1441" s="191" t="s">
        <v>3</v>
      </c>
      <c r="G1441" s="191">
        <v>2267716</v>
      </c>
      <c r="H1441" s="68"/>
      <c r="I1441" s="197" t="s">
        <v>5467</v>
      </c>
      <c r="J1441" s="68"/>
      <c r="K1441" s="68"/>
      <c r="L1441" s="68"/>
      <c r="M1441" s="68"/>
      <c r="N1441" s="348"/>
      <c r="O1441" s="348"/>
      <c r="P1441" s="214">
        <v>0</v>
      </c>
      <c r="Q1441" s="214">
        <v>4789.5</v>
      </c>
      <c r="R1441" s="68" t="s">
        <v>1479</v>
      </c>
      <c r="S1441" s="349"/>
      <c r="T1441" s="272"/>
    </row>
    <row r="1442" spans="1:20" ht="51">
      <c r="A1442" s="191">
        <v>513</v>
      </c>
      <c r="B1442" s="68"/>
      <c r="C1442" s="212" t="s">
        <v>160</v>
      </c>
      <c r="D1442" s="213">
        <v>45730</v>
      </c>
      <c r="E1442" s="191" t="s">
        <v>4269</v>
      </c>
      <c r="F1442" s="191" t="s">
        <v>3</v>
      </c>
      <c r="G1442" s="191">
        <v>2267717</v>
      </c>
      <c r="H1442" s="68"/>
      <c r="I1442" s="197" t="s">
        <v>5468</v>
      </c>
      <c r="J1442" s="68"/>
      <c r="K1442" s="68"/>
      <c r="L1442" s="68"/>
      <c r="M1442" s="68"/>
      <c r="N1442" s="348"/>
      <c r="O1442" s="348"/>
      <c r="P1442" s="214">
        <v>0</v>
      </c>
      <c r="Q1442" s="214">
        <v>8759.33</v>
      </c>
      <c r="R1442" s="68" t="s">
        <v>1479</v>
      </c>
      <c r="S1442" s="349"/>
      <c r="T1442" s="272"/>
    </row>
    <row r="1443" spans="1:20" ht="51">
      <c r="A1443" s="191">
        <v>513</v>
      </c>
      <c r="B1443" s="68"/>
      <c r="C1443" s="212" t="s">
        <v>160</v>
      </c>
      <c r="D1443" s="213">
        <v>45730</v>
      </c>
      <c r="E1443" s="191" t="s">
        <v>4270</v>
      </c>
      <c r="F1443" s="191" t="s">
        <v>3</v>
      </c>
      <c r="G1443" s="191">
        <v>2267718</v>
      </c>
      <c r="H1443" s="68"/>
      <c r="I1443" s="197" t="s">
        <v>5469</v>
      </c>
      <c r="J1443" s="68"/>
      <c r="K1443" s="68"/>
      <c r="L1443" s="68"/>
      <c r="M1443" s="68"/>
      <c r="N1443" s="348"/>
      <c r="O1443" s="348"/>
      <c r="P1443" s="214">
        <v>0</v>
      </c>
      <c r="Q1443" s="214">
        <v>1263.77</v>
      </c>
      <c r="R1443" s="68" t="s">
        <v>1479</v>
      </c>
      <c r="S1443" s="349"/>
      <c r="T1443" s="272"/>
    </row>
    <row r="1444" spans="1:20" ht="51">
      <c r="A1444" s="191">
        <v>513</v>
      </c>
      <c r="B1444" s="68"/>
      <c r="C1444" s="212" t="s">
        <v>160</v>
      </c>
      <c r="D1444" s="213">
        <v>45730</v>
      </c>
      <c r="E1444" s="191" t="s">
        <v>4271</v>
      </c>
      <c r="F1444" s="191" t="s">
        <v>3</v>
      </c>
      <c r="G1444" s="191">
        <v>2267719</v>
      </c>
      <c r="H1444" s="68"/>
      <c r="I1444" s="197" t="s">
        <v>5470</v>
      </c>
      <c r="J1444" s="68"/>
      <c r="K1444" s="68"/>
      <c r="L1444" s="68"/>
      <c r="M1444" s="68"/>
      <c r="N1444" s="348"/>
      <c r="O1444" s="348"/>
      <c r="P1444" s="214">
        <v>0</v>
      </c>
      <c r="Q1444" s="214">
        <v>1409.51</v>
      </c>
      <c r="R1444" s="68" t="s">
        <v>1479</v>
      </c>
      <c r="S1444" s="349"/>
      <c r="T1444" s="272"/>
    </row>
    <row r="1445" spans="1:20" ht="51">
      <c r="A1445" s="191">
        <v>15</v>
      </c>
      <c r="B1445" s="68"/>
      <c r="C1445" s="212" t="s">
        <v>39</v>
      </c>
      <c r="D1445" s="213">
        <v>45730</v>
      </c>
      <c r="E1445" s="191" t="s">
        <v>4272</v>
      </c>
      <c r="F1445" s="191" t="s">
        <v>3</v>
      </c>
      <c r="G1445" s="191">
        <v>2267745</v>
      </c>
      <c r="H1445" s="68"/>
      <c r="I1445" s="197" t="s">
        <v>5471</v>
      </c>
      <c r="J1445" s="68"/>
      <c r="K1445" s="68"/>
      <c r="L1445" s="68"/>
      <c r="M1445" s="68"/>
      <c r="N1445" s="348"/>
      <c r="O1445" s="348"/>
      <c r="P1445" s="214">
        <v>0</v>
      </c>
      <c r="Q1445" s="214">
        <v>100</v>
      </c>
      <c r="R1445" s="68" t="s">
        <v>1479</v>
      </c>
      <c r="S1445" s="349"/>
      <c r="T1445" s="272"/>
    </row>
    <row r="1446" spans="1:20" ht="51">
      <c r="A1446" s="191">
        <v>66</v>
      </c>
      <c r="B1446" s="68"/>
      <c r="C1446" s="212" t="s">
        <v>46</v>
      </c>
      <c r="D1446" s="213">
        <v>45730</v>
      </c>
      <c r="E1446" s="191" t="s">
        <v>4273</v>
      </c>
      <c r="F1446" s="191" t="s">
        <v>3</v>
      </c>
      <c r="G1446" s="191">
        <v>2267773</v>
      </c>
      <c r="H1446" s="68"/>
      <c r="I1446" s="197" t="s">
        <v>5472</v>
      </c>
      <c r="J1446" s="68"/>
      <c r="K1446" s="68"/>
      <c r="L1446" s="68"/>
      <c r="M1446" s="68"/>
      <c r="N1446" s="348"/>
      <c r="O1446" s="348"/>
      <c r="P1446" s="214">
        <v>0</v>
      </c>
      <c r="Q1446" s="214">
        <v>245</v>
      </c>
      <c r="R1446" s="68" t="s">
        <v>1479</v>
      </c>
      <c r="S1446" s="349"/>
      <c r="T1446" s="272"/>
    </row>
    <row r="1447" spans="1:20" ht="51">
      <c r="A1447" s="191">
        <v>591</v>
      </c>
      <c r="B1447" s="68"/>
      <c r="C1447" s="212" t="s">
        <v>670</v>
      </c>
      <c r="D1447" s="213">
        <v>45730</v>
      </c>
      <c r="E1447" s="191" t="s">
        <v>4274</v>
      </c>
      <c r="F1447" s="191" t="s">
        <v>3</v>
      </c>
      <c r="G1447" s="191">
        <v>2267788</v>
      </c>
      <c r="H1447" s="68"/>
      <c r="I1447" s="197" t="s">
        <v>5473</v>
      </c>
      <c r="J1447" s="68"/>
      <c r="K1447" s="68"/>
      <c r="L1447" s="68"/>
      <c r="M1447" s="68"/>
      <c r="N1447" s="348"/>
      <c r="O1447" s="348"/>
      <c r="P1447" s="214">
        <v>0</v>
      </c>
      <c r="Q1447" s="214">
        <v>8510</v>
      </c>
      <c r="R1447" s="68" t="s">
        <v>1479</v>
      </c>
      <c r="S1447" s="349"/>
      <c r="T1447" s="272"/>
    </row>
    <row r="1448" spans="1:20" ht="51">
      <c r="A1448" s="191">
        <v>591</v>
      </c>
      <c r="B1448" s="68"/>
      <c r="C1448" s="212" t="s">
        <v>670</v>
      </c>
      <c r="D1448" s="213">
        <v>45730</v>
      </c>
      <c r="E1448" s="191" t="s">
        <v>4275</v>
      </c>
      <c r="F1448" s="191" t="s">
        <v>3</v>
      </c>
      <c r="G1448" s="191">
        <v>2267789</v>
      </c>
      <c r="H1448" s="68"/>
      <c r="I1448" s="197" t="s">
        <v>5474</v>
      </c>
      <c r="J1448" s="68"/>
      <c r="K1448" s="68"/>
      <c r="L1448" s="68"/>
      <c r="M1448" s="68"/>
      <c r="N1448" s="348"/>
      <c r="O1448" s="348"/>
      <c r="P1448" s="214">
        <v>0</v>
      </c>
      <c r="Q1448" s="214">
        <v>6264</v>
      </c>
      <c r="R1448" s="68" t="s">
        <v>1479</v>
      </c>
      <c r="S1448" s="349"/>
      <c r="T1448" s="272"/>
    </row>
    <row r="1449" spans="1:20" ht="51">
      <c r="A1449" s="191">
        <v>591</v>
      </c>
      <c r="B1449" s="68"/>
      <c r="C1449" s="212" t="s">
        <v>670</v>
      </c>
      <c r="D1449" s="213">
        <v>45730</v>
      </c>
      <c r="E1449" s="191" t="s">
        <v>4276</v>
      </c>
      <c r="F1449" s="191" t="s">
        <v>3</v>
      </c>
      <c r="G1449" s="191">
        <v>2267791</v>
      </c>
      <c r="H1449" s="68"/>
      <c r="I1449" s="197" t="s">
        <v>5475</v>
      </c>
      <c r="J1449" s="68"/>
      <c r="K1449" s="68"/>
      <c r="L1449" s="68"/>
      <c r="M1449" s="68"/>
      <c r="N1449" s="348"/>
      <c r="O1449" s="348"/>
      <c r="P1449" s="214">
        <v>0</v>
      </c>
      <c r="Q1449" s="214">
        <v>4350</v>
      </c>
      <c r="R1449" s="68" t="s">
        <v>1479</v>
      </c>
      <c r="S1449" s="349"/>
      <c r="T1449" s="272"/>
    </row>
    <row r="1450" spans="1:20" ht="51">
      <c r="A1450" s="191">
        <v>591</v>
      </c>
      <c r="B1450" s="68"/>
      <c r="C1450" s="212" t="s">
        <v>670</v>
      </c>
      <c r="D1450" s="213">
        <v>45730</v>
      </c>
      <c r="E1450" s="191" t="s">
        <v>4277</v>
      </c>
      <c r="F1450" s="191" t="s">
        <v>3</v>
      </c>
      <c r="G1450" s="191">
        <v>2267793</v>
      </c>
      <c r="H1450" s="68"/>
      <c r="I1450" s="197" t="s">
        <v>5476</v>
      </c>
      <c r="J1450" s="68"/>
      <c r="K1450" s="68"/>
      <c r="L1450" s="68"/>
      <c r="M1450" s="68"/>
      <c r="N1450" s="348"/>
      <c r="O1450" s="348"/>
      <c r="P1450" s="214">
        <v>0</v>
      </c>
      <c r="Q1450" s="214">
        <v>5000</v>
      </c>
      <c r="R1450" s="68" t="s">
        <v>1479</v>
      </c>
      <c r="S1450" s="349"/>
      <c r="T1450" s="272"/>
    </row>
    <row r="1451" spans="1:20" ht="51">
      <c r="A1451" s="191">
        <v>591</v>
      </c>
      <c r="B1451" s="68"/>
      <c r="C1451" s="212" t="s">
        <v>670</v>
      </c>
      <c r="D1451" s="213">
        <v>45730</v>
      </c>
      <c r="E1451" s="191" t="s">
        <v>4278</v>
      </c>
      <c r="F1451" s="191" t="s">
        <v>3</v>
      </c>
      <c r="G1451" s="191">
        <v>2267795</v>
      </c>
      <c r="H1451" s="68"/>
      <c r="I1451" s="197" t="s">
        <v>5477</v>
      </c>
      <c r="J1451" s="68"/>
      <c r="K1451" s="68"/>
      <c r="L1451" s="68"/>
      <c r="M1451" s="68"/>
      <c r="N1451" s="348"/>
      <c r="O1451" s="348"/>
      <c r="P1451" s="214">
        <v>0</v>
      </c>
      <c r="Q1451" s="214">
        <v>101128.95</v>
      </c>
      <c r="R1451" s="68" t="s">
        <v>1479</v>
      </c>
      <c r="S1451" s="349"/>
      <c r="T1451" s="272"/>
    </row>
    <row r="1452" spans="1:20" ht="51">
      <c r="A1452" s="191">
        <v>591</v>
      </c>
      <c r="B1452" s="68"/>
      <c r="C1452" s="212" t="s">
        <v>670</v>
      </c>
      <c r="D1452" s="213">
        <v>45730</v>
      </c>
      <c r="E1452" s="191" t="s">
        <v>4279</v>
      </c>
      <c r="F1452" s="191" t="s">
        <v>3</v>
      </c>
      <c r="G1452" s="191">
        <v>2267797</v>
      </c>
      <c r="H1452" s="68"/>
      <c r="I1452" s="197" t="s">
        <v>5478</v>
      </c>
      <c r="J1452" s="68"/>
      <c r="K1452" s="68"/>
      <c r="L1452" s="68"/>
      <c r="M1452" s="68"/>
      <c r="N1452" s="348"/>
      <c r="O1452" s="348"/>
      <c r="P1452" s="214">
        <v>0</v>
      </c>
      <c r="Q1452" s="214">
        <v>232489.82</v>
      </c>
      <c r="R1452" s="68" t="s">
        <v>1479</v>
      </c>
      <c r="S1452" s="349"/>
      <c r="T1452" s="272"/>
    </row>
    <row r="1453" spans="1:20" ht="51">
      <c r="A1453" s="191" t="s">
        <v>550</v>
      </c>
      <c r="B1453" s="68"/>
      <c r="C1453" s="212" t="s">
        <v>589</v>
      </c>
      <c r="D1453" s="213">
        <v>45730</v>
      </c>
      <c r="E1453" s="191" t="s">
        <v>4280</v>
      </c>
      <c r="F1453" s="191" t="s">
        <v>3</v>
      </c>
      <c r="G1453" s="191">
        <v>2267809</v>
      </c>
      <c r="H1453" s="68"/>
      <c r="I1453" s="197" t="s">
        <v>5479</v>
      </c>
      <c r="J1453" s="68"/>
      <c r="K1453" s="68"/>
      <c r="L1453" s="68"/>
      <c r="M1453" s="68"/>
      <c r="N1453" s="348"/>
      <c r="O1453" s="348"/>
      <c r="P1453" s="214">
        <v>0</v>
      </c>
      <c r="Q1453" s="214">
        <v>6182</v>
      </c>
      <c r="R1453" s="68" t="s">
        <v>1479</v>
      </c>
      <c r="S1453" s="349"/>
      <c r="T1453" s="272"/>
    </row>
    <row r="1454" spans="1:20" ht="51">
      <c r="A1454" s="191" t="s">
        <v>542</v>
      </c>
      <c r="B1454" s="68"/>
      <c r="C1454" s="212" t="s">
        <v>687</v>
      </c>
      <c r="D1454" s="213">
        <v>45733</v>
      </c>
      <c r="E1454" s="191" t="s">
        <v>4281</v>
      </c>
      <c r="F1454" s="191" t="s">
        <v>10</v>
      </c>
      <c r="G1454" s="191">
        <v>19878</v>
      </c>
      <c r="H1454" s="68"/>
      <c r="I1454" s="197" t="s">
        <v>5480</v>
      </c>
      <c r="J1454" s="68"/>
      <c r="K1454" s="68"/>
      <c r="L1454" s="68"/>
      <c r="M1454" s="68"/>
      <c r="N1454" s="348"/>
      <c r="O1454" s="348"/>
      <c r="P1454" s="214">
        <v>7635.58</v>
      </c>
      <c r="Q1454" s="214">
        <v>0</v>
      </c>
      <c r="R1454" s="68" t="s">
        <v>1479</v>
      </c>
      <c r="S1454" s="349"/>
      <c r="T1454" s="272"/>
    </row>
    <row r="1455" spans="1:20" ht="51">
      <c r="A1455" s="191" t="s">
        <v>542</v>
      </c>
      <c r="B1455" s="68"/>
      <c r="C1455" s="212" t="s">
        <v>687</v>
      </c>
      <c r="D1455" s="213">
        <v>45733</v>
      </c>
      <c r="E1455" s="191" t="s">
        <v>4282</v>
      </c>
      <c r="F1455" s="191" t="s">
        <v>10</v>
      </c>
      <c r="G1455" s="191">
        <v>19879</v>
      </c>
      <c r="H1455" s="68"/>
      <c r="I1455" s="197" t="s">
        <v>5481</v>
      </c>
      <c r="J1455" s="68"/>
      <c r="K1455" s="68"/>
      <c r="L1455" s="68"/>
      <c r="M1455" s="68"/>
      <c r="N1455" s="348"/>
      <c r="O1455" s="348"/>
      <c r="P1455" s="214">
        <v>2504.7800000000002</v>
      </c>
      <c r="Q1455" s="214">
        <v>0</v>
      </c>
      <c r="R1455" s="68" t="s">
        <v>1479</v>
      </c>
      <c r="S1455" s="349"/>
      <c r="T1455" s="272"/>
    </row>
    <row r="1456" spans="1:20" ht="51">
      <c r="A1456" s="191" t="s">
        <v>542</v>
      </c>
      <c r="B1456" s="68"/>
      <c r="C1456" s="212" t="s">
        <v>687</v>
      </c>
      <c r="D1456" s="213">
        <v>45733</v>
      </c>
      <c r="E1456" s="191" t="s">
        <v>4283</v>
      </c>
      <c r="F1456" s="191" t="s">
        <v>10</v>
      </c>
      <c r="G1456" s="191">
        <v>19877</v>
      </c>
      <c r="H1456" s="68"/>
      <c r="I1456" s="197" t="s">
        <v>5482</v>
      </c>
      <c r="J1456" s="68"/>
      <c r="K1456" s="68"/>
      <c r="L1456" s="68"/>
      <c r="M1456" s="68"/>
      <c r="N1456" s="348"/>
      <c r="O1456" s="348"/>
      <c r="P1456" s="214">
        <v>14533.24</v>
      </c>
      <c r="Q1456" s="214">
        <v>0</v>
      </c>
      <c r="R1456" s="68" t="s">
        <v>1479</v>
      </c>
      <c r="S1456" s="349"/>
      <c r="T1456" s="272"/>
    </row>
    <row r="1457" spans="1:20" ht="51">
      <c r="A1457" s="191" t="s">
        <v>542</v>
      </c>
      <c r="B1457" s="68"/>
      <c r="C1457" s="212" t="s">
        <v>687</v>
      </c>
      <c r="D1457" s="213">
        <v>45733</v>
      </c>
      <c r="E1457" s="191" t="s">
        <v>4284</v>
      </c>
      <c r="F1457" s="191" t="s">
        <v>10</v>
      </c>
      <c r="G1457" s="191">
        <v>19880</v>
      </c>
      <c r="H1457" s="68"/>
      <c r="I1457" s="197" t="s">
        <v>5483</v>
      </c>
      <c r="J1457" s="68"/>
      <c r="K1457" s="68"/>
      <c r="L1457" s="68"/>
      <c r="M1457" s="68"/>
      <c r="N1457" s="348"/>
      <c r="O1457" s="348"/>
      <c r="P1457" s="214">
        <v>2787.14</v>
      </c>
      <c r="Q1457" s="214">
        <v>0</v>
      </c>
      <c r="R1457" s="68" t="s">
        <v>1479</v>
      </c>
      <c r="S1457" s="349"/>
      <c r="T1457" s="272"/>
    </row>
    <row r="1458" spans="1:20" ht="51">
      <c r="A1458" s="191" t="s">
        <v>542</v>
      </c>
      <c r="B1458" s="68"/>
      <c r="C1458" s="212" t="s">
        <v>687</v>
      </c>
      <c r="D1458" s="213">
        <v>45733</v>
      </c>
      <c r="E1458" s="191" t="s">
        <v>4285</v>
      </c>
      <c r="F1458" s="191" t="s">
        <v>10</v>
      </c>
      <c r="G1458" s="191">
        <v>19875</v>
      </c>
      <c r="H1458" s="68"/>
      <c r="I1458" s="197" t="s">
        <v>5484</v>
      </c>
      <c r="J1458" s="68"/>
      <c r="K1458" s="68"/>
      <c r="L1458" s="68"/>
      <c r="M1458" s="68"/>
      <c r="N1458" s="348"/>
      <c r="O1458" s="348"/>
      <c r="P1458" s="214">
        <v>28354.560000000001</v>
      </c>
      <c r="Q1458" s="214">
        <v>0</v>
      </c>
      <c r="R1458" s="68" t="s">
        <v>1479</v>
      </c>
      <c r="S1458" s="349"/>
      <c r="T1458" s="272"/>
    </row>
    <row r="1459" spans="1:20" ht="51">
      <c r="A1459" s="191" t="s">
        <v>542</v>
      </c>
      <c r="B1459" s="68"/>
      <c r="C1459" s="212" t="s">
        <v>687</v>
      </c>
      <c r="D1459" s="213">
        <v>45733</v>
      </c>
      <c r="E1459" s="191" t="s">
        <v>4286</v>
      </c>
      <c r="F1459" s="191" t="s">
        <v>10</v>
      </c>
      <c r="G1459" s="191">
        <v>19887</v>
      </c>
      <c r="H1459" s="68"/>
      <c r="I1459" s="197" t="s">
        <v>5485</v>
      </c>
      <c r="J1459" s="68"/>
      <c r="K1459" s="68"/>
      <c r="L1459" s="68"/>
      <c r="M1459" s="68"/>
      <c r="N1459" s="348"/>
      <c r="O1459" s="348"/>
      <c r="P1459" s="214">
        <v>512.84</v>
      </c>
      <c r="Q1459" s="214">
        <v>0</v>
      </c>
      <c r="R1459" s="68" t="s">
        <v>1479</v>
      </c>
      <c r="S1459" s="349"/>
      <c r="T1459" s="272"/>
    </row>
    <row r="1460" spans="1:20" ht="63.75">
      <c r="A1460" s="191" t="s">
        <v>542</v>
      </c>
      <c r="B1460" s="68"/>
      <c r="C1460" s="212" t="s">
        <v>687</v>
      </c>
      <c r="D1460" s="213">
        <v>45733</v>
      </c>
      <c r="E1460" s="191" t="s">
        <v>4287</v>
      </c>
      <c r="F1460" s="191" t="s">
        <v>10</v>
      </c>
      <c r="G1460" s="191">
        <v>19886</v>
      </c>
      <c r="H1460" s="68"/>
      <c r="I1460" s="197" t="s">
        <v>5486</v>
      </c>
      <c r="J1460" s="68"/>
      <c r="K1460" s="68"/>
      <c r="L1460" s="68"/>
      <c r="M1460" s="68"/>
      <c r="N1460" s="348"/>
      <c r="O1460" s="348"/>
      <c r="P1460" s="214">
        <v>84050.35</v>
      </c>
      <c r="Q1460" s="214">
        <v>0</v>
      </c>
      <c r="R1460" s="68" t="s">
        <v>1479</v>
      </c>
      <c r="S1460" s="349"/>
      <c r="T1460" s="272"/>
    </row>
    <row r="1461" spans="1:20" ht="63.75">
      <c r="A1461" s="191" t="s">
        <v>542</v>
      </c>
      <c r="B1461" s="68"/>
      <c r="C1461" s="212" t="s">
        <v>687</v>
      </c>
      <c r="D1461" s="213">
        <v>45733</v>
      </c>
      <c r="E1461" s="191" t="s">
        <v>4288</v>
      </c>
      <c r="F1461" s="191" t="s">
        <v>10</v>
      </c>
      <c r="G1461" s="191">
        <v>19885</v>
      </c>
      <c r="H1461" s="68"/>
      <c r="I1461" s="197" t="s">
        <v>5487</v>
      </c>
      <c r="J1461" s="68"/>
      <c r="K1461" s="68"/>
      <c r="L1461" s="68"/>
      <c r="M1461" s="68"/>
      <c r="N1461" s="348"/>
      <c r="O1461" s="348"/>
      <c r="P1461" s="214">
        <v>1758.07</v>
      </c>
      <c r="Q1461" s="214">
        <v>0</v>
      </c>
      <c r="R1461" s="68" t="s">
        <v>1479</v>
      </c>
      <c r="S1461" s="349"/>
      <c r="T1461" s="272"/>
    </row>
    <row r="1462" spans="1:20" ht="63.75">
      <c r="A1462" s="191" t="s">
        <v>542</v>
      </c>
      <c r="B1462" s="68"/>
      <c r="C1462" s="212" t="s">
        <v>687</v>
      </c>
      <c r="D1462" s="213">
        <v>45733</v>
      </c>
      <c r="E1462" s="191" t="s">
        <v>4289</v>
      </c>
      <c r="F1462" s="191" t="s">
        <v>10</v>
      </c>
      <c r="G1462" s="191">
        <v>19888</v>
      </c>
      <c r="H1462" s="68"/>
      <c r="I1462" s="197" t="s">
        <v>5488</v>
      </c>
      <c r="J1462" s="68"/>
      <c r="K1462" s="68"/>
      <c r="L1462" s="68"/>
      <c r="M1462" s="68"/>
      <c r="N1462" s="348"/>
      <c r="O1462" s="348"/>
      <c r="P1462" s="214">
        <v>29786.66</v>
      </c>
      <c r="Q1462" s="214">
        <v>0</v>
      </c>
      <c r="R1462" s="68" t="s">
        <v>1479</v>
      </c>
      <c r="S1462" s="349"/>
      <c r="T1462" s="272"/>
    </row>
    <row r="1463" spans="1:20" ht="76.5">
      <c r="A1463" s="191">
        <v>291</v>
      </c>
      <c r="B1463" s="68"/>
      <c r="C1463" s="212" t="s">
        <v>119</v>
      </c>
      <c r="D1463" s="213">
        <v>45733</v>
      </c>
      <c r="E1463" s="191" t="s">
        <v>4290</v>
      </c>
      <c r="F1463" s="191" t="s">
        <v>10</v>
      </c>
      <c r="G1463" s="191">
        <v>3065018</v>
      </c>
      <c r="H1463" s="68"/>
      <c r="I1463" s="197" t="s">
        <v>5489</v>
      </c>
      <c r="J1463" s="68"/>
      <c r="K1463" s="68"/>
      <c r="L1463" s="68"/>
      <c r="M1463" s="68"/>
      <c r="N1463" s="348"/>
      <c r="O1463" s="348"/>
      <c r="P1463" s="214">
        <v>60</v>
      </c>
      <c r="Q1463" s="214">
        <v>0</v>
      </c>
      <c r="R1463" s="68" t="s">
        <v>1479</v>
      </c>
      <c r="S1463" s="349"/>
      <c r="T1463" s="272"/>
    </row>
    <row r="1464" spans="1:20" ht="76.5">
      <c r="A1464" s="191" t="s">
        <v>542</v>
      </c>
      <c r="B1464" s="68"/>
      <c r="C1464" s="212" t="s">
        <v>687</v>
      </c>
      <c r="D1464" s="213">
        <v>45733</v>
      </c>
      <c r="E1464" s="191" t="s">
        <v>4291</v>
      </c>
      <c r="F1464" s="191" t="s">
        <v>10</v>
      </c>
      <c r="G1464" s="191">
        <v>19884</v>
      </c>
      <c r="H1464" s="68"/>
      <c r="I1464" s="197" t="s">
        <v>5490</v>
      </c>
      <c r="J1464" s="68"/>
      <c r="K1464" s="68"/>
      <c r="L1464" s="68"/>
      <c r="M1464" s="68"/>
      <c r="N1464" s="348"/>
      <c r="O1464" s="348"/>
      <c r="P1464" s="214">
        <v>562.16</v>
      </c>
      <c r="Q1464" s="214">
        <v>0</v>
      </c>
      <c r="R1464" s="68" t="s">
        <v>1479</v>
      </c>
      <c r="S1464" s="349"/>
      <c r="T1464" s="272"/>
    </row>
    <row r="1465" spans="1:20" ht="51">
      <c r="A1465" s="191" t="s">
        <v>542</v>
      </c>
      <c r="B1465" s="68"/>
      <c r="C1465" s="212" t="s">
        <v>687</v>
      </c>
      <c r="D1465" s="213">
        <v>45733</v>
      </c>
      <c r="E1465" s="191" t="s">
        <v>4292</v>
      </c>
      <c r="F1465" s="191" t="s">
        <v>10</v>
      </c>
      <c r="G1465" s="191">
        <v>19890</v>
      </c>
      <c r="H1465" s="68"/>
      <c r="I1465" s="197" t="s">
        <v>5491</v>
      </c>
      <c r="J1465" s="68"/>
      <c r="K1465" s="68"/>
      <c r="L1465" s="68"/>
      <c r="M1465" s="68"/>
      <c r="N1465" s="348"/>
      <c r="O1465" s="348"/>
      <c r="P1465" s="214">
        <v>586.45000000000005</v>
      </c>
      <c r="Q1465" s="214">
        <v>0</v>
      </c>
      <c r="R1465" s="68" t="s">
        <v>1479</v>
      </c>
      <c r="S1465" s="349"/>
      <c r="T1465" s="272"/>
    </row>
    <row r="1466" spans="1:20" ht="63.75">
      <c r="A1466" s="191" t="s">
        <v>542</v>
      </c>
      <c r="B1466" s="68"/>
      <c r="C1466" s="212" t="s">
        <v>687</v>
      </c>
      <c r="D1466" s="213">
        <v>45733</v>
      </c>
      <c r="E1466" s="191" t="s">
        <v>4293</v>
      </c>
      <c r="F1466" s="191" t="s">
        <v>10</v>
      </c>
      <c r="G1466" s="191">
        <v>19891</v>
      </c>
      <c r="H1466" s="68"/>
      <c r="I1466" s="197" t="s">
        <v>5492</v>
      </c>
      <c r="J1466" s="68"/>
      <c r="K1466" s="68"/>
      <c r="L1466" s="68"/>
      <c r="M1466" s="68"/>
      <c r="N1466" s="348"/>
      <c r="O1466" s="348"/>
      <c r="P1466" s="214">
        <v>7868.48</v>
      </c>
      <c r="Q1466" s="214">
        <v>0</v>
      </c>
      <c r="R1466" s="68" t="s">
        <v>1479</v>
      </c>
      <c r="S1466" s="349"/>
      <c r="T1466" s="272"/>
    </row>
    <row r="1467" spans="1:20" ht="51">
      <c r="A1467" s="191" t="s">
        <v>542</v>
      </c>
      <c r="B1467" s="68"/>
      <c r="C1467" s="212" t="s">
        <v>687</v>
      </c>
      <c r="D1467" s="213">
        <v>45733</v>
      </c>
      <c r="E1467" s="191" t="s">
        <v>4294</v>
      </c>
      <c r="F1467" s="191" t="s">
        <v>10</v>
      </c>
      <c r="G1467" s="191">
        <v>19892</v>
      </c>
      <c r="H1467" s="68"/>
      <c r="I1467" s="197" t="s">
        <v>5493</v>
      </c>
      <c r="J1467" s="68"/>
      <c r="K1467" s="68"/>
      <c r="L1467" s="68"/>
      <c r="M1467" s="68"/>
      <c r="N1467" s="348"/>
      <c r="O1467" s="348"/>
      <c r="P1467" s="214">
        <v>401.98</v>
      </c>
      <c r="Q1467" s="214">
        <v>0</v>
      </c>
      <c r="R1467" s="68" t="s">
        <v>1479</v>
      </c>
      <c r="S1467" s="349"/>
      <c r="T1467" s="272"/>
    </row>
    <row r="1468" spans="1:20" ht="63.75">
      <c r="A1468" s="191" t="s">
        <v>542</v>
      </c>
      <c r="B1468" s="68"/>
      <c r="C1468" s="212" t="s">
        <v>687</v>
      </c>
      <c r="D1468" s="213">
        <v>45733</v>
      </c>
      <c r="E1468" s="191" t="s">
        <v>4295</v>
      </c>
      <c r="F1468" s="191" t="s">
        <v>10</v>
      </c>
      <c r="G1468" s="191">
        <v>19883</v>
      </c>
      <c r="H1468" s="68"/>
      <c r="I1468" s="197" t="s">
        <v>5494</v>
      </c>
      <c r="J1468" s="68"/>
      <c r="K1468" s="68"/>
      <c r="L1468" s="68"/>
      <c r="M1468" s="68"/>
      <c r="N1468" s="348"/>
      <c r="O1468" s="348"/>
      <c r="P1468" s="214">
        <v>3634.76</v>
      </c>
      <c r="Q1468" s="214">
        <v>0</v>
      </c>
      <c r="R1468" s="68" t="s">
        <v>1479</v>
      </c>
      <c r="S1468" s="349"/>
      <c r="T1468" s="272"/>
    </row>
    <row r="1469" spans="1:20" ht="51">
      <c r="A1469" s="191" t="s">
        <v>542</v>
      </c>
      <c r="B1469" s="68"/>
      <c r="C1469" s="212" t="s">
        <v>687</v>
      </c>
      <c r="D1469" s="213">
        <v>45733</v>
      </c>
      <c r="E1469" s="191" t="s">
        <v>4296</v>
      </c>
      <c r="F1469" s="191" t="s">
        <v>10</v>
      </c>
      <c r="G1469" s="191">
        <v>19889</v>
      </c>
      <c r="H1469" s="68"/>
      <c r="I1469" s="197" t="s">
        <v>5495</v>
      </c>
      <c r="J1469" s="68"/>
      <c r="K1469" s="68"/>
      <c r="L1469" s="68"/>
      <c r="M1469" s="68"/>
      <c r="N1469" s="348"/>
      <c r="O1469" s="348"/>
      <c r="P1469" s="214">
        <v>410.97</v>
      </c>
      <c r="Q1469" s="214">
        <v>0</v>
      </c>
      <c r="R1469" s="68" t="s">
        <v>1479</v>
      </c>
      <c r="S1469" s="349"/>
      <c r="T1469" s="272"/>
    </row>
    <row r="1470" spans="1:20" ht="63.75">
      <c r="A1470" s="191" t="s">
        <v>542</v>
      </c>
      <c r="B1470" s="68"/>
      <c r="C1470" s="212" t="s">
        <v>687</v>
      </c>
      <c r="D1470" s="213">
        <v>45733</v>
      </c>
      <c r="E1470" s="191" t="s">
        <v>4297</v>
      </c>
      <c r="F1470" s="191" t="s">
        <v>10</v>
      </c>
      <c r="G1470" s="191">
        <v>19882</v>
      </c>
      <c r="H1470" s="68"/>
      <c r="I1470" s="197" t="s">
        <v>5496</v>
      </c>
      <c r="J1470" s="68"/>
      <c r="K1470" s="68"/>
      <c r="L1470" s="68"/>
      <c r="M1470" s="68"/>
      <c r="N1470" s="348"/>
      <c r="O1470" s="348"/>
      <c r="P1470" s="214">
        <v>37489.96</v>
      </c>
      <c r="Q1470" s="214">
        <v>0</v>
      </c>
      <c r="R1470" s="68" t="s">
        <v>1479</v>
      </c>
      <c r="S1470" s="349"/>
      <c r="T1470" s="272"/>
    </row>
    <row r="1471" spans="1:20" ht="63.75">
      <c r="A1471" s="191">
        <v>86</v>
      </c>
      <c r="B1471" s="68"/>
      <c r="C1471" s="212" t="s">
        <v>50</v>
      </c>
      <c r="D1471" s="213">
        <v>45733</v>
      </c>
      <c r="E1471" s="191" t="s">
        <v>4298</v>
      </c>
      <c r="F1471" s="191" t="s">
        <v>6</v>
      </c>
      <c r="G1471" s="191">
        <v>2187245</v>
      </c>
      <c r="H1471" s="68"/>
      <c r="I1471" s="197" t="s">
        <v>5497</v>
      </c>
      <c r="J1471" s="68"/>
      <c r="K1471" s="68"/>
      <c r="L1471" s="68"/>
      <c r="M1471" s="68"/>
      <c r="N1471" s="348"/>
      <c r="O1471" s="348"/>
      <c r="P1471" s="214">
        <v>0</v>
      </c>
      <c r="Q1471" s="214">
        <v>25000</v>
      </c>
      <c r="R1471" s="68" t="s">
        <v>1479</v>
      </c>
      <c r="S1471" s="349"/>
      <c r="T1471" s="272"/>
    </row>
    <row r="1472" spans="1:20" ht="63.75">
      <c r="A1472" s="191" t="s">
        <v>544</v>
      </c>
      <c r="B1472" s="68"/>
      <c r="C1472" s="212" t="s">
        <v>679</v>
      </c>
      <c r="D1472" s="213">
        <v>45733</v>
      </c>
      <c r="E1472" s="191" t="s">
        <v>4299</v>
      </c>
      <c r="F1472" s="191" t="s">
        <v>6</v>
      </c>
      <c r="G1472" s="191">
        <v>2187229</v>
      </c>
      <c r="H1472" s="68"/>
      <c r="I1472" s="197" t="s">
        <v>5498</v>
      </c>
      <c r="J1472" s="68"/>
      <c r="K1472" s="68"/>
      <c r="L1472" s="68"/>
      <c r="M1472" s="68"/>
      <c r="N1472" s="348"/>
      <c r="O1472" s="348"/>
      <c r="P1472" s="214">
        <v>0</v>
      </c>
      <c r="Q1472" s="214">
        <v>750</v>
      </c>
      <c r="R1472" s="68" t="s">
        <v>1479</v>
      </c>
      <c r="S1472" s="349"/>
      <c r="T1472" s="272"/>
    </row>
    <row r="1473" spans="1:20" ht="63.75">
      <c r="A1473" s="191" t="s">
        <v>544</v>
      </c>
      <c r="B1473" s="68"/>
      <c r="C1473" s="212" t="s">
        <v>679</v>
      </c>
      <c r="D1473" s="213">
        <v>45733</v>
      </c>
      <c r="E1473" s="191" t="s">
        <v>4300</v>
      </c>
      <c r="F1473" s="191" t="s">
        <v>6</v>
      </c>
      <c r="G1473" s="191">
        <v>2187230</v>
      </c>
      <c r="H1473" s="68"/>
      <c r="I1473" s="197" t="s">
        <v>5499</v>
      </c>
      <c r="J1473" s="68"/>
      <c r="K1473" s="68"/>
      <c r="L1473" s="68"/>
      <c r="M1473" s="68"/>
      <c r="N1473" s="348"/>
      <c r="O1473" s="348"/>
      <c r="P1473" s="214">
        <v>0</v>
      </c>
      <c r="Q1473" s="214">
        <v>1050</v>
      </c>
      <c r="R1473" s="68" t="s">
        <v>1479</v>
      </c>
      <c r="S1473" s="349"/>
      <c r="T1473" s="272"/>
    </row>
    <row r="1474" spans="1:20" ht="63.75">
      <c r="A1474" s="191" t="s">
        <v>542</v>
      </c>
      <c r="B1474" s="68"/>
      <c r="C1474" s="212" t="s">
        <v>687</v>
      </c>
      <c r="D1474" s="213">
        <v>45733</v>
      </c>
      <c r="E1474" s="191" t="s">
        <v>4301</v>
      </c>
      <c r="F1474" s="191" t="s">
        <v>10</v>
      </c>
      <c r="G1474" s="191">
        <v>19895</v>
      </c>
      <c r="H1474" s="68"/>
      <c r="I1474" s="197" t="s">
        <v>5500</v>
      </c>
      <c r="J1474" s="68"/>
      <c r="K1474" s="68"/>
      <c r="L1474" s="68"/>
      <c r="M1474" s="68"/>
      <c r="N1474" s="348"/>
      <c r="O1474" s="348"/>
      <c r="P1474" s="214">
        <v>4392.6499999999996</v>
      </c>
      <c r="Q1474" s="214">
        <v>0</v>
      </c>
      <c r="R1474" s="68" t="s">
        <v>1479</v>
      </c>
      <c r="S1474" s="349"/>
      <c r="T1474" s="272"/>
    </row>
    <row r="1475" spans="1:20" ht="63.75">
      <c r="A1475" s="191" t="s">
        <v>542</v>
      </c>
      <c r="B1475" s="68"/>
      <c r="C1475" s="212" t="s">
        <v>687</v>
      </c>
      <c r="D1475" s="213">
        <v>45733</v>
      </c>
      <c r="E1475" s="191" t="s">
        <v>4302</v>
      </c>
      <c r="F1475" s="191" t="s">
        <v>10</v>
      </c>
      <c r="G1475" s="191">
        <v>19896</v>
      </c>
      <c r="H1475" s="68"/>
      <c r="I1475" s="197" t="s">
        <v>5501</v>
      </c>
      <c r="J1475" s="68"/>
      <c r="K1475" s="68"/>
      <c r="L1475" s="68"/>
      <c r="M1475" s="68"/>
      <c r="N1475" s="348"/>
      <c r="O1475" s="348"/>
      <c r="P1475" s="214">
        <v>5933.61</v>
      </c>
      <c r="Q1475" s="214">
        <v>0</v>
      </c>
      <c r="R1475" s="68" t="s">
        <v>1479</v>
      </c>
      <c r="S1475" s="349"/>
      <c r="T1475" s="272"/>
    </row>
    <row r="1476" spans="1:20" ht="63.75">
      <c r="A1476" s="191" t="s">
        <v>542</v>
      </c>
      <c r="B1476" s="68"/>
      <c r="C1476" s="212" t="s">
        <v>687</v>
      </c>
      <c r="D1476" s="213">
        <v>45733</v>
      </c>
      <c r="E1476" s="191" t="s">
        <v>4303</v>
      </c>
      <c r="F1476" s="191" t="s">
        <v>10</v>
      </c>
      <c r="G1476" s="191">
        <v>19893</v>
      </c>
      <c r="H1476" s="68"/>
      <c r="I1476" s="197" t="s">
        <v>5502</v>
      </c>
      <c r="J1476" s="68"/>
      <c r="K1476" s="68"/>
      <c r="L1476" s="68"/>
      <c r="M1476" s="68"/>
      <c r="N1476" s="348"/>
      <c r="O1476" s="348"/>
      <c r="P1476" s="214">
        <v>19117.439999999999</v>
      </c>
      <c r="Q1476" s="214">
        <v>0</v>
      </c>
      <c r="R1476" s="68" t="s">
        <v>1479</v>
      </c>
      <c r="S1476" s="349"/>
      <c r="T1476" s="272"/>
    </row>
    <row r="1477" spans="1:20" ht="51">
      <c r="A1477" s="191" t="s">
        <v>542</v>
      </c>
      <c r="B1477" s="68"/>
      <c r="C1477" s="212" t="s">
        <v>687</v>
      </c>
      <c r="D1477" s="213">
        <v>45733</v>
      </c>
      <c r="E1477" s="191" t="s">
        <v>4304</v>
      </c>
      <c r="F1477" s="191" t="s">
        <v>10</v>
      </c>
      <c r="G1477" s="191">
        <v>19894</v>
      </c>
      <c r="H1477" s="68"/>
      <c r="I1477" s="197" t="s">
        <v>5503</v>
      </c>
      <c r="J1477" s="68"/>
      <c r="K1477" s="68"/>
      <c r="L1477" s="68"/>
      <c r="M1477" s="68"/>
      <c r="N1477" s="348"/>
      <c r="O1477" s="348"/>
      <c r="P1477" s="214">
        <v>784.29</v>
      </c>
      <c r="Q1477" s="214">
        <v>0</v>
      </c>
      <c r="R1477" s="68" t="s">
        <v>1479</v>
      </c>
      <c r="S1477" s="349"/>
      <c r="T1477" s="272"/>
    </row>
    <row r="1478" spans="1:20" ht="63.75">
      <c r="A1478" s="191" t="s">
        <v>542</v>
      </c>
      <c r="B1478" s="68"/>
      <c r="C1478" s="212" t="s">
        <v>687</v>
      </c>
      <c r="D1478" s="213">
        <v>45733</v>
      </c>
      <c r="E1478" s="191" t="s">
        <v>4305</v>
      </c>
      <c r="F1478" s="191" t="s">
        <v>6</v>
      </c>
      <c r="G1478" s="191">
        <v>1122136</v>
      </c>
      <c r="H1478" s="68"/>
      <c r="I1478" s="197" t="s">
        <v>5504</v>
      </c>
      <c r="J1478" s="68"/>
      <c r="K1478" s="68"/>
      <c r="L1478" s="68"/>
      <c r="M1478" s="68"/>
      <c r="N1478" s="348"/>
      <c r="O1478" s="348"/>
      <c r="P1478" s="214">
        <v>0</v>
      </c>
      <c r="Q1478" s="214">
        <v>1292911.04</v>
      </c>
      <c r="R1478" s="68" t="s">
        <v>1479</v>
      </c>
      <c r="S1478" s="349"/>
      <c r="T1478" s="272"/>
    </row>
    <row r="1479" spans="1:20" ht="76.5">
      <c r="A1479" s="191">
        <v>597</v>
      </c>
      <c r="B1479" s="68"/>
      <c r="C1479" s="212" t="s">
        <v>673</v>
      </c>
      <c r="D1479" s="213">
        <v>45733</v>
      </c>
      <c r="E1479" s="191" t="s">
        <v>4306</v>
      </c>
      <c r="F1479" s="191" t="s">
        <v>10</v>
      </c>
      <c r="G1479" s="191">
        <v>1122132</v>
      </c>
      <c r="H1479" s="68"/>
      <c r="I1479" s="197" t="s">
        <v>5505</v>
      </c>
      <c r="J1479" s="68"/>
      <c r="K1479" s="68"/>
      <c r="L1479" s="68"/>
      <c r="M1479" s="68"/>
      <c r="N1479" s="348"/>
      <c r="O1479" s="348"/>
      <c r="P1479" s="214">
        <v>660</v>
      </c>
      <c r="Q1479" s="214">
        <v>0</v>
      </c>
      <c r="R1479" s="68" t="s">
        <v>1479</v>
      </c>
      <c r="S1479" s="349"/>
      <c r="T1479" s="272"/>
    </row>
    <row r="1480" spans="1:20" ht="89.25">
      <c r="A1480" s="191">
        <v>389</v>
      </c>
      <c r="B1480" s="68"/>
      <c r="C1480" s="212" t="s">
        <v>1401</v>
      </c>
      <c r="D1480" s="213">
        <v>45733</v>
      </c>
      <c r="E1480" s="191" t="s">
        <v>4307</v>
      </c>
      <c r="F1480" s="191" t="s">
        <v>10</v>
      </c>
      <c r="G1480" s="191">
        <v>1122184</v>
      </c>
      <c r="H1480" s="68"/>
      <c r="I1480" s="197" t="s">
        <v>5506</v>
      </c>
      <c r="J1480" s="68"/>
      <c r="K1480" s="68"/>
      <c r="L1480" s="68"/>
      <c r="M1480" s="68"/>
      <c r="N1480" s="348"/>
      <c r="O1480" s="348"/>
      <c r="P1480" s="214">
        <v>60</v>
      </c>
      <c r="Q1480" s="214">
        <v>0</v>
      </c>
      <c r="R1480" s="68" t="s">
        <v>1479</v>
      </c>
      <c r="S1480" s="349"/>
      <c r="T1480" s="272"/>
    </row>
    <row r="1481" spans="1:20" ht="76.5">
      <c r="A1481" s="191">
        <v>117</v>
      </c>
      <c r="B1481" s="68"/>
      <c r="C1481" s="212" t="s">
        <v>54</v>
      </c>
      <c r="D1481" s="213">
        <v>45733</v>
      </c>
      <c r="E1481" s="191" t="s">
        <v>4308</v>
      </c>
      <c r="F1481" s="191" t="s">
        <v>10</v>
      </c>
      <c r="G1481" s="191">
        <v>1122186</v>
      </c>
      <c r="H1481" s="68"/>
      <c r="I1481" s="197" t="s">
        <v>5507</v>
      </c>
      <c r="J1481" s="68"/>
      <c r="K1481" s="68"/>
      <c r="L1481" s="68"/>
      <c r="M1481" s="68"/>
      <c r="N1481" s="348"/>
      <c r="O1481" s="348"/>
      <c r="P1481" s="214">
        <v>60</v>
      </c>
      <c r="Q1481" s="214">
        <v>0</v>
      </c>
      <c r="R1481" s="68" t="s">
        <v>1479</v>
      </c>
      <c r="S1481" s="349"/>
      <c r="T1481" s="272"/>
    </row>
    <row r="1482" spans="1:20" ht="76.5">
      <c r="A1482" s="191">
        <v>389</v>
      </c>
      <c r="B1482" s="68"/>
      <c r="C1482" s="212" t="s">
        <v>1401</v>
      </c>
      <c r="D1482" s="213">
        <v>45733</v>
      </c>
      <c r="E1482" s="191" t="s">
        <v>4309</v>
      </c>
      <c r="F1482" s="191" t="s">
        <v>10</v>
      </c>
      <c r="G1482" s="191">
        <v>1122187</v>
      </c>
      <c r="H1482" s="68"/>
      <c r="I1482" s="197" t="s">
        <v>5508</v>
      </c>
      <c r="J1482" s="68"/>
      <c r="K1482" s="68"/>
      <c r="L1482" s="68"/>
      <c r="M1482" s="68"/>
      <c r="N1482" s="348"/>
      <c r="O1482" s="348"/>
      <c r="P1482" s="214">
        <v>60</v>
      </c>
      <c r="Q1482" s="214">
        <v>0</v>
      </c>
      <c r="R1482" s="68" t="s">
        <v>1479</v>
      </c>
      <c r="S1482" s="349"/>
      <c r="T1482" s="272"/>
    </row>
    <row r="1483" spans="1:20" ht="63.75">
      <c r="A1483" s="191">
        <v>117</v>
      </c>
      <c r="B1483" s="68"/>
      <c r="C1483" s="212" t="s">
        <v>54</v>
      </c>
      <c r="D1483" s="213">
        <v>45733</v>
      </c>
      <c r="E1483" s="191" t="s">
        <v>4310</v>
      </c>
      <c r="F1483" s="191" t="s">
        <v>10</v>
      </c>
      <c r="G1483" s="191">
        <v>1122188</v>
      </c>
      <c r="H1483" s="68"/>
      <c r="I1483" s="197" t="s">
        <v>5509</v>
      </c>
      <c r="J1483" s="68"/>
      <c r="K1483" s="68"/>
      <c r="L1483" s="68"/>
      <c r="M1483" s="68"/>
      <c r="N1483" s="348"/>
      <c r="O1483" s="348"/>
      <c r="P1483" s="214">
        <v>60</v>
      </c>
      <c r="Q1483" s="214">
        <v>0</v>
      </c>
      <c r="R1483" s="68" t="s">
        <v>1479</v>
      </c>
      <c r="S1483" s="349"/>
      <c r="T1483" s="272"/>
    </row>
    <row r="1484" spans="1:20" ht="76.5">
      <c r="A1484" s="191">
        <v>117</v>
      </c>
      <c r="B1484" s="68"/>
      <c r="C1484" s="212" t="s">
        <v>54</v>
      </c>
      <c r="D1484" s="213">
        <v>45733</v>
      </c>
      <c r="E1484" s="191" t="s">
        <v>4311</v>
      </c>
      <c r="F1484" s="191" t="s">
        <v>10</v>
      </c>
      <c r="G1484" s="191">
        <v>1122190</v>
      </c>
      <c r="H1484" s="68"/>
      <c r="I1484" s="197" t="s">
        <v>5510</v>
      </c>
      <c r="J1484" s="68"/>
      <c r="K1484" s="68"/>
      <c r="L1484" s="68"/>
      <c r="M1484" s="68"/>
      <c r="N1484" s="348"/>
      <c r="O1484" s="348"/>
      <c r="P1484" s="214">
        <v>60</v>
      </c>
      <c r="Q1484" s="214">
        <v>0</v>
      </c>
      <c r="R1484" s="68" t="s">
        <v>1479</v>
      </c>
      <c r="S1484" s="349"/>
      <c r="T1484" s="272"/>
    </row>
    <row r="1485" spans="1:20" ht="89.25">
      <c r="A1485" s="191">
        <v>389</v>
      </c>
      <c r="B1485" s="68"/>
      <c r="C1485" s="212" t="s">
        <v>1401</v>
      </c>
      <c r="D1485" s="213">
        <v>45733</v>
      </c>
      <c r="E1485" s="191" t="s">
        <v>4312</v>
      </c>
      <c r="F1485" s="191" t="s">
        <v>10</v>
      </c>
      <c r="G1485" s="191">
        <v>1122191</v>
      </c>
      <c r="H1485" s="68"/>
      <c r="I1485" s="197" t="s">
        <v>5511</v>
      </c>
      <c r="J1485" s="68"/>
      <c r="K1485" s="68"/>
      <c r="L1485" s="68"/>
      <c r="M1485" s="68"/>
      <c r="N1485" s="348"/>
      <c r="O1485" s="348"/>
      <c r="P1485" s="214">
        <v>60</v>
      </c>
      <c r="Q1485" s="214">
        <v>0</v>
      </c>
      <c r="R1485" s="68" t="s">
        <v>1479</v>
      </c>
      <c r="S1485" s="349"/>
      <c r="T1485" s="272"/>
    </row>
    <row r="1486" spans="1:20" ht="76.5">
      <c r="A1486" s="191">
        <v>578</v>
      </c>
      <c r="B1486" s="68"/>
      <c r="C1486" s="212" t="s">
        <v>168</v>
      </c>
      <c r="D1486" s="213">
        <v>45733</v>
      </c>
      <c r="E1486" s="191" t="s">
        <v>4313</v>
      </c>
      <c r="F1486" s="191" t="s">
        <v>12</v>
      </c>
      <c r="G1486" s="191">
        <v>1122193</v>
      </c>
      <c r="H1486" s="68"/>
      <c r="I1486" s="197" t="s">
        <v>5512</v>
      </c>
      <c r="J1486" s="68"/>
      <c r="K1486" s="68"/>
      <c r="L1486" s="68"/>
      <c r="M1486" s="68"/>
      <c r="N1486" s="348"/>
      <c r="O1486" s="348"/>
      <c r="P1486" s="214">
        <v>2999325</v>
      </c>
      <c r="Q1486" s="214">
        <v>0</v>
      </c>
      <c r="R1486" s="68" t="s">
        <v>1479</v>
      </c>
      <c r="S1486" s="349"/>
      <c r="T1486" s="272"/>
    </row>
    <row r="1487" spans="1:20" ht="102">
      <c r="A1487" s="191">
        <v>578</v>
      </c>
      <c r="B1487" s="68"/>
      <c r="C1487" s="212" t="s">
        <v>168</v>
      </c>
      <c r="D1487" s="213">
        <v>45733</v>
      </c>
      <c r="E1487" s="191" t="s">
        <v>4314</v>
      </c>
      <c r="F1487" s="191" t="s">
        <v>10</v>
      </c>
      <c r="G1487" s="191">
        <v>1122194</v>
      </c>
      <c r="H1487" s="68"/>
      <c r="I1487" s="197" t="s">
        <v>5513</v>
      </c>
      <c r="J1487" s="68"/>
      <c r="K1487" s="68"/>
      <c r="L1487" s="68"/>
      <c r="M1487" s="68"/>
      <c r="N1487" s="348"/>
      <c r="O1487" s="348"/>
      <c r="P1487" s="214">
        <v>60</v>
      </c>
      <c r="Q1487" s="214">
        <v>0</v>
      </c>
      <c r="R1487" s="68" t="s">
        <v>1479</v>
      </c>
      <c r="S1487" s="349"/>
      <c r="T1487" s="272"/>
    </row>
    <row r="1488" spans="1:20" ht="63.75">
      <c r="A1488" s="191">
        <v>513</v>
      </c>
      <c r="B1488" s="68"/>
      <c r="C1488" s="212" t="s">
        <v>160</v>
      </c>
      <c r="D1488" s="213">
        <v>45733</v>
      </c>
      <c r="E1488" s="191" t="s">
        <v>4315</v>
      </c>
      <c r="F1488" s="191" t="s">
        <v>14</v>
      </c>
      <c r="G1488" s="191">
        <v>3065343</v>
      </c>
      <c r="H1488" s="68"/>
      <c r="I1488" s="197" t="s">
        <v>5514</v>
      </c>
      <c r="J1488" s="68"/>
      <c r="K1488" s="68"/>
      <c r="L1488" s="68"/>
      <c r="M1488" s="68"/>
      <c r="N1488" s="348"/>
      <c r="O1488" s="348"/>
      <c r="P1488" s="214">
        <v>60</v>
      </c>
      <c r="Q1488" s="214">
        <v>0</v>
      </c>
      <c r="R1488" s="68" t="s">
        <v>1479</v>
      </c>
      <c r="S1488" s="349"/>
      <c r="T1488" s="272"/>
    </row>
    <row r="1489" spans="1:20" ht="63.75">
      <c r="A1489" s="191" t="s">
        <v>542</v>
      </c>
      <c r="B1489" s="68"/>
      <c r="C1489" s="212" t="s">
        <v>687</v>
      </c>
      <c r="D1489" s="213">
        <v>45733</v>
      </c>
      <c r="E1489" s="191" t="s">
        <v>4316</v>
      </c>
      <c r="F1489" s="191" t="s">
        <v>10</v>
      </c>
      <c r="G1489" s="191">
        <v>19774</v>
      </c>
      <c r="H1489" s="68"/>
      <c r="I1489" s="197" t="s">
        <v>5515</v>
      </c>
      <c r="J1489" s="68"/>
      <c r="K1489" s="68"/>
      <c r="L1489" s="68"/>
      <c r="M1489" s="68"/>
      <c r="N1489" s="348"/>
      <c r="O1489" s="348"/>
      <c r="P1489" s="214">
        <v>3797.41</v>
      </c>
      <c r="Q1489" s="214">
        <v>0</v>
      </c>
      <c r="R1489" s="68" t="s">
        <v>1479</v>
      </c>
      <c r="S1489" s="349"/>
      <c r="T1489" s="272"/>
    </row>
    <row r="1490" spans="1:20" ht="63.75">
      <c r="A1490" s="191">
        <v>117</v>
      </c>
      <c r="B1490" s="68"/>
      <c r="C1490" s="212" t="s">
        <v>54</v>
      </c>
      <c r="D1490" s="213">
        <v>45733</v>
      </c>
      <c r="E1490" s="191" t="s">
        <v>4317</v>
      </c>
      <c r="F1490" s="191" t="s">
        <v>10</v>
      </c>
      <c r="G1490" s="191">
        <v>1122215</v>
      </c>
      <c r="H1490" s="68"/>
      <c r="I1490" s="197" t="s">
        <v>5516</v>
      </c>
      <c r="J1490" s="68"/>
      <c r="K1490" s="68"/>
      <c r="L1490" s="68"/>
      <c r="M1490" s="68"/>
      <c r="N1490" s="348"/>
      <c r="O1490" s="348"/>
      <c r="P1490" s="214">
        <v>60</v>
      </c>
      <c r="Q1490" s="214">
        <v>0</v>
      </c>
      <c r="R1490" s="68" t="s">
        <v>1479</v>
      </c>
      <c r="S1490" s="349"/>
      <c r="T1490" s="272"/>
    </row>
    <row r="1491" spans="1:20" ht="76.5">
      <c r="A1491" s="191">
        <v>389</v>
      </c>
      <c r="B1491" s="68"/>
      <c r="C1491" s="212" t="s">
        <v>1401</v>
      </c>
      <c r="D1491" s="213">
        <v>45733</v>
      </c>
      <c r="E1491" s="191" t="s">
        <v>4318</v>
      </c>
      <c r="F1491" s="191" t="s">
        <v>10</v>
      </c>
      <c r="G1491" s="191">
        <v>1122216</v>
      </c>
      <c r="H1491" s="68"/>
      <c r="I1491" s="197" t="s">
        <v>5517</v>
      </c>
      <c r="J1491" s="68"/>
      <c r="K1491" s="68"/>
      <c r="L1491" s="68"/>
      <c r="M1491" s="68"/>
      <c r="N1491" s="348"/>
      <c r="O1491" s="348"/>
      <c r="P1491" s="214">
        <v>60</v>
      </c>
      <c r="Q1491" s="214">
        <v>0</v>
      </c>
      <c r="R1491" s="68" t="s">
        <v>1479</v>
      </c>
      <c r="S1491" s="349"/>
      <c r="T1491" s="272"/>
    </row>
    <row r="1492" spans="1:20" ht="51">
      <c r="A1492" s="191">
        <v>383</v>
      </c>
      <c r="B1492" s="68"/>
      <c r="C1492" s="212" t="s">
        <v>1242</v>
      </c>
      <c r="D1492" s="213">
        <v>45733</v>
      </c>
      <c r="E1492" s="191" t="s">
        <v>4319</v>
      </c>
      <c r="F1492" s="191" t="s">
        <v>3</v>
      </c>
      <c r="G1492" s="191">
        <v>2268189</v>
      </c>
      <c r="H1492" s="68"/>
      <c r="I1492" s="197" t="s">
        <v>5518</v>
      </c>
      <c r="J1492" s="68"/>
      <c r="K1492" s="68"/>
      <c r="L1492" s="68"/>
      <c r="M1492" s="68"/>
      <c r="N1492" s="348"/>
      <c r="O1492" s="348"/>
      <c r="P1492" s="214">
        <v>0</v>
      </c>
      <c r="Q1492" s="214">
        <v>3388</v>
      </c>
      <c r="R1492" s="68" t="s">
        <v>1479</v>
      </c>
      <c r="S1492" s="349"/>
      <c r="T1492" s="272"/>
    </row>
    <row r="1493" spans="1:20" ht="63.75">
      <c r="A1493" s="191">
        <v>155</v>
      </c>
      <c r="B1493" s="68"/>
      <c r="C1493" s="212" t="s">
        <v>75</v>
      </c>
      <c r="D1493" s="213">
        <v>45733</v>
      </c>
      <c r="E1493" s="191" t="s">
        <v>4320</v>
      </c>
      <c r="F1493" s="191" t="s">
        <v>3</v>
      </c>
      <c r="G1493" s="191">
        <v>2268209</v>
      </c>
      <c r="H1493" s="68"/>
      <c r="I1493" s="197" t="s">
        <v>5519</v>
      </c>
      <c r="J1493" s="68"/>
      <c r="K1493" s="68"/>
      <c r="L1493" s="68"/>
      <c r="M1493" s="68"/>
      <c r="N1493" s="348"/>
      <c r="O1493" s="348"/>
      <c r="P1493" s="214">
        <v>0</v>
      </c>
      <c r="Q1493" s="214">
        <v>2886.47</v>
      </c>
      <c r="R1493" s="68" t="s">
        <v>1479</v>
      </c>
      <c r="S1493" s="349"/>
      <c r="T1493" s="272"/>
    </row>
    <row r="1494" spans="1:20" ht="51">
      <c r="A1494" s="191">
        <v>513</v>
      </c>
      <c r="B1494" s="68"/>
      <c r="C1494" s="212" t="s">
        <v>160</v>
      </c>
      <c r="D1494" s="213">
        <v>45733</v>
      </c>
      <c r="E1494" s="191" t="s">
        <v>4321</v>
      </c>
      <c r="F1494" s="191" t="s">
        <v>3</v>
      </c>
      <c r="G1494" s="191">
        <v>2268217</v>
      </c>
      <c r="H1494" s="68"/>
      <c r="I1494" s="197" t="s">
        <v>5520</v>
      </c>
      <c r="J1494" s="68"/>
      <c r="K1494" s="68"/>
      <c r="L1494" s="68"/>
      <c r="M1494" s="68"/>
      <c r="N1494" s="348"/>
      <c r="O1494" s="348"/>
      <c r="P1494" s="214">
        <v>0</v>
      </c>
      <c r="Q1494" s="214">
        <v>1.98</v>
      </c>
      <c r="R1494" s="68" t="s">
        <v>1479</v>
      </c>
      <c r="S1494" s="349"/>
      <c r="T1494" s="272"/>
    </row>
    <row r="1495" spans="1:20" ht="51">
      <c r="A1495" s="191">
        <v>388</v>
      </c>
      <c r="B1495" s="68"/>
      <c r="C1495" s="212" t="s">
        <v>1410</v>
      </c>
      <c r="D1495" s="213">
        <v>45733</v>
      </c>
      <c r="E1495" s="191" t="s">
        <v>4322</v>
      </c>
      <c r="F1495" s="191" t="s">
        <v>3</v>
      </c>
      <c r="G1495" s="191">
        <v>2268236</v>
      </c>
      <c r="H1495" s="68"/>
      <c r="I1495" s="197" t="s">
        <v>5521</v>
      </c>
      <c r="J1495" s="68"/>
      <c r="K1495" s="68"/>
      <c r="L1495" s="68"/>
      <c r="M1495" s="68"/>
      <c r="N1495" s="348"/>
      <c r="O1495" s="348"/>
      <c r="P1495" s="214">
        <v>0</v>
      </c>
      <c r="Q1495" s="214">
        <v>386</v>
      </c>
      <c r="R1495" s="68" t="s">
        <v>1479</v>
      </c>
      <c r="S1495" s="349"/>
      <c r="T1495" s="272"/>
    </row>
    <row r="1496" spans="1:20" ht="51">
      <c r="A1496" s="191">
        <v>222</v>
      </c>
      <c r="B1496" s="68"/>
      <c r="C1496" s="212" t="s">
        <v>93</v>
      </c>
      <c r="D1496" s="213">
        <v>45733</v>
      </c>
      <c r="E1496" s="191" t="s">
        <v>4323</v>
      </c>
      <c r="F1496" s="191" t="s">
        <v>3</v>
      </c>
      <c r="G1496" s="191">
        <v>2268257</v>
      </c>
      <c r="H1496" s="68"/>
      <c r="I1496" s="197" t="s">
        <v>5522</v>
      </c>
      <c r="J1496" s="68"/>
      <c r="K1496" s="68"/>
      <c r="L1496" s="68"/>
      <c r="M1496" s="68"/>
      <c r="N1496" s="348"/>
      <c r="O1496" s="348"/>
      <c r="P1496" s="214">
        <v>0</v>
      </c>
      <c r="Q1496" s="214">
        <v>145.93</v>
      </c>
      <c r="R1496" s="68" t="s">
        <v>1479</v>
      </c>
      <c r="S1496" s="349"/>
      <c r="T1496" s="272"/>
    </row>
    <row r="1497" spans="1:20" ht="51">
      <c r="A1497" s="191">
        <v>522</v>
      </c>
      <c r="B1497" s="68"/>
      <c r="C1497" s="212" t="s">
        <v>163</v>
      </c>
      <c r="D1497" s="213">
        <v>45733</v>
      </c>
      <c r="E1497" s="191" t="s">
        <v>4324</v>
      </c>
      <c r="F1497" s="191" t="s">
        <v>3</v>
      </c>
      <c r="G1497" s="191">
        <v>2268306</v>
      </c>
      <c r="H1497" s="68"/>
      <c r="I1497" s="197" t="s">
        <v>5523</v>
      </c>
      <c r="J1497" s="68"/>
      <c r="K1497" s="68"/>
      <c r="L1497" s="68"/>
      <c r="M1497" s="68"/>
      <c r="N1497" s="348"/>
      <c r="O1497" s="348"/>
      <c r="P1497" s="214">
        <v>0</v>
      </c>
      <c r="Q1497" s="214">
        <v>22000.22</v>
      </c>
      <c r="R1497" s="68" t="s">
        <v>1479</v>
      </c>
      <c r="S1497" s="349"/>
      <c r="T1497" s="272"/>
    </row>
    <row r="1498" spans="1:20" ht="63.75">
      <c r="A1498" s="191">
        <v>522</v>
      </c>
      <c r="B1498" s="68"/>
      <c r="C1498" s="212" t="s">
        <v>163</v>
      </c>
      <c r="D1498" s="213">
        <v>45733</v>
      </c>
      <c r="E1498" s="191" t="s">
        <v>4325</v>
      </c>
      <c r="F1498" s="191" t="s">
        <v>3</v>
      </c>
      <c r="G1498" s="191">
        <v>2268308</v>
      </c>
      <c r="H1498" s="68"/>
      <c r="I1498" s="197" t="s">
        <v>5524</v>
      </c>
      <c r="J1498" s="68"/>
      <c r="K1498" s="68"/>
      <c r="L1498" s="68"/>
      <c r="M1498" s="68"/>
      <c r="N1498" s="348"/>
      <c r="O1498" s="348"/>
      <c r="P1498" s="214">
        <v>0</v>
      </c>
      <c r="Q1498" s="214">
        <v>375</v>
      </c>
      <c r="R1498" s="68" t="s">
        <v>1479</v>
      </c>
      <c r="S1498" s="349"/>
      <c r="T1498" s="272"/>
    </row>
    <row r="1499" spans="1:20" ht="63.75">
      <c r="A1499" s="191">
        <v>522</v>
      </c>
      <c r="B1499" s="68"/>
      <c r="C1499" s="212" t="s">
        <v>163</v>
      </c>
      <c r="D1499" s="213">
        <v>45733</v>
      </c>
      <c r="E1499" s="191" t="s">
        <v>4326</v>
      </c>
      <c r="F1499" s="191" t="s">
        <v>3</v>
      </c>
      <c r="G1499" s="191">
        <v>2268309</v>
      </c>
      <c r="H1499" s="68"/>
      <c r="I1499" s="197" t="s">
        <v>5525</v>
      </c>
      <c r="J1499" s="68"/>
      <c r="K1499" s="68"/>
      <c r="L1499" s="68"/>
      <c r="M1499" s="68"/>
      <c r="N1499" s="348"/>
      <c r="O1499" s="348"/>
      <c r="P1499" s="214">
        <v>0</v>
      </c>
      <c r="Q1499" s="214">
        <v>345</v>
      </c>
      <c r="R1499" s="68" t="s">
        <v>1479</v>
      </c>
      <c r="S1499" s="349"/>
      <c r="T1499" s="272"/>
    </row>
    <row r="1500" spans="1:20" ht="51">
      <c r="A1500" s="191">
        <v>650</v>
      </c>
      <c r="B1500" s="68"/>
      <c r="C1500" s="212" t="s">
        <v>175</v>
      </c>
      <c r="D1500" s="213">
        <v>45733</v>
      </c>
      <c r="E1500" s="191" t="s">
        <v>4327</v>
      </c>
      <c r="F1500" s="191" t="s">
        <v>3</v>
      </c>
      <c r="G1500" s="191">
        <v>2268323</v>
      </c>
      <c r="H1500" s="68"/>
      <c r="I1500" s="197" t="s">
        <v>5526</v>
      </c>
      <c r="J1500" s="68"/>
      <c r="K1500" s="68"/>
      <c r="L1500" s="68"/>
      <c r="M1500" s="68"/>
      <c r="N1500" s="348"/>
      <c r="O1500" s="348"/>
      <c r="P1500" s="214">
        <v>0</v>
      </c>
      <c r="Q1500" s="214">
        <v>399.5</v>
      </c>
      <c r="R1500" s="68" t="s">
        <v>1479</v>
      </c>
      <c r="S1500" s="349"/>
      <c r="T1500" s="272"/>
    </row>
    <row r="1501" spans="1:20" ht="38.25">
      <c r="A1501" s="191">
        <v>46</v>
      </c>
      <c r="B1501" s="68"/>
      <c r="C1501" s="212" t="s">
        <v>1367</v>
      </c>
      <c r="D1501" s="213">
        <v>45733</v>
      </c>
      <c r="E1501" s="191" t="s">
        <v>4328</v>
      </c>
      <c r="F1501" s="191" t="s">
        <v>3</v>
      </c>
      <c r="G1501" s="191">
        <v>2268442</v>
      </c>
      <c r="H1501" s="68"/>
      <c r="I1501" s="197" t="s">
        <v>3435</v>
      </c>
      <c r="J1501" s="68"/>
      <c r="K1501" s="68"/>
      <c r="L1501" s="68"/>
      <c r="M1501" s="68"/>
      <c r="N1501" s="348"/>
      <c r="O1501" s="348"/>
      <c r="P1501" s="214">
        <v>0</v>
      </c>
      <c r="Q1501" s="214">
        <v>1667</v>
      </c>
      <c r="R1501" s="68" t="s">
        <v>1479</v>
      </c>
      <c r="S1501" s="349"/>
      <c r="T1501" s="272"/>
    </row>
    <row r="1502" spans="1:20" ht="51">
      <c r="A1502" s="191">
        <v>66</v>
      </c>
      <c r="B1502" s="68"/>
      <c r="C1502" s="212" t="s">
        <v>46</v>
      </c>
      <c r="D1502" s="213">
        <v>45733</v>
      </c>
      <c r="E1502" s="191" t="s">
        <v>4329</v>
      </c>
      <c r="F1502" s="191" t="s">
        <v>3</v>
      </c>
      <c r="G1502" s="191">
        <v>2268443</v>
      </c>
      <c r="H1502" s="68"/>
      <c r="I1502" s="197" t="s">
        <v>5527</v>
      </c>
      <c r="J1502" s="68"/>
      <c r="K1502" s="68"/>
      <c r="L1502" s="68"/>
      <c r="M1502" s="68"/>
      <c r="N1502" s="348"/>
      <c r="O1502" s="348"/>
      <c r="P1502" s="214">
        <v>0</v>
      </c>
      <c r="Q1502" s="214">
        <v>0.02</v>
      </c>
      <c r="R1502" s="68" t="s">
        <v>1479</v>
      </c>
      <c r="S1502" s="349"/>
      <c r="T1502" s="272"/>
    </row>
    <row r="1503" spans="1:20" ht="51">
      <c r="A1503" s="191">
        <v>70</v>
      </c>
      <c r="B1503" s="68"/>
      <c r="C1503" s="212" t="s">
        <v>47</v>
      </c>
      <c r="D1503" s="213">
        <v>45733</v>
      </c>
      <c r="E1503" s="191" t="s">
        <v>4330</v>
      </c>
      <c r="F1503" s="191" t="s">
        <v>3</v>
      </c>
      <c r="G1503" s="191">
        <v>2268176</v>
      </c>
      <c r="H1503" s="68"/>
      <c r="I1503" s="197" t="s">
        <v>5528</v>
      </c>
      <c r="J1503" s="68"/>
      <c r="K1503" s="68"/>
      <c r="L1503" s="68"/>
      <c r="M1503" s="68"/>
      <c r="N1503" s="348"/>
      <c r="O1503" s="348"/>
      <c r="P1503" s="214">
        <v>0</v>
      </c>
      <c r="Q1503" s="214">
        <v>1891</v>
      </c>
      <c r="R1503" s="68" t="s">
        <v>1479</v>
      </c>
      <c r="S1503" s="349"/>
      <c r="T1503" s="272"/>
    </row>
    <row r="1504" spans="1:20" ht="51">
      <c r="A1504" s="191">
        <v>70</v>
      </c>
      <c r="B1504" s="68"/>
      <c r="C1504" s="212" t="s">
        <v>47</v>
      </c>
      <c r="D1504" s="213">
        <v>45733</v>
      </c>
      <c r="E1504" s="191" t="s">
        <v>4331</v>
      </c>
      <c r="F1504" s="191" t="s">
        <v>3</v>
      </c>
      <c r="G1504" s="191">
        <v>2268178</v>
      </c>
      <c r="H1504" s="68"/>
      <c r="I1504" s="197" t="s">
        <v>5529</v>
      </c>
      <c r="J1504" s="68"/>
      <c r="K1504" s="68"/>
      <c r="L1504" s="68"/>
      <c r="M1504" s="68"/>
      <c r="N1504" s="348"/>
      <c r="O1504" s="348"/>
      <c r="P1504" s="214">
        <v>0</v>
      </c>
      <c r="Q1504" s="214">
        <v>374</v>
      </c>
      <c r="R1504" s="68" t="s">
        <v>1479</v>
      </c>
      <c r="S1504" s="349"/>
      <c r="T1504" s="272"/>
    </row>
    <row r="1505" spans="1:20" ht="51">
      <c r="A1505" s="191">
        <v>70</v>
      </c>
      <c r="B1505" s="68"/>
      <c r="C1505" s="212" t="s">
        <v>47</v>
      </c>
      <c r="D1505" s="213">
        <v>45733</v>
      </c>
      <c r="E1505" s="191" t="s">
        <v>4332</v>
      </c>
      <c r="F1505" s="191" t="s">
        <v>3</v>
      </c>
      <c r="G1505" s="191">
        <v>2268179</v>
      </c>
      <c r="H1505" s="68"/>
      <c r="I1505" s="197" t="s">
        <v>5530</v>
      </c>
      <c r="J1505" s="68"/>
      <c r="K1505" s="68"/>
      <c r="L1505" s="68"/>
      <c r="M1505" s="68"/>
      <c r="N1505" s="348"/>
      <c r="O1505" s="348"/>
      <c r="P1505" s="214">
        <v>0</v>
      </c>
      <c r="Q1505" s="214">
        <v>4860</v>
      </c>
      <c r="R1505" s="68" t="s">
        <v>1479</v>
      </c>
      <c r="S1505" s="349"/>
      <c r="T1505" s="272"/>
    </row>
    <row r="1506" spans="1:20" ht="63.75">
      <c r="A1506" s="191">
        <v>20</v>
      </c>
      <c r="B1506" s="68"/>
      <c r="C1506" s="212" t="s">
        <v>41</v>
      </c>
      <c r="D1506" s="213">
        <v>45733</v>
      </c>
      <c r="E1506" s="191" t="s">
        <v>4333</v>
      </c>
      <c r="F1506" s="191" t="s">
        <v>3</v>
      </c>
      <c r="G1506" s="191">
        <v>2268259</v>
      </c>
      <c r="H1506" s="68"/>
      <c r="I1506" s="197" t="s">
        <v>5531</v>
      </c>
      <c r="J1506" s="68"/>
      <c r="K1506" s="68"/>
      <c r="L1506" s="68"/>
      <c r="M1506" s="68"/>
      <c r="N1506" s="348"/>
      <c r="O1506" s="348"/>
      <c r="P1506" s="214">
        <v>0</v>
      </c>
      <c r="Q1506" s="214">
        <v>1889102.97</v>
      </c>
      <c r="R1506" s="68" t="s">
        <v>1479</v>
      </c>
      <c r="S1506" s="349"/>
      <c r="T1506" s="272"/>
    </row>
    <row r="1507" spans="1:20" ht="51">
      <c r="A1507" s="191">
        <v>342</v>
      </c>
      <c r="B1507" s="68"/>
      <c r="C1507" s="212" t="s">
        <v>137</v>
      </c>
      <c r="D1507" s="213">
        <v>45733</v>
      </c>
      <c r="E1507" s="191" t="s">
        <v>4334</v>
      </c>
      <c r="F1507" s="191" t="s">
        <v>3</v>
      </c>
      <c r="G1507" s="191">
        <v>2268267</v>
      </c>
      <c r="H1507" s="68"/>
      <c r="I1507" s="197" t="s">
        <v>5532</v>
      </c>
      <c r="J1507" s="68"/>
      <c r="K1507" s="68"/>
      <c r="L1507" s="68"/>
      <c r="M1507" s="68"/>
      <c r="N1507" s="348"/>
      <c r="O1507" s="348"/>
      <c r="P1507" s="214">
        <v>0</v>
      </c>
      <c r="Q1507" s="214">
        <v>20649.919999999998</v>
      </c>
      <c r="R1507" s="68" t="s">
        <v>1479</v>
      </c>
      <c r="S1507" s="349"/>
      <c r="T1507" s="272"/>
    </row>
    <row r="1508" spans="1:20" ht="51">
      <c r="A1508" s="191">
        <v>253</v>
      </c>
      <c r="B1508" s="68"/>
      <c r="C1508" s="212" t="s">
        <v>104</v>
      </c>
      <c r="D1508" s="213">
        <v>45733</v>
      </c>
      <c r="E1508" s="191" t="s">
        <v>4335</v>
      </c>
      <c r="F1508" s="191" t="s">
        <v>3</v>
      </c>
      <c r="G1508" s="191">
        <v>2268275</v>
      </c>
      <c r="H1508" s="68"/>
      <c r="I1508" s="197" t="s">
        <v>5533</v>
      </c>
      <c r="J1508" s="68"/>
      <c r="K1508" s="68"/>
      <c r="L1508" s="68"/>
      <c r="M1508" s="68"/>
      <c r="N1508" s="348"/>
      <c r="O1508" s="348"/>
      <c r="P1508" s="214">
        <v>0</v>
      </c>
      <c r="Q1508" s="214">
        <v>478044.35</v>
      </c>
      <c r="R1508" s="68" t="s">
        <v>1479</v>
      </c>
      <c r="S1508" s="349"/>
      <c r="T1508" s="272"/>
    </row>
    <row r="1509" spans="1:20" ht="63.75">
      <c r="A1509" s="191">
        <v>291</v>
      </c>
      <c r="B1509" s="68"/>
      <c r="C1509" s="212" t="s">
        <v>119</v>
      </c>
      <c r="D1509" s="213">
        <v>45734</v>
      </c>
      <c r="E1509" s="191" t="s">
        <v>4336</v>
      </c>
      <c r="F1509" s="191" t="s">
        <v>10</v>
      </c>
      <c r="G1509" s="191">
        <v>3066349</v>
      </c>
      <c r="H1509" s="68"/>
      <c r="I1509" s="197" t="s">
        <v>5534</v>
      </c>
      <c r="J1509" s="68"/>
      <c r="K1509" s="68"/>
      <c r="L1509" s="68"/>
      <c r="M1509" s="68"/>
      <c r="N1509" s="348"/>
      <c r="O1509" s="348"/>
      <c r="P1509" s="214">
        <v>60</v>
      </c>
      <c r="Q1509" s="214">
        <v>0</v>
      </c>
      <c r="R1509" s="68" t="s">
        <v>1479</v>
      </c>
      <c r="S1509" s="349"/>
      <c r="T1509" s="272"/>
    </row>
    <row r="1510" spans="1:20" ht="51">
      <c r="A1510" s="191" t="s">
        <v>542</v>
      </c>
      <c r="B1510" s="68"/>
      <c r="C1510" s="212" t="s">
        <v>687</v>
      </c>
      <c r="D1510" s="213">
        <v>45734</v>
      </c>
      <c r="E1510" s="191" t="s">
        <v>4337</v>
      </c>
      <c r="F1510" s="191" t="s">
        <v>10</v>
      </c>
      <c r="G1510" s="191">
        <v>19757</v>
      </c>
      <c r="H1510" s="68"/>
      <c r="I1510" s="197" t="s">
        <v>5535</v>
      </c>
      <c r="J1510" s="68"/>
      <c r="K1510" s="68"/>
      <c r="L1510" s="68"/>
      <c r="M1510" s="68"/>
      <c r="N1510" s="348"/>
      <c r="O1510" s="348"/>
      <c r="P1510" s="214">
        <v>755.89</v>
      </c>
      <c r="Q1510" s="214">
        <v>0</v>
      </c>
      <c r="R1510" s="68" t="s">
        <v>1479</v>
      </c>
      <c r="S1510" s="349"/>
      <c r="T1510" s="272"/>
    </row>
    <row r="1511" spans="1:20" ht="63.75">
      <c r="A1511" s="191" t="s">
        <v>542</v>
      </c>
      <c r="B1511" s="68"/>
      <c r="C1511" s="212" t="s">
        <v>687</v>
      </c>
      <c r="D1511" s="213">
        <v>45734</v>
      </c>
      <c r="E1511" s="191" t="s">
        <v>4338</v>
      </c>
      <c r="F1511" s="191" t="s">
        <v>10</v>
      </c>
      <c r="G1511" s="191">
        <v>19738</v>
      </c>
      <c r="H1511" s="68"/>
      <c r="I1511" s="197" t="s">
        <v>5536</v>
      </c>
      <c r="J1511" s="68"/>
      <c r="K1511" s="68"/>
      <c r="L1511" s="68"/>
      <c r="M1511" s="68"/>
      <c r="N1511" s="348"/>
      <c r="O1511" s="348"/>
      <c r="P1511" s="214">
        <v>57457.56</v>
      </c>
      <c r="Q1511" s="214">
        <v>0</v>
      </c>
      <c r="R1511" s="68" t="s">
        <v>1479</v>
      </c>
      <c r="S1511" s="349"/>
      <c r="T1511" s="272"/>
    </row>
    <row r="1512" spans="1:20" ht="63.75">
      <c r="A1512" s="191">
        <v>150</v>
      </c>
      <c r="B1512" s="68"/>
      <c r="C1512" s="212" t="s">
        <v>71</v>
      </c>
      <c r="D1512" s="213">
        <v>45734</v>
      </c>
      <c r="E1512" s="191" t="s">
        <v>4339</v>
      </c>
      <c r="F1512" s="191" t="s">
        <v>6</v>
      </c>
      <c r="G1512" s="191">
        <v>2187825</v>
      </c>
      <c r="H1512" s="68"/>
      <c r="I1512" s="197" t="s">
        <v>5537</v>
      </c>
      <c r="J1512" s="68"/>
      <c r="K1512" s="68"/>
      <c r="L1512" s="68"/>
      <c r="M1512" s="68"/>
      <c r="N1512" s="348"/>
      <c r="O1512" s="348"/>
      <c r="P1512" s="214">
        <v>0</v>
      </c>
      <c r="Q1512" s="214">
        <v>1103.32</v>
      </c>
      <c r="R1512" s="68" t="s">
        <v>1479</v>
      </c>
      <c r="S1512" s="349"/>
      <c r="T1512" s="272"/>
    </row>
    <row r="1513" spans="1:20" ht="63.75">
      <c r="A1513" s="191">
        <v>150</v>
      </c>
      <c r="B1513" s="68"/>
      <c r="C1513" s="212" t="s">
        <v>71</v>
      </c>
      <c r="D1513" s="213">
        <v>45734</v>
      </c>
      <c r="E1513" s="191" t="s">
        <v>4340</v>
      </c>
      <c r="F1513" s="191" t="s">
        <v>6</v>
      </c>
      <c r="G1513" s="191">
        <v>2187826</v>
      </c>
      <c r="H1513" s="68"/>
      <c r="I1513" s="197" t="s">
        <v>5538</v>
      </c>
      <c r="J1513" s="68"/>
      <c r="K1513" s="68"/>
      <c r="L1513" s="68"/>
      <c r="M1513" s="68"/>
      <c r="N1513" s="348"/>
      <c r="O1513" s="348"/>
      <c r="P1513" s="214">
        <v>0</v>
      </c>
      <c r="Q1513" s="214">
        <v>925754.22</v>
      </c>
      <c r="R1513" s="68" t="s">
        <v>1479</v>
      </c>
      <c r="S1513" s="349"/>
      <c r="T1513" s="272"/>
    </row>
    <row r="1514" spans="1:20" ht="63.75">
      <c r="A1514" s="191" t="s">
        <v>544</v>
      </c>
      <c r="B1514" s="68"/>
      <c r="C1514" s="212" t="s">
        <v>679</v>
      </c>
      <c r="D1514" s="213">
        <v>45734</v>
      </c>
      <c r="E1514" s="191" t="s">
        <v>4341</v>
      </c>
      <c r="F1514" s="191" t="s">
        <v>6</v>
      </c>
      <c r="G1514" s="191">
        <v>2187827</v>
      </c>
      <c r="H1514" s="68"/>
      <c r="I1514" s="197" t="s">
        <v>5539</v>
      </c>
      <c r="J1514" s="68"/>
      <c r="K1514" s="68"/>
      <c r="L1514" s="68"/>
      <c r="M1514" s="68"/>
      <c r="N1514" s="348"/>
      <c r="O1514" s="348"/>
      <c r="P1514" s="214">
        <v>0</v>
      </c>
      <c r="Q1514" s="214">
        <v>2132</v>
      </c>
      <c r="R1514" s="68" t="s">
        <v>1479</v>
      </c>
      <c r="S1514" s="349"/>
      <c r="T1514" s="272"/>
    </row>
    <row r="1515" spans="1:20" ht="63.75">
      <c r="A1515" s="191" t="s">
        <v>544</v>
      </c>
      <c r="B1515" s="68"/>
      <c r="C1515" s="212" t="s">
        <v>679</v>
      </c>
      <c r="D1515" s="213">
        <v>45734</v>
      </c>
      <c r="E1515" s="191" t="s">
        <v>4342</v>
      </c>
      <c r="F1515" s="191" t="s">
        <v>6</v>
      </c>
      <c r="G1515" s="191">
        <v>2187828</v>
      </c>
      <c r="H1515" s="68"/>
      <c r="I1515" s="197" t="s">
        <v>5540</v>
      </c>
      <c r="J1515" s="68"/>
      <c r="K1515" s="68"/>
      <c r="L1515" s="68"/>
      <c r="M1515" s="68"/>
      <c r="N1515" s="348"/>
      <c r="O1515" s="348"/>
      <c r="P1515" s="214">
        <v>0</v>
      </c>
      <c r="Q1515" s="214">
        <v>31.53</v>
      </c>
      <c r="R1515" s="68" t="s">
        <v>1479</v>
      </c>
      <c r="S1515" s="349"/>
      <c r="T1515" s="272"/>
    </row>
    <row r="1516" spans="1:20" ht="63.75">
      <c r="A1516" s="191" t="s">
        <v>544</v>
      </c>
      <c r="B1516" s="68"/>
      <c r="C1516" s="212" t="s">
        <v>679</v>
      </c>
      <c r="D1516" s="213">
        <v>45734</v>
      </c>
      <c r="E1516" s="191" t="s">
        <v>4343</v>
      </c>
      <c r="F1516" s="191" t="s">
        <v>6</v>
      </c>
      <c r="G1516" s="191">
        <v>2187829</v>
      </c>
      <c r="H1516" s="68"/>
      <c r="I1516" s="197" t="s">
        <v>5541</v>
      </c>
      <c r="J1516" s="68"/>
      <c r="K1516" s="68"/>
      <c r="L1516" s="68"/>
      <c r="M1516" s="68"/>
      <c r="N1516" s="348"/>
      <c r="O1516" s="348"/>
      <c r="P1516" s="214">
        <v>0</v>
      </c>
      <c r="Q1516" s="214">
        <v>154473.17000000001</v>
      </c>
      <c r="R1516" s="68" t="s">
        <v>1479</v>
      </c>
      <c r="S1516" s="349"/>
      <c r="T1516" s="272"/>
    </row>
    <row r="1517" spans="1:20" ht="63.75">
      <c r="A1517" s="191" t="s">
        <v>541</v>
      </c>
      <c r="B1517" s="68"/>
      <c r="C1517" s="212" t="s">
        <v>590</v>
      </c>
      <c r="D1517" s="213">
        <v>45734</v>
      </c>
      <c r="E1517" s="191" t="s">
        <v>4344</v>
      </c>
      <c r="F1517" s="191" t="s">
        <v>6</v>
      </c>
      <c r="G1517" s="191">
        <v>2187930</v>
      </c>
      <c r="H1517" s="68"/>
      <c r="I1517" s="197" t="s">
        <v>5542</v>
      </c>
      <c r="J1517" s="68"/>
      <c r="K1517" s="68"/>
      <c r="L1517" s="68"/>
      <c r="M1517" s="68"/>
      <c r="N1517" s="348"/>
      <c r="O1517" s="348"/>
      <c r="P1517" s="214">
        <v>0</v>
      </c>
      <c r="Q1517" s="214">
        <v>123992.75</v>
      </c>
      <c r="R1517" s="68" t="s">
        <v>1479</v>
      </c>
      <c r="S1517" s="349"/>
      <c r="T1517" s="272"/>
    </row>
    <row r="1518" spans="1:20" ht="63.75">
      <c r="A1518" s="191" t="s">
        <v>541</v>
      </c>
      <c r="B1518" s="68"/>
      <c r="C1518" s="212" t="s">
        <v>590</v>
      </c>
      <c r="D1518" s="213">
        <v>45734</v>
      </c>
      <c r="E1518" s="191" t="s">
        <v>4345</v>
      </c>
      <c r="F1518" s="191" t="s">
        <v>6</v>
      </c>
      <c r="G1518" s="191">
        <v>2187931</v>
      </c>
      <c r="H1518" s="68"/>
      <c r="I1518" s="197" t="s">
        <v>5543</v>
      </c>
      <c r="J1518" s="68"/>
      <c r="K1518" s="68"/>
      <c r="L1518" s="68"/>
      <c r="M1518" s="68"/>
      <c r="N1518" s="348"/>
      <c r="O1518" s="348"/>
      <c r="P1518" s="214">
        <v>0</v>
      </c>
      <c r="Q1518" s="214">
        <v>1085404.07</v>
      </c>
      <c r="R1518" s="68" t="s">
        <v>1479</v>
      </c>
      <c r="S1518" s="349"/>
      <c r="T1518" s="272"/>
    </row>
    <row r="1519" spans="1:20" ht="89.25">
      <c r="A1519" s="191">
        <v>132</v>
      </c>
      <c r="B1519" s="68"/>
      <c r="C1519" s="212" t="s">
        <v>59</v>
      </c>
      <c r="D1519" s="213">
        <v>45734</v>
      </c>
      <c r="E1519" s="191" t="s">
        <v>4346</v>
      </c>
      <c r="F1519" s="191" t="s">
        <v>10</v>
      </c>
      <c r="G1519" s="191">
        <v>1122259</v>
      </c>
      <c r="H1519" s="68"/>
      <c r="I1519" s="197" t="s">
        <v>5544</v>
      </c>
      <c r="J1519" s="68"/>
      <c r="K1519" s="68"/>
      <c r="L1519" s="68"/>
      <c r="M1519" s="68"/>
      <c r="N1519" s="348"/>
      <c r="O1519" s="348"/>
      <c r="P1519" s="214">
        <v>377.08</v>
      </c>
      <c r="Q1519" s="214">
        <v>0</v>
      </c>
      <c r="R1519" s="68" t="s">
        <v>1479</v>
      </c>
      <c r="S1519" s="349"/>
      <c r="T1519" s="272"/>
    </row>
    <row r="1520" spans="1:20" ht="89.25">
      <c r="A1520" s="191">
        <v>132</v>
      </c>
      <c r="B1520" s="68"/>
      <c r="C1520" s="212" t="s">
        <v>59</v>
      </c>
      <c r="D1520" s="213">
        <v>45734</v>
      </c>
      <c r="E1520" s="191" t="s">
        <v>4347</v>
      </c>
      <c r="F1520" s="191" t="s">
        <v>10</v>
      </c>
      <c r="G1520" s="191">
        <v>1122261</v>
      </c>
      <c r="H1520" s="68"/>
      <c r="I1520" s="197" t="s">
        <v>5545</v>
      </c>
      <c r="J1520" s="68"/>
      <c r="K1520" s="68"/>
      <c r="L1520" s="68"/>
      <c r="M1520" s="68"/>
      <c r="N1520" s="348"/>
      <c r="O1520" s="348"/>
      <c r="P1520" s="214">
        <v>422.08</v>
      </c>
      <c r="Q1520" s="214">
        <v>0</v>
      </c>
      <c r="R1520" s="68" t="s">
        <v>1479</v>
      </c>
      <c r="S1520" s="349"/>
      <c r="T1520" s="272"/>
    </row>
    <row r="1521" spans="1:20" ht="89.25">
      <c r="A1521" s="191">
        <v>599</v>
      </c>
      <c r="B1521" s="68"/>
      <c r="C1521" s="212" t="s">
        <v>1245</v>
      </c>
      <c r="D1521" s="213">
        <v>45734</v>
      </c>
      <c r="E1521" s="191" t="s">
        <v>4348</v>
      </c>
      <c r="F1521" s="191" t="s">
        <v>10</v>
      </c>
      <c r="G1521" s="191">
        <v>1122278</v>
      </c>
      <c r="H1521" s="68"/>
      <c r="I1521" s="197" t="s">
        <v>5546</v>
      </c>
      <c r="J1521" s="68"/>
      <c r="K1521" s="68"/>
      <c r="L1521" s="68"/>
      <c r="M1521" s="68"/>
      <c r="N1521" s="348"/>
      <c r="O1521" s="348"/>
      <c r="P1521" s="214">
        <v>360</v>
      </c>
      <c r="Q1521" s="214">
        <v>0</v>
      </c>
      <c r="R1521" s="68" t="s">
        <v>1479</v>
      </c>
      <c r="S1521" s="349"/>
      <c r="T1521" s="272"/>
    </row>
    <row r="1522" spans="1:20" ht="76.5">
      <c r="A1522" s="191">
        <v>548</v>
      </c>
      <c r="B1522" s="68"/>
      <c r="C1522" s="212" t="s">
        <v>1279</v>
      </c>
      <c r="D1522" s="213">
        <v>45734</v>
      </c>
      <c r="E1522" s="191" t="s">
        <v>4349</v>
      </c>
      <c r="F1522" s="191" t="s">
        <v>6</v>
      </c>
      <c r="G1522" s="191">
        <v>22841</v>
      </c>
      <c r="H1522" s="68"/>
      <c r="I1522" s="197" t="s">
        <v>5547</v>
      </c>
      <c r="J1522" s="68"/>
      <c r="K1522" s="68"/>
      <c r="L1522" s="68"/>
      <c r="M1522" s="68"/>
      <c r="N1522" s="348"/>
      <c r="O1522" s="348"/>
      <c r="P1522" s="214">
        <v>0</v>
      </c>
      <c r="Q1522" s="214">
        <v>352582.42</v>
      </c>
      <c r="R1522" s="68" t="s">
        <v>1479</v>
      </c>
      <c r="S1522" s="349"/>
      <c r="T1522" s="272"/>
    </row>
    <row r="1523" spans="1:20" ht="76.5">
      <c r="A1523" s="191">
        <v>132</v>
      </c>
      <c r="B1523" s="68"/>
      <c r="C1523" s="212" t="s">
        <v>59</v>
      </c>
      <c r="D1523" s="213">
        <v>45734</v>
      </c>
      <c r="E1523" s="191" t="s">
        <v>4350</v>
      </c>
      <c r="F1523" s="191" t="s">
        <v>6</v>
      </c>
      <c r="G1523" s="191">
        <v>22842</v>
      </c>
      <c r="H1523" s="68"/>
      <c r="I1523" s="197" t="s">
        <v>5548</v>
      </c>
      <c r="J1523" s="68"/>
      <c r="K1523" s="68"/>
      <c r="L1523" s="68"/>
      <c r="M1523" s="68"/>
      <c r="N1523" s="348"/>
      <c r="O1523" s="348"/>
      <c r="P1523" s="214">
        <v>0</v>
      </c>
      <c r="Q1523" s="214">
        <v>835200</v>
      </c>
      <c r="R1523" s="68" t="s">
        <v>1479</v>
      </c>
      <c r="S1523" s="349"/>
      <c r="T1523" s="272"/>
    </row>
    <row r="1524" spans="1:20" ht="63.75">
      <c r="A1524" s="191">
        <v>291</v>
      </c>
      <c r="B1524" s="68"/>
      <c r="C1524" s="212" t="s">
        <v>119</v>
      </c>
      <c r="D1524" s="213">
        <v>45734</v>
      </c>
      <c r="E1524" s="191" t="s">
        <v>4351</v>
      </c>
      <c r="F1524" s="191" t="s">
        <v>10</v>
      </c>
      <c r="G1524" s="191">
        <v>3066815</v>
      </c>
      <c r="H1524" s="68"/>
      <c r="I1524" s="197" t="s">
        <v>5549</v>
      </c>
      <c r="J1524" s="68"/>
      <c r="K1524" s="68"/>
      <c r="L1524" s="68"/>
      <c r="M1524" s="68"/>
      <c r="N1524" s="348"/>
      <c r="O1524" s="348"/>
      <c r="P1524" s="214">
        <v>60</v>
      </c>
      <c r="Q1524" s="214">
        <v>0</v>
      </c>
      <c r="R1524" s="68" t="s">
        <v>1479</v>
      </c>
      <c r="S1524" s="349"/>
      <c r="T1524" s="272"/>
    </row>
    <row r="1525" spans="1:20" ht="63.75">
      <c r="A1525" s="191" t="s">
        <v>542</v>
      </c>
      <c r="B1525" s="68"/>
      <c r="C1525" s="212" t="s">
        <v>687</v>
      </c>
      <c r="D1525" s="213">
        <v>45734</v>
      </c>
      <c r="E1525" s="191" t="s">
        <v>4352</v>
      </c>
      <c r="F1525" s="191" t="s">
        <v>6</v>
      </c>
      <c r="G1525" s="191">
        <v>3066979</v>
      </c>
      <c r="H1525" s="68"/>
      <c r="I1525" s="197" t="s">
        <v>5550</v>
      </c>
      <c r="J1525" s="68"/>
      <c r="K1525" s="68"/>
      <c r="L1525" s="68"/>
      <c r="M1525" s="68"/>
      <c r="N1525" s="348"/>
      <c r="O1525" s="348"/>
      <c r="P1525" s="214">
        <v>0</v>
      </c>
      <c r="Q1525" s="214">
        <v>396377.22</v>
      </c>
      <c r="R1525" s="68" t="s">
        <v>1479</v>
      </c>
      <c r="S1525" s="349"/>
      <c r="T1525" s="272"/>
    </row>
    <row r="1526" spans="1:20" ht="63.75">
      <c r="A1526" s="191">
        <v>340</v>
      </c>
      <c r="B1526" s="68"/>
      <c r="C1526" s="212" t="s">
        <v>136</v>
      </c>
      <c r="D1526" s="213">
        <v>45734</v>
      </c>
      <c r="E1526" s="191" t="s">
        <v>4353</v>
      </c>
      <c r="F1526" s="191" t="s">
        <v>6</v>
      </c>
      <c r="G1526" s="191">
        <v>3066980</v>
      </c>
      <c r="H1526" s="68"/>
      <c r="I1526" s="197" t="s">
        <v>5551</v>
      </c>
      <c r="J1526" s="68"/>
      <c r="K1526" s="68"/>
      <c r="L1526" s="68"/>
      <c r="M1526" s="68"/>
      <c r="N1526" s="348"/>
      <c r="O1526" s="348"/>
      <c r="P1526" s="214">
        <v>0</v>
      </c>
      <c r="Q1526" s="214">
        <v>76009.210000000006</v>
      </c>
      <c r="R1526" s="68" t="s">
        <v>1479</v>
      </c>
      <c r="S1526" s="349"/>
      <c r="T1526" s="272"/>
    </row>
    <row r="1527" spans="1:20" ht="63.75">
      <c r="A1527" s="191">
        <v>862</v>
      </c>
      <c r="B1527" s="68"/>
      <c r="C1527" s="212" t="s">
        <v>187</v>
      </c>
      <c r="D1527" s="213">
        <v>45734</v>
      </c>
      <c r="E1527" s="191" t="s">
        <v>4354</v>
      </c>
      <c r="F1527" s="191" t="s">
        <v>12</v>
      </c>
      <c r="G1527" s="191">
        <v>3066978</v>
      </c>
      <c r="H1527" s="68"/>
      <c r="I1527" s="197" t="s">
        <v>5552</v>
      </c>
      <c r="J1527" s="68"/>
      <c r="K1527" s="68"/>
      <c r="L1527" s="68"/>
      <c r="M1527" s="68"/>
      <c r="N1527" s="348"/>
      <c r="O1527" s="348"/>
      <c r="P1527" s="214">
        <v>1367454.1</v>
      </c>
      <c r="Q1527" s="214">
        <v>0</v>
      </c>
      <c r="R1527" s="68" t="s">
        <v>1479</v>
      </c>
      <c r="S1527" s="349"/>
      <c r="T1527" s="272"/>
    </row>
    <row r="1528" spans="1:20" ht="63.75">
      <c r="A1528" s="191">
        <v>862</v>
      </c>
      <c r="B1528" s="68"/>
      <c r="C1528" s="212" t="s">
        <v>187</v>
      </c>
      <c r="D1528" s="213">
        <v>45734</v>
      </c>
      <c r="E1528" s="191" t="s">
        <v>4355</v>
      </c>
      <c r="F1528" s="191" t="s">
        <v>12</v>
      </c>
      <c r="G1528" s="191">
        <v>3066978</v>
      </c>
      <c r="H1528" s="68"/>
      <c r="I1528" s="197" t="s">
        <v>5553</v>
      </c>
      <c r="J1528" s="68"/>
      <c r="K1528" s="68"/>
      <c r="L1528" s="68"/>
      <c r="M1528" s="68"/>
      <c r="N1528" s="348"/>
      <c r="O1528" s="348"/>
      <c r="P1528" s="214">
        <v>446841.47</v>
      </c>
      <c r="Q1528" s="214">
        <v>0</v>
      </c>
      <c r="R1528" s="68" t="s">
        <v>1479</v>
      </c>
      <c r="S1528" s="349"/>
      <c r="T1528" s="272"/>
    </row>
    <row r="1529" spans="1:20" ht="63.75">
      <c r="A1529" s="191">
        <v>862</v>
      </c>
      <c r="B1529" s="68"/>
      <c r="C1529" s="212" t="s">
        <v>187</v>
      </c>
      <c r="D1529" s="213">
        <v>45734</v>
      </c>
      <c r="E1529" s="191" t="s">
        <v>4356</v>
      </c>
      <c r="F1529" s="191" t="s">
        <v>10</v>
      </c>
      <c r="G1529" s="191">
        <v>3066978</v>
      </c>
      <c r="H1529" s="68"/>
      <c r="I1529" s="197" t="s">
        <v>5554</v>
      </c>
      <c r="J1529" s="68"/>
      <c r="K1529" s="68"/>
      <c r="L1529" s="68"/>
      <c r="M1529" s="68"/>
      <c r="N1529" s="348"/>
      <c r="O1529" s="348"/>
      <c r="P1529" s="214">
        <v>2538.88</v>
      </c>
      <c r="Q1529" s="214">
        <v>0</v>
      </c>
      <c r="R1529" s="68" t="s">
        <v>1479</v>
      </c>
      <c r="S1529" s="349"/>
      <c r="T1529" s="272"/>
    </row>
    <row r="1530" spans="1:20" ht="63.75">
      <c r="A1530" s="191">
        <v>862</v>
      </c>
      <c r="B1530" s="68"/>
      <c r="C1530" s="212" t="s">
        <v>187</v>
      </c>
      <c r="D1530" s="213">
        <v>45734</v>
      </c>
      <c r="E1530" s="191" t="s">
        <v>4357</v>
      </c>
      <c r="F1530" s="191" t="s">
        <v>12</v>
      </c>
      <c r="G1530" s="191">
        <v>3066979</v>
      </c>
      <c r="H1530" s="68"/>
      <c r="I1530" s="197" t="s">
        <v>5555</v>
      </c>
      <c r="J1530" s="68"/>
      <c r="K1530" s="68"/>
      <c r="L1530" s="68"/>
      <c r="M1530" s="68"/>
      <c r="N1530" s="348"/>
      <c r="O1530" s="348"/>
      <c r="P1530" s="214">
        <v>298753.75</v>
      </c>
      <c r="Q1530" s="214">
        <v>0</v>
      </c>
      <c r="R1530" s="68" t="s">
        <v>1479</v>
      </c>
      <c r="S1530" s="349"/>
      <c r="T1530" s="272"/>
    </row>
    <row r="1531" spans="1:20" ht="63.75">
      <c r="A1531" s="191">
        <v>862</v>
      </c>
      <c r="B1531" s="68"/>
      <c r="C1531" s="212" t="s">
        <v>187</v>
      </c>
      <c r="D1531" s="213">
        <v>45734</v>
      </c>
      <c r="E1531" s="191" t="s">
        <v>4358</v>
      </c>
      <c r="F1531" s="191" t="s">
        <v>12</v>
      </c>
      <c r="G1531" s="191">
        <v>3066979</v>
      </c>
      <c r="H1531" s="68"/>
      <c r="I1531" s="197" t="s">
        <v>5556</v>
      </c>
      <c r="J1531" s="68"/>
      <c r="K1531" s="68"/>
      <c r="L1531" s="68"/>
      <c r="M1531" s="68"/>
      <c r="N1531" s="348"/>
      <c r="O1531" s="348"/>
      <c r="P1531" s="214">
        <v>97623.47</v>
      </c>
      <c r="Q1531" s="214">
        <v>0</v>
      </c>
      <c r="R1531" s="68" t="s">
        <v>1479</v>
      </c>
      <c r="S1531" s="349"/>
      <c r="T1531" s="272"/>
    </row>
    <row r="1532" spans="1:20" ht="63.75">
      <c r="A1532" s="191">
        <v>340</v>
      </c>
      <c r="B1532" s="68"/>
      <c r="C1532" s="212" t="s">
        <v>136</v>
      </c>
      <c r="D1532" s="213">
        <v>45734</v>
      </c>
      <c r="E1532" s="191" t="s">
        <v>4359</v>
      </c>
      <c r="F1532" s="191" t="s">
        <v>14</v>
      </c>
      <c r="G1532" s="191">
        <v>3066981</v>
      </c>
      <c r="H1532" s="68"/>
      <c r="I1532" s="197" t="s">
        <v>5557</v>
      </c>
      <c r="J1532" s="68"/>
      <c r="K1532" s="68"/>
      <c r="L1532" s="68"/>
      <c r="M1532" s="68"/>
      <c r="N1532" s="348"/>
      <c r="O1532" s="348"/>
      <c r="P1532" s="214">
        <v>60</v>
      </c>
      <c r="Q1532" s="214">
        <v>0</v>
      </c>
      <c r="R1532" s="68" t="s">
        <v>1479</v>
      </c>
      <c r="S1532" s="349"/>
      <c r="T1532" s="272"/>
    </row>
    <row r="1533" spans="1:20" ht="76.5">
      <c r="A1533" s="191">
        <v>117</v>
      </c>
      <c r="B1533" s="68"/>
      <c r="C1533" s="212" t="s">
        <v>54</v>
      </c>
      <c r="D1533" s="213">
        <v>45734</v>
      </c>
      <c r="E1533" s="191" t="s">
        <v>4360</v>
      </c>
      <c r="F1533" s="191" t="s">
        <v>10</v>
      </c>
      <c r="G1533" s="191">
        <v>1122289</v>
      </c>
      <c r="H1533" s="68"/>
      <c r="I1533" s="197" t="s">
        <v>5558</v>
      </c>
      <c r="J1533" s="68"/>
      <c r="K1533" s="68"/>
      <c r="L1533" s="68"/>
      <c r="M1533" s="68"/>
      <c r="N1533" s="348"/>
      <c r="O1533" s="348"/>
      <c r="P1533" s="214">
        <v>60</v>
      </c>
      <c r="Q1533" s="214">
        <v>0</v>
      </c>
      <c r="R1533" s="68" t="s">
        <v>1479</v>
      </c>
      <c r="S1533" s="349"/>
      <c r="T1533" s="272"/>
    </row>
    <row r="1534" spans="1:20" ht="89.25">
      <c r="A1534" s="191">
        <v>389</v>
      </c>
      <c r="B1534" s="68"/>
      <c r="C1534" s="212" t="s">
        <v>1401</v>
      </c>
      <c r="D1534" s="213">
        <v>45734</v>
      </c>
      <c r="E1534" s="191" t="s">
        <v>4361</v>
      </c>
      <c r="F1534" s="191" t="s">
        <v>10</v>
      </c>
      <c r="G1534" s="191">
        <v>1122292</v>
      </c>
      <c r="H1534" s="68"/>
      <c r="I1534" s="197" t="s">
        <v>5559</v>
      </c>
      <c r="J1534" s="68"/>
      <c r="K1534" s="68"/>
      <c r="L1534" s="68"/>
      <c r="M1534" s="68"/>
      <c r="N1534" s="348"/>
      <c r="O1534" s="348"/>
      <c r="P1534" s="214">
        <v>60</v>
      </c>
      <c r="Q1534" s="214">
        <v>0</v>
      </c>
      <c r="R1534" s="68" t="s">
        <v>1479</v>
      </c>
      <c r="S1534" s="349"/>
      <c r="T1534" s="272"/>
    </row>
    <row r="1535" spans="1:20" ht="63.75">
      <c r="A1535" s="191">
        <v>585</v>
      </c>
      <c r="B1535" s="68"/>
      <c r="C1535" s="212" t="s">
        <v>171</v>
      </c>
      <c r="D1535" s="213">
        <v>45734</v>
      </c>
      <c r="E1535" s="191" t="s">
        <v>4362</v>
      </c>
      <c r="F1535" s="191" t="s">
        <v>6</v>
      </c>
      <c r="G1535" s="191">
        <v>1122294</v>
      </c>
      <c r="H1535" s="68"/>
      <c r="I1535" s="197" t="s">
        <v>5560</v>
      </c>
      <c r="J1535" s="68"/>
      <c r="K1535" s="68"/>
      <c r="L1535" s="68"/>
      <c r="M1535" s="68"/>
      <c r="N1535" s="348"/>
      <c r="O1535" s="348"/>
      <c r="P1535" s="214">
        <v>0</v>
      </c>
      <c r="Q1535" s="214">
        <v>12896.8</v>
      </c>
      <c r="R1535" s="68" t="s">
        <v>1479</v>
      </c>
      <c r="S1535" s="349"/>
      <c r="T1535" s="272"/>
    </row>
    <row r="1536" spans="1:20" ht="76.5">
      <c r="A1536" s="191">
        <v>585</v>
      </c>
      <c r="B1536" s="68"/>
      <c r="C1536" s="212" t="s">
        <v>171</v>
      </c>
      <c r="D1536" s="213">
        <v>45734</v>
      </c>
      <c r="E1536" s="191" t="s">
        <v>4363</v>
      </c>
      <c r="F1536" s="191" t="s">
        <v>6</v>
      </c>
      <c r="G1536" s="191">
        <v>1122313</v>
      </c>
      <c r="H1536" s="68"/>
      <c r="I1536" s="197" t="s">
        <v>5561</v>
      </c>
      <c r="J1536" s="68"/>
      <c r="K1536" s="68"/>
      <c r="L1536" s="68"/>
      <c r="M1536" s="68"/>
      <c r="N1536" s="348"/>
      <c r="O1536" s="348"/>
      <c r="P1536" s="214">
        <v>0</v>
      </c>
      <c r="Q1536" s="214">
        <v>137028.5</v>
      </c>
      <c r="R1536" s="68" t="s">
        <v>1479</v>
      </c>
      <c r="S1536" s="349"/>
      <c r="T1536" s="272"/>
    </row>
    <row r="1537" spans="1:20" ht="89.25">
      <c r="A1537" s="191">
        <v>585</v>
      </c>
      <c r="B1537" s="68"/>
      <c r="C1537" s="212" t="s">
        <v>171</v>
      </c>
      <c r="D1537" s="213">
        <v>45734</v>
      </c>
      <c r="E1537" s="191" t="s">
        <v>4364</v>
      </c>
      <c r="F1537" s="191" t="s">
        <v>6</v>
      </c>
      <c r="G1537" s="191">
        <v>1122314</v>
      </c>
      <c r="H1537" s="68"/>
      <c r="I1537" s="197" t="s">
        <v>5562</v>
      </c>
      <c r="J1537" s="68"/>
      <c r="K1537" s="68"/>
      <c r="L1537" s="68"/>
      <c r="M1537" s="68"/>
      <c r="N1537" s="348"/>
      <c r="O1537" s="348"/>
      <c r="P1537" s="214">
        <v>0</v>
      </c>
      <c r="Q1537" s="214">
        <v>1852.2</v>
      </c>
      <c r="R1537" s="68" t="s">
        <v>1479</v>
      </c>
      <c r="S1537" s="349"/>
      <c r="T1537" s="272"/>
    </row>
    <row r="1538" spans="1:20" ht="76.5">
      <c r="A1538" s="191">
        <v>117</v>
      </c>
      <c r="B1538" s="68"/>
      <c r="C1538" s="212" t="s">
        <v>54</v>
      </c>
      <c r="D1538" s="213">
        <v>45734</v>
      </c>
      <c r="E1538" s="191" t="s">
        <v>4365</v>
      </c>
      <c r="F1538" s="191" t="s">
        <v>10</v>
      </c>
      <c r="G1538" s="191">
        <v>1122309</v>
      </c>
      <c r="H1538" s="68"/>
      <c r="I1538" s="197" t="s">
        <v>5563</v>
      </c>
      <c r="J1538" s="68"/>
      <c r="K1538" s="68"/>
      <c r="L1538" s="68"/>
      <c r="M1538" s="68"/>
      <c r="N1538" s="348"/>
      <c r="O1538" s="348"/>
      <c r="P1538" s="214">
        <v>60</v>
      </c>
      <c r="Q1538" s="214">
        <v>0</v>
      </c>
      <c r="R1538" s="68" t="s">
        <v>1479</v>
      </c>
      <c r="S1538" s="349"/>
      <c r="T1538" s="272"/>
    </row>
    <row r="1539" spans="1:20" ht="89.25">
      <c r="A1539" s="191">
        <v>513</v>
      </c>
      <c r="B1539" s="68"/>
      <c r="C1539" s="212" t="s">
        <v>160</v>
      </c>
      <c r="D1539" s="213">
        <v>45734</v>
      </c>
      <c r="E1539" s="191" t="s">
        <v>4366</v>
      </c>
      <c r="F1539" s="191" t="s">
        <v>635</v>
      </c>
      <c r="G1539" s="191">
        <v>11454938</v>
      </c>
      <c r="H1539" s="68"/>
      <c r="I1539" s="197" t="s">
        <v>5564</v>
      </c>
      <c r="J1539" s="68"/>
      <c r="K1539" s="68"/>
      <c r="L1539" s="68"/>
      <c r="M1539" s="68"/>
      <c r="N1539" s="348"/>
      <c r="O1539" s="348"/>
      <c r="P1539" s="214">
        <v>84752.48</v>
      </c>
      <c r="Q1539" s="214">
        <v>0</v>
      </c>
      <c r="R1539" s="68" t="s">
        <v>1479</v>
      </c>
      <c r="S1539" s="349"/>
      <c r="T1539" s="272"/>
    </row>
    <row r="1540" spans="1:20" ht="76.5">
      <c r="A1540" s="191">
        <v>513</v>
      </c>
      <c r="B1540" s="68"/>
      <c r="C1540" s="212" t="s">
        <v>160</v>
      </c>
      <c r="D1540" s="213">
        <v>45734</v>
      </c>
      <c r="E1540" s="191" t="s">
        <v>4367</v>
      </c>
      <c r="F1540" s="191" t="s">
        <v>10</v>
      </c>
      <c r="G1540" s="191">
        <v>1122311</v>
      </c>
      <c r="H1540" s="68"/>
      <c r="I1540" s="197" t="s">
        <v>5565</v>
      </c>
      <c r="J1540" s="68"/>
      <c r="K1540" s="68"/>
      <c r="L1540" s="68"/>
      <c r="M1540" s="68"/>
      <c r="N1540" s="348"/>
      <c r="O1540" s="348"/>
      <c r="P1540" s="214">
        <v>60</v>
      </c>
      <c r="Q1540" s="214">
        <v>0</v>
      </c>
      <c r="R1540" s="68" t="s">
        <v>1479</v>
      </c>
      <c r="S1540" s="349"/>
      <c r="T1540" s="272"/>
    </row>
    <row r="1541" spans="1:20" ht="76.5">
      <c r="A1541" s="191" t="s">
        <v>542</v>
      </c>
      <c r="B1541" s="68"/>
      <c r="C1541" s="212" t="s">
        <v>687</v>
      </c>
      <c r="D1541" s="213">
        <v>45734</v>
      </c>
      <c r="E1541" s="191" t="s">
        <v>4368</v>
      </c>
      <c r="F1541" s="191" t="s">
        <v>10</v>
      </c>
      <c r="G1541" s="191">
        <v>1122323</v>
      </c>
      <c r="H1541" s="68"/>
      <c r="I1541" s="197" t="s">
        <v>5566</v>
      </c>
      <c r="J1541" s="68"/>
      <c r="K1541" s="68"/>
      <c r="L1541" s="68"/>
      <c r="M1541" s="68"/>
      <c r="N1541" s="348"/>
      <c r="O1541" s="348"/>
      <c r="P1541" s="214">
        <v>36711.480000000003</v>
      </c>
      <c r="Q1541" s="214">
        <v>0</v>
      </c>
      <c r="R1541" s="68" t="s">
        <v>1479</v>
      </c>
      <c r="S1541" s="349"/>
      <c r="T1541" s="272"/>
    </row>
    <row r="1542" spans="1:20" ht="38.25">
      <c r="A1542" s="191">
        <v>86</v>
      </c>
      <c r="B1542" s="68"/>
      <c r="C1542" s="212" t="s">
        <v>50</v>
      </c>
      <c r="D1542" s="213">
        <v>45734</v>
      </c>
      <c r="E1542" s="191" t="s">
        <v>4369</v>
      </c>
      <c r="F1542" s="191" t="s">
        <v>3</v>
      </c>
      <c r="G1542" s="191">
        <v>2268671</v>
      </c>
      <c r="H1542" s="68"/>
      <c r="I1542" s="197" t="s">
        <v>5567</v>
      </c>
      <c r="J1542" s="68"/>
      <c r="K1542" s="68"/>
      <c r="L1542" s="68"/>
      <c r="M1542" s="68"/>
      <c r="N1542" s="348"/>
      <c r="O1542" s="348"/>
      <c r="P1542" s="214">
        <v>0</v>
      </c>
      <c r="Q1542" s="214">
        <v>185.5</v>
      </c>
      <c r="R1542" s="68" t="s">
        <v>1479</v>
      </c>
      <c r="S1542" s="349"/>
      <c r="T1542" s="272"/>
    </row>
    <row r="1543" spans="1:20" ht="38.25">
      <c r="A1543" s="191">
        <v>86</v>
      </c>
      <c r="B1543" s="68"/>
      <c r="C1543" s="212" t="s">
        <v>50</v>
      </c>
      <c r="D1543" s="213">
        <v>45734</v>
      </c>
      <c r="E1543" s="191" t="s">
        <v>4370</v>
      </c>
      <c r="F1543" s="191" t="s">
        <v>3</v>
      </c>
      <c r="G1543" s="191">
        <v>2268672</v>
      </c>
      <c r="H1543" s="68"/>
      <c r="I1543" s="197" t="s">
        <v>5568</v>
      </c>
      <c r="J1543" s="68"/>
      <c r="K1543" s="68"/>
      <c r="L1543" s="68"/>
      <c r="M1543" s="68"/>
      <c r="N1543" s="348"/>
      <c r="O1543" s="348"/>
      <c r="P1543" s="214">
        <v>0</v>
      </c>
      <c r="Q1543" s="214">
        <v>185.5</v>
      </c>
      <c r="R1543" s="68" t="s">
        <v>1479</v>
      </c>
      <c r="S1543" s="349"/>
      <c r="T1543" s="272"/>
    </row>
    <row r="1544" spans="1:20" ht="38.25">
      <c r="A1544" s="191">
        <v>86</v>
      </c>
      <c r="B1544" s="68"/>
      <c r="C1544" s="212" t="s">
        <v>50</v>
      </c>
      <c r="D1544" s="213">
        <v>45734</v>
      </c>
      <c r="E1544" s="191" t="s">
        <v>4371</v>
      </c>
      <c r="F1544" s="191" t="s">
        <v>3</v>
      </c>
      <c r="G1544" s="191">
        <v>2268674</v>
      </c>
      <c r="H1544" s="68"/>
      <c r="I1544" s="197" t="s">
        <v>5569</v>
      </c>
      <c r="J1544" s="68"/>
      <c r="K1544" s="68"/>
      <c r="L1544" s="68"/>
      <c r="M1544" s="68"/>
      <c r="N1544" s="348"/>
      <c r="O1544" s="348"/>
      <c r="P1544" s="214">
        <v>0</v>
      </c>
      <c r="Q1544" s="214">
        <v>185.5</v>
      </c>
      <c r="R1544" s="68" t="s">
        <v>1479</v>
      </c>
      <c r="S1544" s="349"/>
      <c r="T1544" s="272"/>
    </row>
    <row r="1545" spans="1:20" ht="51">
      <c r="A1545" s="191">
        <v>389</v>
      </c>
      <c r="B1545" s="68"/>
      <c r="C1545" s="212" t="s">
        <v>1401</v>
      </c>
      <c r="D1545" s="213">
        <v>45734</v>
      </c>
      <c r="E1545" s="191" t="s">
        <v>4372</v>
      </c>
      <c r="F1545" s="191" t="s">
        <v>3</v>
      </c>
      <c r="G1545" s="191">
        <v>2268679</v>
      </c>
      <c r="H1545" s="68"/>
      <c r="I1545" s="197" t="s">
        <v>5570</v>
      </c>
      <c r="J1545" s="68"/>
      <c r="K1545" s="68"/>
      <c r="L1545" s="68"/>
      <c r="M1545" s="68"/>
      <c r="N1545" s="348"/>
      <c r="O1545" s="348"/>
      <c r="P1545" s="214">
        <v>0</v>
      </c>
      <c r="Q1545" s="214">
        <v>945</v>
      </c>
      <c r="R1545" s="68" t="s">
        <v>1479</v>
      </c>
      <c r="S1545" s="349"/>
      <c r="T1545" s="272"/>
    </row>
    <row r="1546" spans="1:20" ht="51">
      <c r="A1546" s="191">
        <v>292</v>
      </c>
      <c r="B1546" s="68"/>
      <c r="C1546" s="212" t="s">
        <v>120</v>
      </c>
      <c r="D1546" s="213">
        <v>45734</v>
      </c>
      <c r="E1546" s="191" t="s">
        <v>4373</v>
      </c>
      <c r="F1546" s="191" t="s">
        <v>3</v>
      </c>
      <c r="G1546" s="191">
        <v>2268713</v>
      </c>
      <c r="H1546" s="68"/>
      <c r="I1546" s="197" t="s">
        <v>5571</v>
      </c>
      <c r="J1546" s="68"/>
      <c r="K1546" s="68"/>
      <c r="L1546" s="68"/>
      <c r="M1546" s="68"/>
      <c r="N1546" s="348"/>
      <c r="O1546" s="348"/>
      <c r="P1546" s="214">
        <v>0</v>
      </c>
      <c r="Q1546" s="214">
        <v>29</v>
      </c>
      <c r="R1546" s="68" t="s">
        <v>1479</v>
      </c>
      <c r="S1546" s="349"/>
      <c r="T1546" s="272"/>
    </row>
    <row r="1547" spans="1:20" ht="63.75">
      <c r="A1547" s="191">
        <v>522</v>
      </c>
      <c r="B1547" s="68"/>
      <c r="C1547" s="212" t="s">
        <v>163</v>
      </c>
      <c r="D1547" s="213">
        <v>45734</v>
      </c>
      <c r="E1547" s="191" t="s">
        <v>4374</v>
      </c>
      <c r="F1547" s="191" t="s">
        <v>3</v>
      </c>
      <c r="G1547" s="191">
        <v>2268733</v>
      </c>
      <c r="H1547" s="68"/>
      <c r="I1547" s="197" t="s">
        <v>5572</v>
      </c>
      <c r="J1547" s="68"/>
      <c r="K1547" s="68"/>
      <c r="L1547" s="68"/>
      <c r="M1547" s="68"/>
      <c r="N1547" s="348"/>
      <c r="O1547" s="348"/>
      <c r="P1547" s="214">
        <v>0</v>
      </c>
      <c r="Q1547" s="214">
        <v>5100</v>
      </c>
      <c r="R1547" s="68" t="s">
        <v>1479</v>
      </c>
      <c r="S1547" s="349"/>
      <c r="T1547" s="272"/>
    </row>
    <row r="1548" spans="1:20" ht="51">
      <c r="A1548" s="191">
        <v>522</v>
      </c>
      <c r="B1548" s="68"/>
      <c r="C1548" s="212" t="s">
        <v>163</v>
      </c>
      <c r="D1548" s="213">
        <v>45734</v>
      </c>
      <c r="E1548" s="191" t="s">
        <v>4375</v>
      </c>
      <c r="F1548" s="191" t="s">
        <v>3</v>
      </c>
      <c r="G1548" s="191">
        <v>2268736</v>
      </c>
      <c r="H1548" s="68"/>
      <c r="I1548" s="197" t="s">
        <v>5573</v>
      </c>
      <c r="J1548" s="68"/>
      <c r="K1548" s="68"/>
      <c r="L1548" s="68"/>
      <c r="M1548" s="68"/>
      <c r="N1548" s="348"/>
      <c r="O1548" s="348"/>
      <c r="P1548" s="214">
        <v>0</v>
      </c>
      <c r="Q1548" s="214">
        <v>115</v>
      </c>
      <c r="R1548" s="68" t="s">
        <v>1479</v>
      </c>
      <c r="S1548" s="349"/>
      <c r="T1548" s="272"/>
    </row>
    <row r="1549" spans="1:20" ht="63.75">
      <c r="A1549" s="191">
        <v>522</v>
      </c>
      <c r="B1549" s="68"/>
      <c r="C1549" s="212" t="s">
        <v>163</v>
      </c>
      <c r="D1549" s="213">
        <v>45734</v>
      </c>
      <c r="E1549" s="191" t="s">
        <v>4376</v>
      </c>
      <c r="F1549" s="191" t="s">
        <v>3</v>
      </c>
      <c r="G1549" s="191">
        <v>2268739</v>
      </c>
      <c r="H1549" s="68"/>
      <c r="I1549" s="197" t="s">
        <v>5574</v>
      </c>
      <c r="J1549" s="68"/>
      <c r="K1549" s="68"/>
      <c r="L1549" s="68"/>
      <c r="M1549" s="68"/>
      <c r="N1549" s="348"/>
      <c r="O1549" s="348"/>
      <c r="P1549" s="214">
        <v>0</v>
      </c>
      <c r="Q1549" s="214">
        <v>2500</v>
      </c>
      <c r="R1549" s="68" t="s">
        <v>1479</v>
      </c>
      <c r="S1549" s="349"/>
      <c r="T1549" s="272"/>
    </row>
    <row r="1550" spans="1:20" ht="63.75">
      <c r="A1550" s="191">
        <v>522</v>
      </c>
      <c r="B1550" s="68"/>
      <c r="C1550" s="212" t="s">
        <v>163</v>
      </c>
      <c r="D1550" s="213">
        <v>45734</v>
      </c>
      <c r="E1550" s="191" t="s">
        <v>4377</v>
      </c>
      <c r="F1550" s="191" t="s">
        <v>3</v>
      </c>
      <c r="G1550" s="191">
        <v>2268741</v>
      </c>
      <c r="H1550" s="68"/>
      <c r="I1550" s="197" t="s">
        <v>5575</v>
      </c>
      <c r="J1550" s="68"/>
      <c r="K1550" s="68"/>
      <c r="L1550" s="68"/>
      <c r="M1550" s="68"/>
      <c r="N1550" s="348"/>
      <c r="O1550" s="348"/>
      <c r="P1550" s="214">
        <v>0</v>
      </c>
      <c r="Q1550" s="214">
        <v>3000</v>
      </c>
      <c r="R1550" s="68" t="s">
        <v>1479</v>
      </c>
      <c r="S1550" s="349"/>
      <c r="T1550" s="272"/>
    </row>
    <row r="1551" spans="1:20" ht="38.25">
      <c r="A1551" s="191">
        <v>292</v>
      </c>
      <c r="B1551" s="68"/>
      <c r="C1551" s="212" t="s">
        <v>120</v>
      </c>
      <c r="D1551" s="213">
        <v>45734</v>
      </c>
      <c r="E1551" s="191" t="s">
        <v>4378</v>
      </c>
      <c r="F1551" s="191" t="s">
        <v>3</v>
      </c>
      <c r="G1551" s="191">
        <v>2268742</v>
      </c>
      <c r="H1551" s="68"/>
      <c r="I1551" s="197" t="s">
        <v>5576</v>
      </c>
      <c r="J1551" s="68"/>
      <c r="K1551" s="68"/>
      <c r="L1551" s="68"/>
      <c r="M1551" s="68"/>
      <c r="N1551" s="348"/>
      <c r="O1551" s="348"/>
      <c r="P1551" s="214">
        <v>0</v>
      </c>
      <c r="Q1551" s="214">
        <v>400</v>
      </c>
      <c r="R1551" s="68" t="s">
        <v>1479</v>
      </c>
      <c r="S1551" s="349"/>
      <c r="T1551" s="272"/>
    </row>
    <row r="1552" spans="1:20" ht="63.75">
      <c r="A1552" s="191">
        <v>382</v>
      </c>
      <c r="B1552" s="68"/>
      <c r="C1552" s="212" t="s">
        <v>1241</v>
      </c>
      <c r="D1552" s="213">
        <v>45734</v>
      </c>
      <c r="E1552" s="191" t="s">
        <v>4379</v>
      </c>
      <c r="F1552" s="191" t="s">
        <v>3</v>
      </c>
      <c r="G1552" s="191">
        <v>2268756</v>
      </c>
      <c r="H1552" s="68"/>
      <c r="I1552" s="197" t="s">
        <v>5577</v>
      </c>
      <c r="J1552" s="68"/>
      <c r="K1552" s="68"/>
      <c r="L1552" s="68"/>
      <c r="M1552" s="68"/>
      <c r="N1552" s="348"/>
      <c r="O1552" s="348"/>
      <c r="P1552" s="214">
        <v>0</v>
      </c>
      <c r="Q1552" s="214">
        <v>1143</v>
      </c>
      <c r="R1552" s="68" t="s">
        <v>1479</v>
      </c>
      <c r="S1552" s="349"/>
      <c r="T1552" s="272"/>
    </row>
    <row r="1553" spans="1:20" ht="63.75">
      <c r="A1553" s="191" t="s">
        <v>550</v>
      </c>
      <c r="B1553" s="68"/>
      <c r="C1553" s="212" t="s">
        <v>589</v>
      </c>
      <c r="D1553" s="213">
        <v>45734</v>
      </c>
      <c r="E1553" s="191" t="s">
        <v>4380</v>
      </c>
      <c r="F1553" s="191" t="s">
        <v>3</v>
      </c>
      <c r="G1553" s="191">
        <v>2268779</v>
      </c>
      <c r="H1553" s="68"/>
      <c r="I1553" s="197" t="s">
        <v>5578</v>
      </c>
      <c r="J1553" s="68"/>
      <c r="K1553" s="68"/>
      <c r="L1553" s="68"/>
      <c r="M1553" s="68"/>
      <c r="N1553" s="348"/>
      <c r="O1553" s="348"/>
      <c r="P1553" s="214">
        <v>0</v>
      </c>
      <c r="Q1553" s="214">
        <v>11328.09</v>
      </c>
      <c r="R1553" s="68" t="s">
        <v>1479</v>
      </c>
      <c r="S1553" s="349"/>
      <c r="T1553" s="272"/>
    </row>
    <row r="1554" spans="1:20" ht="51">
      <c r="A1554" s="191">
        <v>25</v>
      </c>
      <c r="B1554" s="68"/>
      <c r="C1554" s="212" t="s">
        <v>42</v>
      </c>
      <c r="D1554" s="213">
        <v>45734</v>
      </c>
      <c r="E1554" s="191" t="s">
        <v>4381</v>
      </c>
      <c r="F1554" s="191" t="s">
        <v>3</v>
      </c>
      <c r="G1554" s="191">
        <v>2268826</v>
      </c>
      <c r="H1554" s="68"/>
      <c r="I1554" s="197" t="s">
        <v>5579</v>
      </c>
      <c r="J1554" s="68"/>
      <c r="K1554" s="68"/>
      <c r="L1554" s="68"/>
      <c r="M1554" s="68"/>
      <c r="N1554" s="348"/>
      <c r="O1554" s="348"/>
      <c r="P1554" s="214">
        <v>0</v>
      </c>
      <c r="Q1554" s="214">
        <v>239.75</v>
      </c>
      <c r="R1554" s="68" t="s">
        <v>1479</v>
      </c>
      <c r="S1554" s="349"/>
      <c r="T1554" s="272"/>
    </row>
    <row r="1555" spans="1:20" ht="38.25">
      <c r="A1555" s="191">
        <v>46</v>
      </c>
      <c r="B1555" s="68"/>
      <c r="C1555" s="212" t="s">
        <v>1367</v>
      </c>
      <c r="D1555" s="213">
        <v>45734</v>
      </c>
      <c r="E1555" s="191" t="s">
        <v>4382</v>
      </c>
      <c r="F1555" s="191" t="s">
        <v>3</v>
      </c>
      <c r="G1555" s="191">
        <v>2268829</v>
      </c>
      <c r="H1555" s="68"/>
      <c r="I1555" s="197" t="s">
        <v>5580</v>
      </c>
      <c r="J1555" s="68"/>
      <c r="K1555" s="68"/>
      <c r="L1555" s="68"/>
      <c r="M1555" s="68"/>
      <c r="N1555" s="348"/>
      <c r="O1555" s="348"/>
      <c r="P1555" s="214">
        <v>0</v>
      </c>
      <c r="Q1555" s="214">
        <v>4167</v>
      </c>
      <c r="R1555" s="68" t="s">
        <v>1479</v>
      </c>
      <c r="S1555" s="349"/>
      <c r="T1555" s="272"/>
    </row>
    <row r="1556" spans="1:20" ht="38.25">
      <c r="A1556" s="191">
        <v>46</v>
      </c>
      <c r="B1556" s="68"/>
      <c r="C1556" s="212" t="s">
        <v>1367</v>
      </c>
      <c r="D1556" s="213">
        <v>45734</v>
      </c>
      <c r="E1556" s="191" t="s">
        <v>4383</v>
      </c>
      <c r="F1556" s="191" t="s">
        <v>3</v>
      </c>
      <c r="G1556" s="191">
        <v>2268854</v>
      </c>
      <c r="H1556" s="68"/>
      <c r="I1556" s="197" t="s">
        <v>5581</v>
      </c>
      <c r="J1556" s="68"/>
      <c r="K1556" s="68"/>
      <c r="L1556" s="68"/>
      <c r="M1556" s="68"/>
      <c r="N1556" s="348"/>
      <c r="O1556" s="348"/>
      <c r="P1556" s="214">
        <v>0</v>
      </c>
      <c r="Q1556" s="214">
        <v>1000</v>
      </c>
      <c r="R1556" s="68" t="s">
        <v>1479</v>
      </c>
      <c r="S1556" s="349"/>
      <c r="T1556" s="272"/>
    </row>
    <row r="1557" spans="1:20" ht="38.25">
      <c r="A1557" s="191" t="s">
        <v>550</v>
      </c>
      <c r="B1557" s="68"/>
      <c r="C1557" s="212" t="s">
        <v>589</v>
      </c>
      <c r="D1557" s="213">
        <v>45734</v>
      </c>
      <c r="E1557" s="191" t="s">
        <v>4384</v>
      </c>
      <c r="F1557" s="191" t="s">
        <v>3</v>
      </c>
      <c r="G1557" s="191">
        <v>2268860</v>
      </c>
      <c r="H1557" s="68"/>
      <c r="I1557" s="197" t="s">
        <v>5582</v>
      </c>
      <c r="J1557" s="68"/>
      <c r="K1557" s="68"/>
      <c r="L1557" s="68"/>
      <c r="M1557" s="68"/>
      <c r="N1557" s="348"/>
      <c r="O1557" s="348"/>
      <c r="P1557" s="214">
        <v>0</v>
      </c>
      <c r="Q1557" s="214">
        <v>761.11</v>
      </c>
      <c r="R1557" s="68" t="s">
        <v>1479</v>
      </c>
      <c r="S1557" s="349"/>
      <c r="T1557" s="272"/>
    </row>
    <row r="1558" spans="1:20" ht="51">
      <c r="A1558" s="191">
        <v>253</v>
      </c>
      <c r="B1558" s="68"/>
      <c r="C1558" s="212" t="s">
        <v>104</v>
      </c>
      <c r="D1558" s="213">
        <v>45734</v>
      </c>
      <c r="E1558" s="191" t="s">
        <v>4385</v>
      </c>
      <c r="F1558" s="191" t="s">
        <v>3</v>
      </c>
      <c r="G1558" s="191">
        <v>2268653</v>
      </c>
      <c r="H1558" s="68"/>
      <c r="I1558" s="197" t="s">
        <v>5583</v>
      </c>
      <c r="J1558" s="68"/>
      <c r="K1558" s="68"/>
      <c r="L1558" s="68"/>
      <c r="M1558" s="68"/>
      <c r="N1558" s="348"/>
      <c r="O1558" s="348"/>
      <c r="P1558" s="214">
        <v>0</v>
      </c>
      <c r="Q1558" s="214">
        <v>811735.3</v>
      </c>
      <c r="R1558" s="68" t="s">
        <v>1479</v>
      </c>
      <c r="S1558" s="349"/>
      <c r="T1558" s="272"/>
    </row>
    <row r="1559" spans="1:20" ht="51">
      <c r="A1559" s="191" t="s">
        <v>541</v>
      </c>
      <c r="B1559" s="68"/>
      <c r="C1559" s="212" t="s">
        <v>590</v>
      </c>
      <c r="D1559" s="213">
        <v>45734</v>
      </c>
      <c r="E1559" s="191" t="s">
        <v>4386</v>
      </c>
      <c r="F1559" s="191" t="s">
        <v>3</v>
      </c>
      <c r="G1559" s="191">
        <v>2268688</v>
      </c>
      <c r="H1559" s="68"/>
      <c r="I1559" s="197" t="s">
        <v>5584</v>
      </c>
      <c r="J1559" s="68"/>
      <c r="K1559" s="68"/>
      <c r="L1559" s="68"/>
      <c r="M1559" s="68"/>
      <c r="N1559" s="348"/>
      <c r="O1559" s="348"/>
      <c r="P1559" s="214">
        <v>0</v>
      </c>
      <c r="Q1559" s="214">
        <v>2458999.91</v>
      </c>
      <c r="R1559" s="68" t="s">
        <v>1479</v>
      </c>
      <c r="S1559" s="349"/>
      <c r="T1559" s="272"/>
    </row>
    <row r="1560" spans="1:20" ht="51">
      <c r="A1560" s="191" t="s">
        <v>541</v>
      </c>
      <c r="B1560" s="68"/>
      <c r="C1560" s="212" t="s">
        <v>590</v>
      </c>
      <c r="D1560" s="213">
        <v>45734</v>
      </c>
      <c r="E1560" s="191" t="s">
        <v>4387</v>
      </c>
      <c r="F1560" s="191" t="s">
        <v>3</v>
      </c>
      <c r="G1560" s="191">
        <v>2268689</v>
      </c>
      <c r="H1560" s="68"/>
      <c r="I1560" s="197" t="s">
        <v>5585</v>
      </c>
      <c r="J1560" s="68"/>
      <c r="K1560" s="68"/>
      <c r="L1560" s="68"/>
      <c r="M1560" s="68"/>
      <c r="N1560" s="348"/>
      <c r="O1560" s="348"/>
      <c r="P1560" s="214">
        <v>0</v>
      </c>
      <c r="Q1560" s="214">
        <v>471534.14</v>
      </c>
      <c r="R1560" s="68" t="s">
        <v>1479</v>
      </c>
      <c r="S1560" s="349"/>
      <c r="T1560" s="272"/>
    </row>
    <row r="1561" spans="1:20" ht="51">
      <c r="A1561" s="191" t="s">
        <v>541</v>
      </c>
      <c r="B1561" s="68"/>
      <c r="C1561" s="212" t="s">
        <v>590</v>
      </c>
      <c r="D1561" s="213">
        <v>45734</v>
      </c>
      <c r="E1561" s="191" t="s">
        <v>4388</v>
      </c>
      <c r="F1561" s="191" t="s">
        <v>3</v>
      </c>
      <c r="G1561" s="191">
        <v>2268691</v>
      </c>
      <c r="H1561" s="68"/>
      <c r="I1561" s="197" t="s">
        <v>5586</v>
      </c>
      <c r="J1561" s="68"/>
      <c r="K1561" s="68"/>
      <c r="L1561" s="68"/>
      <c r="M1561" s="68"/>
      <c r="N1561" s="348"/>
      <c r="O1561" s="348"/>
      <c r="P1561" s="214">
        <v>0</v>
      </c>
      <c r="Q1561" s="214">
        <v>3499472.61</v>
      </c>
      <c r="R1561" s="68" t="s">
        <v>1479</v>
      </c>
      <c r="S1561" s="349"/>
      <c r="T1561" s="272"/>
    </row>
    <row r="1562" spans="1:20" ht="63.75">
      <c r="A1562" s="191" t="s">
        <v>550</v>
      </c>
      <c r="B1562" s="68"/>
      <c r="C1562" s="212" t="s">
        <v>589</v>
      </c>
      <c r="D1562" s="213">
        <v>45734</v>
      </c>
      <c r="E1562" s="191" t="s">
        <v>4389</v>
      </c>
      <c r="F1562" s="191" t="s">
        <v>3</v>
      </c>
      <c r="G1562" s="191">
        <v>2268714</v>
      </c>
      <c r="H1562" s="68"/>
      <c r="I1562" s="197" t="s">
        <v>5587</v>
      </c>
      <c r="J1562" s="68"/>
      <c r="K1562" s="68"/>
      <c r="L1562" s="68"/>
      <c r="M1562" s="68"/>
      <c r="N1562" s="348"/>
      <c r="O1562" s="348"/>
      <c r="P1562" s="214">
        <v>0</v>
      </c>
      <c r="Q1562" s="214">
        <v>817</v>
      </c>
      <c r="R1562" s="68" t="s">
        <v>1479</v>
      </c>
      <c r="S1562" s="349"/>
      <c r="T1562" s="272"/>
    </row>
    <row r="1563" spans="1:20" ht="51">
      <c r="A1563" s="191">
        <v>46</v>
      </c>
      <c r="B1563" s="68"/>
      <c r="C1563" s="212" t="s">
        <v>1367</v>
      </c>
      <c r="D1563" s="213">
        <v>45734</v>
      </c>
      <c r="E1563" s="191" t="s">
        <v>4390</v>
      </c>
      <c r="F1563" s="191" t="s">
        <v>3</v>
      </c>
      <c r="G1563" s="191">
        <v>2268723</v>
      </c>
      <c r="H1563" s="68"/>
      <c r="I1563" s="197" t="s">
        <v>5588</v>
      </c>
      <c r="J1563" s="68"/>
      <c r="K1563" s="68"/>
      <c r="L1563" s="68"/>
      <c r="M1563" s="68"/>
      <c r="N1563" s="348"/>
      <c r="O1563" s="348"/>
      <c r="P1563" s="214">
        <v>0</v>
      </c>
      <c r="Q1563" s="214">
        <v>3675</v>
      </c>
      <c r="R1563" s="68" t="s">
        <v>1479</v>
      </c>
      <c r="S1563" s="349"/>
      <c r="T1563" s="272"/>
    </row>
    <row r="1564" spans="1:20" ht="51">
      <c r="A1564" s="191" t="s">
        <v>544</v>
      </c>
      <c r="B1564" s="68"/>
      <c r="C1564" s="212" t="s">
        <v>679</v>
      </c>
      <c r="D1564" s="213">
        <v>45734</v>
      </c>
      <c r="E1564" s="191" t="s">
        <v>4391</v>
      </c>
      <c r="F1564" s="191" t="s">
        <v>3</v>
      </c>
      <c r="G1564" s="191">
        <v>2268759</v>
      </c>
      <c r="H1564" s="68"/>
      <c r="I1564" s="197" t="s">
        <v>5589</v>
      </c>
      <c r="J1564" s="68"/>
      <c r="K1564" s="68"/>
      <c r="L1564" s="68"/>
      <c r="M1564" s="68"/>
      <c r="N1564" s="348"/>
      <c r="O1564" s="348"/>
      <c r="P1564" s="214">
        <v>0</v>
      </c>
      <c r="Q1564" s="214">
        <v>90000</v>
      </c>
      <c r="R1564" s="68" t="s">
        <v>1479</v>
      </c>
      <c r="S1564" s="349"/>
      <c r="T1564" s="272"/>
    </row>
    <row r="1565" spans="1:20" ht="51">
      <c r="A1565" s="191" t="s">
        <v>542</v>
      </c>
      <c r="B1565" s="68"/>
      <c r="C1565" s="212" t="s">
        <v>687</v>
      </c>
      <c r="D1565" s="213">
        <v>45735</v>
      </c>
      <c r="E1565" s="191" t="s">
        <v>4392</v>
      </c>
      <c r="F1565" s="191" t="s">
        <v>10</v>
      </c>
      <c r="G1565" s="191">
        <v>19903</v>
      </c>
      <c r="H1565" s="68"/>
      <c r="I1565" s="197" t="s">
        <v>5590</v>
      </c>
      <c r="J1565" s="68"/>
      <c r="K1565" s="68"/>
      <c r="L1565" s="68"/>
      <c r="M1565" s="68"/>
      <c r="N1565" s="348"/>
      <c r="O1565" s="348"/>
      <c r="P1565" s="214">
        <v>154710</v>
      </c>
      <c r="Q1565" s="214">
        <v>0</v>
      </c>
      <c r="R1565" s="68" t="s">
        <v>1479</v>
      </c>
      <c r="S1565" s="349"/>
      <c r="T1565" s="272"/>
    </row>
    <row r="1566" spans="1:20" ht="51">
      <c r="A1566" s="191" t="s">
        <v>542</v>
      </c>
      <c r="B1566" s="68"/>
      <c r="C1566" s="212" t="s">
        <v>687</v>
      </c>
      <c r="D1566" s="213">
        <v>45735</v>
      </c>
      <c r="E1566" s="191" t="s">
        <v>4393</v>
      </c>
      <c r="F1566" s="191" t="s">
        <v>19</v>
      </c>
      <c r="G1566" s="191">
        <v>19903</v>
      </c>
      <c r="H1566" s="68"/>
      <c r="I1566" s="197" t="s">
        <v>5591</v>
      </c>
      <c r="J1566" s="68"/>
      <c r="K1566" s="68"/>
      <c r="L1566" s="68"/>
      <c r="M1566" s="68"/>
      <c r="N1566" s="348"/>
      <c r="O1566" s="348"/>
      <c r="P1566" s="214">
        <v>156600000</v>
      </c>
      <c r="Q1566" s="214">
        <v>0</v>
      </c>
      <c r="R1566" s="68" t="s">
        <v>1479</v>
      </c>
      <c r="S1566" s="349"/>
      <c r="T1566" s="272"/>
    </row>
    <row r="1567" spans="1:20" ht="89.25">
      <c r="A1567" s="191">
        <v>513</v>
      </c>
      <c r="B1567" s="68"/>
      <c r="C1567" s="212" t="s">
        <v>160</v>
      </c>
      <c r="D1567" s="213">
        <v>45735</v>
      </c>
      <c r="E1567" s="191" t="s">
        <v>4394</v>
      </c>
      <c r="F1567" s="191" t="s">
        <v>635</v>
      </c>
      <c r="G1567" s="191">
        <v>11458217</v>
      </c>
      <c r="H1567" s="68"/>
      <c r="I1567" s="197" t="s">
        <v>5592</v>
      </c>
      <c r="J1567" s="68"/>
      <c r="K1567" s="68"/>
      <c r="L1567" s="68"/>
      <c r="M1567" s="68"/>
      <c r="N1567" s="348"/>
      <c r="O1567" s="348"/>
      <c r="P1567" s="214">
        <v>72851449.810000002</v>
      </c>
      <c r="Q1567" s="214">
        <v>0</v>
      </c>
      <c r="R1567" s="68" t="s">
        <v>1479</v>
      </c>
      <c r="S1567" s="349"/>
      <c r="T1567" s="272"/>
    </row>
    <row r="1568" spans="1:20" ht="89.25">
      <c r="A1568" s="191">
        <v>389</v>
      </c>
      <c r="B1568" s="68"/>
      <c r="C1568" s="212" t="s">
        <v>1401</v>
      </c>
      <c r="D1568" s="213">
        <v>45735</v>
      </c>
      <c r="E1568" s="191" t="s">
        <v>4395</v>
      </c>
      <c r="F1568" s="191" t="s">
        <v>10</v>
      </c>
      <c r="G1568" s="191">
        <v>1122679</v>
      </c>
      <c r="H1568" s="68"/>
      <c r="I1568" s="197" t="s">
        <v>5593</v>
      </c>
      <c r="J1568" s="68"/>
      <c r="K1568" s="68"/>
      <c r="L1568" s="68"/>
      <c r="M1568" s="68"/>
      <c r="N1568" s="348"/>
      <c r="O1568" s="348"/>
      <c r="P1568" s="214">
        <v>60</v>
      </c>
      <c r="Q1568" s="214">
        <v>0</v>
      </c>
      <c r="R1568" s="68" t="s">
        <v>1479</v>
      </c>
      <c r="S1568" s="349"/>
      <c r="T1568" s="272"/>
    </row>
    <row r="1569" spans="1:20" ht="89.25">
      <c r="A1569" s="191">
        <v>389</v>
      </c>
      <c r="B1569" s="68"/>
      <c r="C1569" s="212" t="s">
        <v>1401</v>
      </c>
      <c r="D1569" s="213">
        <v>45735</v>
      </c>
      <c r="E1569" s="191" t="s">
        <v>4396</v>
      </c>
      <c r="F1569" s="191" t="s">
        <v>10</v>
      </c>
      <c r="G1569" s="191">
        <v>1122680</v>
      </c>
      <c r="H1569" s="68"/>
      <c r="I1569" s="197" t="s">
        <v>5594</v>
      </c>
      <c r="J1569" s="68"/>
      <c r="K1569" s="68"/>
      <c r="L1569" s="68"/>
      <c r="M1569" s="68"/>
      <c r="N1569" s="348"/>
      <c r="O1569" s="348"/>
      <c r="P1569" s="214">
        <v>60</v>
      </c>
      <c r="Q1569" s="214">
        <v>0</v>
      </c>
      <c r="R1569" s="68" t="s">
        <v>1479</v>
      </c>
      <c r="S1569" s="349"/>
      <c r="T1569" s="272"/>
    </row>
    <row r="1570" spans="1:20" ht="102">
      <c r="A1570" s="191">
        <v>389</v>
      </c>
      <c r="B1570" s="68"/>
      <c r="C1570" s="212" t="s">
        <v>1401</v>
      </c>
      <c r="D1570" s="213">
        <v>45735</v>
      </c>
      <c r="E1570" s="191" t="s">
        <v>4397</v>
      </c>
      <c r="F1570" s="191" t="s">
        <v>10</v>
      </c>
      <c r="G1570" s="191">
        <v>1122681</v>
      </c>
      <c r="H1570" s="68"/>
      <c r="I1570" s="197" t="s">
        <v>5595</v>
      </c>
      <c r="J1570" s="68"/>
      <c r="K1570" s="68"/>
      <c r="L1570" s="68"/>
      <c r="M1570" s="68"/>
      <c r="N1570" s="348"/>
      <c r="O1570" s="348"/>
      <c r="P1570" s="214">
        <v>60</v>
      </c>
      <c r="Q1570" s="214">
        <v>0</v>
      </c>
      <c r="R1570" s="68" t="s">
        <v>1479</v>
      </c>
      <c r="S1570" s="349"/>
      <c r="T1570" s="272"/>
    </row>
    <row r="1571" spans="1:20" ht="76.5">
      <c r="A1571" s="191">
        <v>117</v>
      </c>
      <c r="B1571" s="68"/>
      <c r="C1571" s="212" t="s">
        <v>54</v>
      </c>
      <c r="D1571" s="213">
        <v>45735</v>
      </c>
      <c r="E1571" s="191" t="s">
        <v>4398</v>
      </c>
      <c r="F1571" s="191" t="s">
        <v>10</v>
      </c>
      <c r="G1571" s="191">
        <v>1122682</v>
      </c>
      <c r="H1571" s="68"/>
      <c r="I1571" s="197" t="s">
        <v>5596</v>
      </c>
      <c r="J1571" s="68"/>
      <c r="K1571" s="68"/>
      <c r="L1571" s="68"/>
      <c r="M1571" s="68"/>
      <c r="N1571" s="348"/>
      <c r="O1571" s="348"/>
      <c r="P1571" s="214">
        <v>60</v>
      </c>
      <c r="Q1571" s="214">
        <v>0</v>
      </c>
      <c r="R1571" s="68" t="s">
        <v>1479</v>
      </c>
      <c r="S1571" s="349"/>
      <c r="T1571" s="272"/>
    </row>
    <row r="1572" spans="1:20" ht="76.5">
      <c r="A1572" s="191">
        <v>117</v>
      </c>
      <c r="B1572" s="68"/>
      <c r="C1572" s="212" t="s">
        <v>54</v>
      </c>
      <c r="D1572" s="213">
        <v>45735</v>
      </c>
      <c r="E1572" s="191" t="s">
        <v>4399</v>
      </c>
      <c r="F1572" s="191" t="s">
        <v>10</v>
      </c>
      <c r="G1572" s="191">
        <v>1122687</v>
      </c>
      <c r="H1572" s="68"/>
      <c r="I1572" s="197" t="s">
        <v>5597</v>
      </c>
      <c r="J1572" s="68"/>
      <c r="K1572" s="68"/>
      <c r="L1572" s="68"/>
      <c r="M1572" s="68"/>
      <c r="N1572" s="348"/>
      <c r="O1572" s="348"/>
      <c r="P1572" s="214">
        <v>60</v>
      </c>
      <c r="Q1572" s="214">
        <v>0</v>
      </c>
      <c r="R1572" s="68" t="s">
        <v>1479</v>
      </c>
      <c r="S1572" s="349"/>
      <c r="T1572" s="272"/>
    </row>
    <row r="1573" spans="1:20" ht="51">
      <c r="A1573" s="191">
        <v>46</v>
      </c>
      <c r="B1573" s="68"/>
      <c r="C1573" s="212" t="s">
        <v>1367</v>
      </c>
      <c r="D1573" s="213">
        <v>45735</v>
      </c>
      <c r="E1573" s="191" t="s">
        <v>4400</v>
      </c>
      <c r="F1573" s="191" t="s">
        <v>3</v>
      </c>
      <c r="G1573" s="191">
        <v>2269080</v>
      </c>
      <c r="H1573" s="68"/>
      <c r="I1573" s="197" t="s">
        <v>5598</v>
      </c>
      <c r="J1573" s="68"/>
      <c r="K1573" s="68"/>
      <c r="L1573" s="68"/>
      <c r="M1573" s="68"/>
      <c r="N1573" s="348"/>
      <c r="O1573" s="348"/>
      <c r="P1573" s="214">
        <v>0</v>
      </c>
      <c r="Q1573" s="214">
        <v>2058</v>
      </c>
      <c r="R1573" s="68" t="s">
        <v>1479</v>
      </c>
      <c r="S1573" s="349"/>
      <c r="T1573" s="272"/>
    </row>
    <row r="1574" spans="1:20" ht="51">
      <c r="A1574" s="191">
        <v>249</v>
      </c>
      <c r="B1574" s="68"/>
      <c r="C1574" s="212" t="s">
        <v>102</v>
      </c>
      <c r="D1574" s="213">
        <v>45735</v>
      </c>
      <c r="E1574" s="191" t="s">
        <v>4401</v>
      </c>
      <c r="F1574" s="191" t="s">
        <v>3</v>
      </c>
      <c r="G1574" s="191">
        <v>2269115</v>
      </c>
      <c r="H1574" s="68"/>
      <c r="I1574" s="197" t="s">
        <v>5599</v>
      </c>
      <c r="J1574" s="68"/>
      <c r="K1574" s="68"/>
      <c r="L1574" s="68"/>
      <c r="M1574" s="68"/>
      <c r="N1574" s="348"/>
      <c r="O1574" s="348"/>
      <c r="P1574" s="214">
        <v>0</v>
      </c>
      <c r="Q1574" s="214">
        <v>2.3199999999999998</v>
      </c>
      <c r="R1574" s="68" t="s">
        <v>1479</v>
      </c>
      <c r="S1574" s="349"/>
      <c r="T1574" s="272"/>
    </row>
    <row r="1575" spans="1:20" ht="51">
      <c r="A1575" s="191">
        <v>249</v>
      </c>
      <c r="B1575" s="68"/>
      <c r="C1575" s="212" t="s">
        <v>102</v>
      </c>
      <c r="D1575" s="213">
        <v>45735</v>
      </c>
      <c r="E1575" s="191" t="s">
        <v>4402</v>
      </c>
      <c r="F1575" s="191" t="s">
        <v>3</v>
      </c>
      <c r="G1575" s="191">
        <v>2269119</v>
      </c>
      <c r="H1575" s="68"/>
      <c r="I1575" s="197" t="s">
        <v>5600</v>
      </c>
      <c r="J1575" s="68"/>
      <c r="K1575" s="68"/>
      <c r="L1575" s="68"/>
      <c r="M1575" s="68"/>
      <c r="N1575" s="348"/>
      <c r="O1575" s="348"/>
      <c r="P1575" s="214">
        <v>0</v>
      </c>
      <c r="Q1575" s="214">
        <v>21.54</v>
      </c>
      <c r="R1575" s="68" t="s">
        <v>1479</v>
      </c>
      <c r="S1575" s="349"/>
      <c r="T1575" s="272"/>
    </row>
    <row r="1576" spans="1:20" ht="63.75">
      <c r="A1576" s="191">
        <v>206</v>
      </c>
      <c r="B1576" s="68"/>
      <c r="C1576" s="212" t="s">
        <v>87</v>
      </c>
      <c r="D1576" s="213">
        <v>45735</v>
      </c>
      <c r="E1576" s="191" t="s">
        <v>4403</v>
      </c>
      <c r="F1576" s="191" t="s">
        <v>3</v>
      </c>
      <c r="G1576" s="191">
        <v>2269127</v>
      </c>
      <c r="H1576" s="68"/>
      <c r="I1576" s="197" t="s">
        <v>5601</v>
      </c>
      <c r="J1576" s="68"/>
      <c r="K1576" s="68"/>
      <c r="L1576" s="68"/>
      <c r="M1576" s="68"/>
      <c r="N1576" s="348"/>
      <c r="O1576" s="348"/>
      <c r="P1576" s="214">
        <v>0</v>
      </c>
      <c r="Q1576" s="214">
        <v>20</v>
      </c>
      <c r="R1576" s="68" t="s">
        <v>1479</v>
      </c>
      <c r="S1576" s="349"/>
      <c r="T1576" s="272"/>
    </row>
    <row r="1577" spans="1:20" ht="51">
      <c r="A1577" s="191">
        <v>16</v>
      </c>
      <c r="B1577" s="68"/>
      <c r="C1577" s="212" t="s">
        <v>40</v>
      </c>
      <c r="D1577" s="213">
        <v>45735</v>
      </c>
      <c r="E1577" s="191" t="s">
        <v>4404</v>
      </c>
      <c r="F1577" s="191" t="s">
        <v>3</v>
      </c>
      <c r="G1577" s="191">
        <v>2269205</v>
      </c>
      <c r="H1577" s="68"/>
      <c r="I1577" s="197" t="s">
        <v>5602</v>
      </c>
      <c r="J1577" s="68"/>
      <c r="K1577" s="68"/>
      <c r="L1577" s="68"/>
      <c r="M1577" s="68"/>
      <c r="N1577" s="348"/>
      <c r="O1577" s="348"/>
      <c r="P1577" s="214">
        <v>0</v>
      </c>
      <c r="Q1577" s="214">
        <v>2500</v>
      </c>
      <c r="R1577" s="68" t="s">
        <v>1479</v>
      </c>
      <c r="S1577" s="349"/>
      <c r="T1577" s="272"/>
    </row>
    <row r="1578" spans="1:20" ht="51">
      <c r="A1578" s="191">
        <v>383</v>
      </c>
      <c r="B1578" s="68"/>
      <c r="C1578" s="212" t="s">
        <v>1242</v>
      </c>
      <c r="D1578" s="213">
        <v>45735</v>
      </c>
      <c r="E1578" s="191" t="s">
        <v>4405</v>
      </c>
      <c r="F1578" s="191" t="s">
        <v>3</v>
      </c>
      <c r="G1578" s="191">
        <v>2269274</v>
      </c>
      <c r="H1578" s="68"/>
      <c r="I1578" s="197" t="s">
        <v>5603</v>
      </c>
      <c r="J1578" s="68"/>
      <c r="K1578" s="68"/>
      <c r="L1578" s="68"/>
      <c r="M1578" s="68"/>
      <c r="N1578" s="348"/>
      <c r="O1578" s="348"/>
      <c r="P1578" s="214">
        <v>0</v>
      </c>
      <c r="Q1578" s="214">
        <v>5603</v>
      </c>
      <c r="R1578" s="68" t="s">
        <v>1479</v>
      </c>
      <c r="S1578" s="349"/>
      <c r="T1578" s="272"/>
    </row>
    <row r="1579" spans="1:20" ht="38.25">
      <c r="A1579" s="191">
        <v>46</v>
      </c>
      <c r="B1579" s="68"/>
      <c r="C1579" s="212" t="s">
        <v>1367</v>
      </c>
      <c r="D1579" s="213">
        <v>45735</v>
      </c>
      <c r="E1579" s="191" t="s">
        <v>4406</v>
      </c>
      <c r="F1579" s="191" t="s">
        <v>3</v>
      </c>
      <c r="G1579" s="191">
        <v>2269277</v>
      </c>
      <c r="H1579" s="68"/>
      <c r="I1579" s="197" t="s">
        <v>5604</v>
      </c>
      <c r="J1579" s="68"/>
      <c r="K1579" s="68"/>
      <c r="L1579" s="68"/>
      <c r="M1579" s="68"/>
      <c r="N1579" s="348"/>
      <c r="O1579" s="348"/>
      <c r="P1579" s="214">
        <v>0</v>
      </c>
      <c r="Q1579" s="214">
        <v>2917</v>
      </c>
      <c r="R1579" s="68" t="s">
        <v>1479</v>
      </c>
      <c r="S1579" s="349"/>
      <c r="T1579" s="272"/>
    </row>
    <row r="1580" spans="1:20" ht="38.25">
      <c r="A1580" s="191">
        <v>86</v>
      </c>
      <c r="B1580" s="68"/>
      <c r="C1580" s="212" t="s">
        <v>50</v>
      </c>
      <c r="D1580" s="213">
        <v>45735</v>
      </c>
      <c r="E1580" s="191" t="s">
        <v>4407</v>
      </c>
      <c r="F1580" s="191" t="s">
        <v>3</v>
      </c>
      <c r="G1580" s="191">
        <v>2269284</v>
      </c>
      <c r="H1580" s="68"/>
      <c r="I1580" s="197" t="s">
        <v>5605</v>
      </c>
      <c r="J1580" s="68"/>
      <c r="K1580" s="68"/>
      <c r="L1580" s="68"/>
      <c r="M1580" s="68"/>
      <c r="N1580" s="348"/>
      <c r="O1580" s="348"/>
      <c r="P1580" s="214">
        <v>0</v>
      </c>
      <c r="Q1580" s="214">
        <v>36756</v>
      </c>
      <c r="R1580" s="68" t="s">
        <v>1479</v>
      </c>
      <c r="S1580" s="349"/>
      <c r="T1580" s="272"/>
    </row>
    <row r="1581" spans="1:20" ht="63.75">
      <c r="A1581" s="191">
        <v>660</v>
      </c>
      <c r="B1581" s="68"/>
      <c r="C1581" s="212" t="s">
        <v>176</v>
      </c>
      <c r="D1581" s="213">
        <v>45735</v>
      </c>
      <c r="E1581" s="191" t="s">
        <v>4408</v>
      </c>
      <c r="F1581" s="191" t="s">
        <v>3</v>
      </c>
      <c r="G1581" s="191">
        <v>2269100</v>
      </c>
      <c r="H1581" s="68"/>
      <c r="I1581" s="197" t="s">
        <v>5606</v>
      </c>
      <c r="J1581" s="68"/>
      <c r="K1581" s="68"/>
      <c r="L1581" s="68"/>
      <c r="M1581" s="68"/>
      <c r="N1581" s="348"/>
      <c r="O1581" s="348"/>
      <c r="P1581" s="214">
        <v>0</v>
      </c>
      <c r="Q1581" s="214">
        <v>1225.8900000000001</v>
      </c>
      <c r="R1581" s="68" t="s">
        <v>1479</v>
      </c>
      <c r="S1581" s="349"/>
      <c r="T1581" s="272"/>
    </row>
    <row r="1582" spans="1:20" ht="51">
      <c r="A1582" s="191">
        <v>389</v>
      </c>
      <c r="B1582" s="68"/>
      <c r="C1582" s="212" t="s">
        <v>1401</v>
      </c>
      <c r="D1582" s="213">
        <v>45735</v>
      </c>
      <c r="E1582" s="191" t="s">
        <v>4409</v>
      </c>
      <c r="F1582" s="191" t="s">
        <v>3</v>
      </c>
      <c r="G1582" s="191">
        <v>2269142</v>
      </c>
      <c r="H1582" s="68"/>
      <c r="I1582" s="197" t="s">
        <v>5607</v>
      </c>
      <c r="J1582" s="68"/>
      <c r="K1582" s="68"/>
      <c r="L1582" s="68"/>
      <c r="M1582" s="68"/>
      <c r="N1582" s="348"/>
      <c r="O1582" s="348"/>
      <c r="P1582" s="214">
        <v>0</v>
      </c>
      <c r="Q1582" s="214">
        <v>2648.36</v>
      </c>
      <c r="R1582" s="68" t="s">
        <v>1479</v>
      </c>
      <c r="S1582" s="349"/>
      <c r="T1582" s="272"/>
    </row>
    <row r="1583" spans="1:20" ht="51">
      <c r="A1583" s="191">
        <v>15</v>
      </c>
      <c r="B1583" s="68"/>
      <c r="C1583" s="212" t="s">
        <v>39</v>
      </c>
      <c r="D1583" s="213">
        <v>45735</v>
      </c>
      <c r="E1583" s="191" t="s">
        <v>4410</v>
      </c>
      <c r="F1583" s="191" t="s">
        <v>3</v>
      </c>
      <c r="G1583" s="191">
        <v>2269104</v>
      </c>
      <c r="H1583" s="68"/>
      <c r="I1583" s="197" t="s">
        <v>5608</v>
      </c>
      <c r="J1583" s="68"/>
      <c r="K1583" s="68"/>
      <c r="L1583" s="68"/>
      <c r="M1583" s="68"/>
      <c r="N1583" s="348"/>
      <c r="O1583" s="348"/>
      <c r="P1583" s="214">
        <v>0</v>
      </c>
      <c r="Q1583" s="214">
        <v>100</v>
      </c>
      <c r="R1583" s="68" t="s">
        <v>1479</v>
      </c>
      <c r="S1583" s="349"/>
      <c r="T1583" s="272"/>
    </row>
    <row r="1584" spans="1:20" ht="63.75">
      <c r="A1584" s="191">
        <v>66</v>
      </c>
      <c r="B1584" s="68"/>
      <c r="C1584" s="212" t="s">
        <v>46</v>
      </c>
      <c r="D1584" s="213">
        <v>45735</v>
      </c>
      <c r="E1584" s="191" t="s">
        <v>4411</v>
      </c>
      <c r="F1584" s="191" t="s">
        <v>3</v>
      </c>
      <c r="G1584" s="191">
        <v>2269132</v>
      </c>
      <c r="H1584" s="68"/>
      <c r="I1584" s="197" t="s">
        <v>5609</v>
      </c>
      <c r="J1584" s="68"/>
      <c r="K1584" s="68"/>
      <c r="L1584" s="68"/>
      <c r="M1584" s="68"/>
      <c r="N1584" s="348"/>
      <c r="O1584" s="348"/>
      <c r="P1584" s="214">
        <v>0</v>
      </c>
      <c r="Q1584" s="214">
        <v>485.8</v>
      </c>
      <c r="R1584" s="68" t="s">
        <v>1479</v>
      </c>
      <c r="S1584" s="349"/>
      <c r="T1584" s="272"/>
    </row>
    <row r="1585" spans="1:20" ht="51">
      <c r="A1585" s="191">
        <v>389</v>
      </c>
      <c r="B1585" s="68"/>
      <c r="C1585" s="212" t="s">
        <v>1401</v>
      </c>
      <c r="D1585" s="213">
        <v>45735</v>
      </c>
      <c r="E1585" s="191" t="s">
        <v>4412</v>
      </c>
      <c r="F1585" s="191" t="s">
        <v>3</v>
      </c>
      <c r="G1585" s="191">
        <v>2269144</v>
      </c>
      <c r="H1585" s="68"/>
      <c r="I1585" s="197" t="s">
        <v>5610</v>
      </c>
      <c r="J1585" s="68"/>
      <c r="K1585" s="68"/>
      <c r="L1585" s="68"/>
      <c r="M1585" s="68"/>
      <c r="N1585" s="348"/>
      <c r="O1585" s="348"/>
      <c r="P1585" s="214">
        <v>0</v>
      </c>
      <c r="Q1585" s="214">
        <v>1656.76</v>
      </c>
      <c r="R1585" s="68" t="s">
        <v>1479</v>
      </c>
      <c r="S1585" s="349"/>
      <c r="T1585" s="272"/>
    </row>
    <row r="1586" spans="1:20" ht="51">
      <c r="A1586" s="191">
        <v>389</v>
      </c>
      <c r="B1586" s="68"/>
      <c r="C1586" s="212" t="s">
        <v>1401</v>
      </c>
      <c r="D1586" s="213">
        <v>45735</v>
      </c>
      <c r="E1586" s="191" t="s">
        <v>4413</v>
      </c>
      <c r="F1586" s="191" t="s">
        <v>3</v>
      </c>
      <c r="G1586" s="191">
        <v>2269146</v>
      </c>
      <c r="H1586" s="68"/>
      <c r="I1586" s="197" t="s">
        <v>5611</v>
      </c>
      <c r="J1586" s="68"/>
      <c r="K1586" s="68"/>
      <c r="L1586" s="68"/>
      <c r="M1586" s="68"/>
      <c r="N1586" s="348"/>
      <c r="O1586" s="348"/>
      <c r="P1586" s="214">
        <v>0</v>
      </c>
      <c r="Q1586" s="214">
        <v>3755.02</v>
      </c>
      <c r="R1586" s="68" t="s">
        <v>1479</v>
      </c>
      <c r="S1586" s="349"/>
      <c r="T1586" s="272"/>
    </row>
    <row r="1587" spans="1:20" ht="51">
      <c r="A1587" s="191">
        <v>389</v>
      </c>
      <c r="B1587" s="68"/>
      <c r="C1587" s="212" t="s">
        <v>1401</v>
      </c>
      <c r="D1587" s="213">
        <v>45735</v>
      </c>
      <c r="E1587" s="191" t="s">
        <v>4414</v>
      </c>
      <c r="F1587" s="191" t="s">
        <v>3</v>
      </c>
      <c r="G1587" s="191">
        <v>2269147</v>
      </c>
      <c r="H1587" s="68"/>
      <c r="I1587" s="197" t="s">
        <v>5612</v>
      </c>
      <c r="J1587" s="68"/>
      <c r="K1587" s="68"/>
      <c r="L1587" s="68"/>
      <c r="M1587" s="68"/>
      <c r="N1587" s="348"/>
      <c r="O1587" s="348"/>
      <c r="P1587" s="214">
        <v>0</v>
      </c>
      <c r="Q1587" s="214">
        <v>1520.95</v>
      </c>
      <c r="R1587" s="68" t="s">
        <v>1479</v>
      </c>
      <c r="S1587" s="349"/>
      <c r="T1587" s="272"/>
    </row>
    <row r="1588" spans="1:20" ht="51">
      <c r="A1588" s="191">
        <v>591</v>
      </c>
      <c r="B1588" s="68"/>
      <c r="C1588" s="212" t="s">
        <v>670</v>
      </c>
      <c r="D1588" s="213">
        <v>45735</v>
      </c>
      <c r="E1588" s="191" t="s">
        <v>4415</v>
      </c>
      <c r="F1588" s="191" t="s">
        <v>3</v>
      </c>
      <c r="G1588" s="191">
        <v>2269149</v>
      </c>
      <c r="H1588" s="68"/>
      <c r="I1588" s="197" t="s">
        <v>5613</v>
      </c>
      <c r="J1588" s="68"/>
      <c r="K1588" s="68"/>
      <c r="L1588" s="68"/>
      <c r="M1588" s="68"/>
      <c r="N1588" s="348"/>
      <c r="O1588" s="348"/>
      <c r="P1588" s="214">
        <v>0</v>
      </c>
      <c r="Q1588" s="214">
        <v>128440.41</v>
      </c>
      <c r="R1588" s="68" t="s">
        <v>1479</v>
      </c>
      <c r="S1588" s="349"/>
      <c r="T1588" s="272"/>
    </row>
    <row r="1589" spans="1:20" ht="51">
      <c r="A1589" s="191">
        <v>591</v>
      </c>
      <c r="B1589" s="68"/>
      <c r="C1589" s="212" t="s">
        <v>670</v>
      </c>
      <c r="D1589" s="213">
        <v>45735</v>
      </c>
      <c r="E1589" s="191" t="s">
        <v>4416</v>
      </c>
      <c r="F1589" s="191" t="s">
        <v>3</v>
      </c>
      <c r="G1589" s="191">
        <v>2269151</v>
      </c>
      <c r="H1589" s="68"/>
      <c r="I1589" s="197" t="s">
        <v>5614</v>
      </c>
      <c r="J1589" s="68"/>
      <c r="K1589" s="68"/>
      <c r="L1589" s="68"/>
      <c r="M1589" s="68"/>
      <c r="N1589" s="348"/>
      <c r="O1589" s="348"/>
      <c r="P1589" s="214">
        <v>0</v>
      </c>
      <c r="Q1589" s="214">
        <v>3708.73</v>
      </c>
      <c r="R1589" s="68" t="s">
        <v>1479</v>
      </c>
      <c r="S1589" s="349"/>
      <c r="T1589" s="272"/>
    </row>
    <row r="1590" spans="1:20" ht="51">
      <c r="A1590" s="191">
        <v>591</v>
      </c>
      <c r="B1590" s="68"/>
      <c r="C1590" s="212" t="s">
        <v>670</v>
      </c>
      <c r="D1590" s="213">
        <v>45735</v>
      </c>
      <c r="E1590" s="191" t="s">
        <v>4417</v>
      </c>
      <c r="F1590" s="191" t="s">
        <v>3</v>
      </c>
      <c r="G1590" s="191">
        <v>2269153</v>
      </c>
      <c r="H1590" s="68"/>
      <c r="I1590" s="197" t="s">
        <v>5615</v>
      </c>
      <c r="J1590" s="68"/>
      <c r="K1590" s="68"/>
      <c r="L1590" s="68"/>
      <c r="M1590" s="68"/>
      <c r="N1590" s="348"/>
      <c r="O1590" s="348"/>
      <c r="P1590" s="214">
        <v>0</v>
      </c>
      <c r="Q1590" s="214">
        <v>8018</v>
      </c>
      <c r="R1590" s="68" t="s">
        <v>1479</v>
      </c>
      <c r="S1590" s="349"/>
      <c r="T1590" s="272"/>
    </row>
    <row r="1591" spans="1:20" ht="51">
      <c r="A1591" s="191">
        <v>591</v>
      </c>
      <c r="B1591" s="68"/>
      <c r="C1591" s="212" t="s">
        <v>670</v>
      </c>
      <c r="D1591" s="213">
        <v>45735</v>
      </c>
      <c r="E1591" s="191" t="s">
        <v>4418</v>
      </c>
      <c r="F1591" s="191" t="s">
        <v>3</v>
      </c>
      <c r="G1591" s="191">
        <v>2269156</v>
      </c>
      <c r="H1591" s="68"/>
      <c r="I1591" s="197" t="s">
        <v>5616</v>
      </c>
      <c r="J1591" s="68"/>
      <c r="K1591" s="68"/>
      <c r="L1591" s="68"/>
      <c r="M1591" s="68"/>
      <c r="N1591" s="348"/>
      <c r="O1591" s="348"/>
      <c r="P1591" s="214">
        <v>0</v>
      </c>
      <c r="Q1591" s="214">
        <v>270143.12</v>
      </c>
      <c r="R1591" s="68" t="s">
        <v>1479</v>
      </c>
      <c r="S1591" s="349"/>
      <c r="T1591" s="272"/>
    </row>
    <row r="1592" spans="1:20" ht="51">
      <c r="A1592" s="191">
        <v>591</v>
      </c>
      <c r="B1592" s="68"/>
      <c r="C1592" s="212" t="s">
        <v>670</v>
      </c>
      <c r="D1592" s="213">
        <v>45735</v>
      </c>
      <c r="E1592" s="191" t="s">
        <v>4419</v>
      </c>
      <c r="F1592" s="191" t="s">
        <v>3</v>
      </c>
      <c r="G1592" s="191">
        <v>2269158</v>
      </c>
      <c r="H1592" s="68"/>
      <c r="I1592" s="197" t="s">
        <v>5617</v>
      </c>
      <c r="J1592" s="68"/>
      <c r="K1592" s="68"/>
      <c r="L1592" s="68"/>
      <c r="M1592" s="68"/>
      <c r="N1592" s="348"/>
      <c r="O1592" s="348"/>
      <c r="P1592" s="214">
        <v>0</v>
      </c>
      <c r="Q1592" s="214">
        <v>2800</v>
      </c>
      <c r="R1592" s="68" t="s">
        <v>1479</v>
      </c>
      <c r="S1592" s="349"/>
      <c r="T1592" s="272"/>
    </row>
    <row r="1593" spans="1:20" ht="51">
      <c r="A1593" s="191">
        <v>591</v>
      </c>
      <c r="B1593" s="68"/>
      <c r="C1593" s="212" t="s">
        <v>670</v>
      </c>
      <c r="D1593" s="213">
        <v>45735</v>
      </c>
      <c r="E1593" s="191" t="s">
        <v>4420</v>
      </c>
      <c r="F1593" s="191" t="s">
        <v>3</v>
      </c>
      <c r="G1593" s="191">
        <v>2269159</v>
      </c>
      <c r="H1593" s="68"/>
      <c r="I1593" s="197" t="s">
        <v>5618</v>
      </c>
      <c r="J1593" s="68"/>
      <c r="K1593" s="68"/>
      <c r="L1593" s="68"/>
      <c r="M1593" s="68"/>
      <c r="N1593" s="348"/>
      <c r="O1593" s="348"/>
      <c r="P1593" s="214">
        <v>0</v>
      </c>
      <c r="Q1593" s="214">
        <v>3500</v>
      </c>
      <c r="R1593" s="68" t="s">
        <v>1479</v>
      </c>
      <c r="S1593" s="349"/>
      <c r="T1593" s="272"/>
    </row>
    <row r="1594" spans="1:20" ht="63.75">
      <c r="A1594" s="191">
        <v>314</v>
      </c>
      <c r="B1594" s="68"/>
      <c r="C1594" s="212" t="s">
        <v>1373</v>
      </c>
      <c r="D1594" s="213">
        <v>45735</v>
      </c>
      <c r="E1594" s="191" t="s">
        <v>4421</v>
      </c>
      <c r="F1594" s="191" t="s">
        <v>3</v>
      </c>
      <c r="G1594" s="191">
        <v>2269160</v>
      </c>
      <c r="H1594" s="68"/>
      <c r="I1594" s="197" t="s">
        <v>5619</v>
      </c>
      <c r="J1594" s="68"/>
      <c r="K1594" s="68"/>
      <c r="L1594" s="68"/>
      <c r="M1594" s="68"/>
      <c r="N1594" s="348"/>
      <c r="O1594" s="348"/>
      <c r="P1594" s="214">
        <v>0</v>
      </c>
      <c r="Q1594" s="214">
        <v>2220.75</v>
      </c>
      <c r="R1594" s="68" t="s">
        <v>1479</v>
      </c>
      <c r="S1594" s="349"/>
      <c r="T1594" s="272"/>
    </row>
    <row r="1595" spans="1:20" ht="51">
      <c r="A1595" s="191">
        <v>591</v>
      </c>
      <c r="B1595" s="68"/>
      <c r="C1595" s="212" t="s">
        <v>670</v>
      </c>
      <c r="D1595" s="213">
        <v>45735</v>
      </c>
      <c r="E1595" s="191" t="s">
        <v>4422</v>
      </c>
      <c r="F1595" s="191" t="s">
        <v>3</v>
      </c>
      <c r="G1595" s="191">
        <v>2269161</v>
      </c>
      <c r="H1595" s="68"/>
      <c r="I1595" s="197" t="s">
        <v>5620</v>
      </c>
      <c r="J1595" s="68"/>
      <c r="K1595" s="68"/>
      <c r="L1595" s="68"/>
      <c r="M1595" s="68"/>
      <c r="N1595" s="348"/>
      <c r="O1595" s="348"/>
      <c r="P1595" s="214">
        <v>0</v>
      </c>
      <c r="Q1595" s="214">
        <v>2000</v>
      </c>
      <c r="R1595" s="68" t="s">
        <v>1479</v>
      </c>
      <c r="S1595" s="349"/>
      <c r="T1595" s="272"/>
    </row>
    <row r="1596" spans="1:20" ht="63.75">
      <c r="A1596" s="191">
        <v>314</v>
      </c>
      <c r="B1596" s="68"/>
      <c r="C1596" s="212" t="s">
        <v>1373</v>
      </c>
      <c r="D1596" s="213">
        <v>45735</v>
      </c>
      <c r="E1596" s="191" t="s">
        <v>4423</v>
      </c>
      <c r="F1596" s="191" t="s">
        <v>3</v>
      </c>
      <c r="G1596" s="191">
        <v>2269162</v>
      </c>
      <c r="H1596" s="68"/>
      <c r="I1596" s="197" t="s">
        <v>5621</v>
      </c>
      <c r="J1596" s="68"/>
      <c r="K1596" s="68"/>
      <c r="L1596" s="68"/>
      <c r="M1596" s="68"/>
      <c r="N1596" s="348"/>
      <c r="O1596" s="348"/>
      <c r="P1596" s="214">
        <v>0</v>
      </c>
      <c r="Q1596" s="214">
        <v>424.13</v>
      </c>
      <c r="R1596" s="68" t="s">
        <v>1479</v>
      </c>
      <c r="S1596" s="349"/>
      <c r="T1596" s="272"/>
    </row>
    <row r="1597" spans="1:20" ht="51">
      <c r="A1597" s="191">
        <v>591</v>
      </c>
      <c r="B1597" s="68"/>
      <c r="C1597" s="212" t="s">
        <v>670</v>
      </c>
      <c r="D1597" s="213">
        <v>45735</v>
      </c>
      <c r="E1597" s="191" t="s">
        <v>4424</v>
      </c>
      <c r="F1597" s="191" t="s">
        <v>3</v>
      </c>
      <c r="G1597" s="191">
        <v>2269163</v>
      </c>
      <c r="H1597" s="68"/>
      <c r="I1597" s="197" t="s">
        <v>5622</v>
      </c>
      <c r="J1597" s="68"/>
      <c r="K1597" s="68"/>
      <c r="L1597" s="68"/>
      <c r="M1597" s="68"/>
      <c r="N1597" s="348"/>
      <c r="O1597" s="348"/>
      <c r="P1597" s="214">
        <v>0</v>
      </c>
      <c r="Q1597" s="214">
        <v>1400</v>
      </c>
      <c r="R1597" s="68" t="s">
        <v>1479</v>
      </c>
      <c r="S1597" s="349"/>
      <c r="T1597" s="272"/>
    </row>
    <row r="1598" spans="1:20" ht="63.75">
      <c r="A1598" s="191">
        <v>314</v>
      </c>
      <c r="B1598" s="68"/>
      <c r="C1598" s="212" t="s">
        <v>1373</v>
      </c>
      <c r="D1598" s="213">
        <v>45735</v>
      </c>
      <c r="E1598" s="191" t="s">
        <v>4425</v>
      </c>
      <c r="F1598" s="191" t="s">
        <v>3</v>
      </c>
      <c r="G1598" s="191">
        <v>2269164</v>
      </c>
      <c r="H1598" s="68"/>
      <c r="I1598" s="197" t="s">
        <v>5623</v>
      </c>
      <c r="J1598" s="68"/>
      <c r="K1598" s="68"/>
      <c r="L1598" s="68"/>
      <c r="M1598" s="68"/>
      <c r="N1598" s="348"/>
      <c r="O1598" s="348"/>
      <c r="P1598" s="214">
        <v>0</v>
      </c>
      <c r="Q1598" s="214">
        <v>1231.33</v>
      </c>
      <c r="R1598" s="68" t="s">
        <v>1479</v>
      </c>
      <c r="S1598" s="349"/>
      <c r="T1598" s="272"/>
    </row>
    <row r="1599" spans="1:20" ht="51">
      <c r="A1599" s="191">
        <v>591</v>
      </c>
      <c r="B1599" s="68"/>
      <c r="C1599" s="212" t="s">
        <v>670</v>
      </c>
      <c r="D1599" s="213">
        <v>45735</v>
      </c>
      <c r="E1599" s="191" t="s">
        <v>4426</v>
      </c>
      <c r="F1599" s="191" t="s">
        <v>3</v>
      </c>
      <c r="G1599" s="191">
        <v>2269165</v>
      </c>
      <c r="H1599" s="68"/>
      <c r="I1599" s="197" t="s">
        <v>5624</v>
      </c>
      <c r="J1599" s="68"/>
      <c r="K1599" s="68"/>
      <c r="L1599" s="68"/>
      <c r="M1599" s="68"/>
      <c r="N1599" s="348"/>
      <c r="O1599" s="348"/>
      <c r="P1599" s="214">
        <v>0</v>
      </c>
      <c r="Q1599" s="214">
        <v>23554.07</v>
      </c>
      <c r="R1599" s="68" t="s">
        <v>1479</v>
      </c>
      <c r="S1599" s="349"/>
      <c r="T1599" s="272"/>
    </row>
    <row r="1600" spans="1:20" ht="63.75">
      <c r="A1600" s="191">
        <v>314</v>
      </c>
      <c r="B1600" s="68"/>
      <c r="C1600" s="212" t="s">
        <v>1373</v>
      </c>
      <c r="D1600" s="213">
        <v>45735</v>
      </c>
      <c r="E1600" s="191" t="s">
        <v>4427</v>
      </c>
      <c r="F1600" s="191" t="s">
        <v>3</v>
      </c>
      <c r="G1600" s="191">
        <v>2269166</v>
      </c>
      <c r="H1600" s="68"/>
      <c r="I1600" s="197" t="s">
        <v>5625</v>
      </c>
      <c r="J1600" s="68"/>
      <c r="K1600" s="68"/>
      <c r="L1600" s="68"/>
      <c r="M1600" s="68"/>
      <c r="N1600" s="348"/>
      <c r="O1600" s="348"/>
      <c r="P1600" s="214">
        <v>0</v>
      </c>
      <c r="Q1600" s="214">
        <v>2622.6</v>
      </c>
      <c r="R1600" s="68" t="s">
        <v>1479</v>
      </c>
      <c r="S1600" s="349"/>
      <c r="T1600" s="272"/>
    </row>
    <row r="1601" spans="1:20" ht="51">
      <c r="A1601" s="191" t="s">
        <v>550</v>
      </c>
      <c r="B1601" s="68"/>
      <c r="C1601" s="212" t="s">
        <v>589</v>
      </c>
      <c r="D1601" s="213">
        <v>45735</v>
      </c>
      <c r="E1601" s="191" t="s">
        <v>4428</v>
      </c>
      <c r="F1601" s="191" t="s">
        <v>3</v>
      </c>
      <c r="G1601" s="191">
        <v>2269174</v>
      </c>
      <c r="H1601" s="68"/>
      <c r="I1601" s="197" t="s">
        <v>5626</v>
      </c>
      <c r="J1601" s="68"/>
      <c r="K1601" s="68"/>
      <c r="L1601" s="68"/>
      <c r="M1601" s="68"/>
      <c r="N1601" s="348"/>
      <c r="O1601" s="348"/>
      <c r="P1601" s="214">
        <v>0</v>
      </c>
      <c r="Q1601" s="214">
        <v>54305.48</v>
      </c>
      <c r="R1601" s="68" t="s">
        <v>1479</v>
      </c>
      <c r="S1601" s="349"/>
      <c r="T1601" s="272"/>
    </row>
    <row r="1602" spans="1:20" ht="63.75">
      <c r="A1602" s="191">
        <v>313</v>
      </c>
      <c r="B1602" s="68"/>
      <c r="C1602" s="212" t="s">
        <v>134</v>
      </c>
      <c r="D1602" s="213">
        <v>45735</v>
      </c>
      <c r="E1602" s="191" t="s">
        <v>4429</v>
      </c>
      <c r="F1602" s="191" t="s">
        <v>3</v>
      </c>
      <c r="G1602" s="191">
        <v>2269168</v>
      </c>
      <c r="H1602" s="68"/>
      <c r="I1602" s="197" t="s">
        <v>5627</v>
      </c>
      <c r="J1602" s="68"/>
      <c r="K1602" s="68"/>
      <c r="L1602" s="68"/>
      <c r="M1602" s="68"/>
      <c r="N1602" s="348"/>
      <c r="O1602" s="348"/>
      <c r="P1602" s="214">
        <v>0</v>
      </c>
      <c r="Q1602" s="214">
        <v>266</v>
      </c>
      <c r="R1602" s="68" t="s">
        <v>1479</v>
      </c>
      <c r="S1602" s="349"/>
      <c r="T1602" s="272"/>
    </row>
    <row r="1603" spans="1:20" ht="51">
      <c r="A1603" s="191">
        <v>595</v>
      </c>
      <c r="B1603" s="68"/>
      <c r="C1603" s="212" t="s">
        <v>609</v>
      </c>
      <c r="D1603" s="213">
        <v>45735</v>
      </c>
      <c r="E1603" s="191" t="s">
        <v>4430</v>
      </c>
      <c r="F1603" s="191" t="s">
        <v>3</v>
      </c>
      <c r="G1603" s="191">
        <v>2269170</v>
      </c>
      <c r="H1603" s="68"/>
      <c r="I1603" s="197" t="s">
        <v>5628</v>
      </c>
      <c r="J1603" s="68"/>
      <c r="K1603" s="68"/>
      <c r="L1603" s="68"/>
      <c r="M1603" s="68"/>
      <c r="N1603" s="348"/>
      <c r="O1603" s="348"/>
      <c r="P1603" s="214">
        <v>0</v>
      </c>
      <c r="Q1603" s="214">
        <v>6139.8</v>
      </c>
      <c r="R1603" s="68" t="s">
        <v>1479</v>
      </c>
      <c r="S1603" s="349"/>
      <c r="T1603" s="272"/>
    </row>
    <row r="1604" spans="1:20" ht="51">
      <c r="A1604" s="191">
        <v>595</v>
      </c>
      <c r="B1604" s="68"/>
      <c r="C1604" s="212" t="s">
        <v>609</v>
      </c>
      <c r="D1604" s="213">
        <v>45735</v>
      </c>
      <c r="E1604" s="191" t="s">
        <v>4431</v>
      </c>
      <c r="F1604" s="191" t="s">
        <v>3</v>
      </c>
      <c r="G1604" s="191">
        <v>2269172</v>
      </c>
      <c r="H1604" s="68"/>
      <c r="I1604" s="197" t="s">
        <v>5629</v>
      </c>
      <c r="J1604" s="68"/>
      <c r="K1604" s="68"/>
      <c r="L1604" s="68"/>
      <c r="M1604" s="68"/>
      <c r="N1604" s="348"/>
      <c r="O1604" s="348"/>
      <c r="P1604" s="214">
        <v>0</v>
      </c>
      <c r="Q1604" s="214">
        <v>13815.9</v>
      </c>
      <c r="R1604" s="68" t="s">
        <v>1479</v>
      </c>
      <c r="S1604" s="349"/>
      <c r="T1604" s="272"/>
    </row>
    <row r="1605" spans="1:20" ht="51">
      <c r="A1605" s="191">
        <v>595</v>
      </c>
      <c r="B1605" s="68"/>
      <c r="C1605" s="212" t="s">
        <v>609</v>
      </c>
      <c r="D1605" s="213">
        <v>45735</v>
      </c>
      <c r="E1605" s="191" t="s">
        <v>4432</v>
      </c>
      <c r="F1605" s="191" t="s">
        <v>3</v>
      </c>
      <c r="G1605" s="191">
        <v>2269175</v>
      </c>
      <c r="H1605" s="68"/>
      <c r="I1605" s="197" t="s">
        <v>5630</v>
      </c>
      <c r="J1605" s="68"/>
      <c r="K1605" s="68"/>
      <c r="L1605" s="68"/>
      <c r="M1605" s="68"/>
      <c r="N1605" s="348"/>
      <c r="O1605" s="348"/>
      <c r="P1605" s="214">
        <v>0</v>
      </c>
      <c r="Q1605" s="214">
        <v>13392.09</v>
      </c>
      <c r="R1605" s="68" t="s">
        <v>1479</v>
      </c>
      <c r="S1605" s="349"/>
      <c r="T1605" s="272"/>
    </row>
    <row r="1606" spans="1:20" ht="63.75">
      <c r="A1606" s="191">
        <v>595</v>
      </c>
      <c r="B1606" s="68"/>
      <c r="C1606" s="212" t="s">
        <v>609</v>
      </c>
      <c r="D1606" s="213">
        <v>45735</v>
      </c>
      <c r="E1606" s="191" t="s">
        <v>4433</v>
      </c>
      <c r="F1606" s="191" t="s">
        <v>3</v>
      </c>
      <c r="G1606" s="191">
        <v>2269176</v>
      </c>
      <c r="H1606" s="68"/>
      <c r="I1606" s="197" t="s">
        <v>5631</v>
      </c>
      <c r="J1606" s="68"/>
      <c r="K1606" s="68"/>
      <c r="L1606" s="68"/>
      <c r="M1606" s="68"/>
      <c r="N1606" s="348"/>
      <c r="O1606" s="348"/>
      <c r="P1606" s="214">
        <v>0</v>
      </c>
      <c r="Q1606" s="214">
        <v>14728.53</v>
      </c>
      <c r="R1606" s="68" t="s">
        <v>1479</v>
      </c>
      <c r="S1606" s="349"/>
      <c r="T1606" s="272"/>
    </row>
    <row r="1607" spans="1:20" ht="63.75">
      <c r="A1607" s="191">
        <v>595</v>
      </c>
      <c r="B1607" s="68"/>
      <c r="C1607" s="212" t="s">
        <v>609</v>
      </c>
      <c r="D1607" s="213">
        <v>45735</v>
      </c>
      <c r="E1607" s="191" t="s">
        <v>4434</v>
      </c>
      <c r="F1607" s="191" t="s">
        <v>3</v>
      </c>
      <c r="G1607" s="191">
        <v>2269178</v>
      </c>
      <c r="H1607" s="68"/>
      <c r="I1607" s="197" t="s">
        <v>5632</v>
      </c>
      <c r="J1607" s="68"/>
      <c r="K1607" s="68"/>
      <c r="L1607" s="68"/>
      <c r="M1607" s="68"/>
      <c r="N1607" s="348"/>
      <c r="O1607" s="348"/>
      <c r="P1607" s="214">
        <v>0</v>
      </c>
      <c r="Q1607" s="214">
        <v>438.03</v>
      </c>
      <c r="R1607" s="68" t="s">
        <v>1479</v>
      </c>
      <c r="S1607" s="349"/>
      <c r="T1607" s="272"/>
    </row>
    <row r="1608" spans="1:20" ht="63.75">
      <c r="A1608" s="191">
        <v>595</v>
      </c>
      <c r="B1608" s="68"/>
      <c r="C1608" s="212" t="s">
        <v>609</v>
      </c>
      <c r="D1608" s="213">
        <v>45735</v>
      </c>
      <c r="E1608" s="191" t="s">
        <v>4435</v>
      </c>
      <c r="F1608" s="191" t="s">
        <v>3</v>
      </c>
      <c r="G1608" s="191">
        <v>2269180</v>
      </c>
      <c r="H1608" s="68"/>
      <c r="I1608" s="197" t="s">
        <v>5633</v>
      </c>
      <c r="J1608" s="68"/>
      <c r="K1608" s="68"/>
      <c r="L1608" s="68"/>
      <c r="M1608" s="68"/>
      <c r="N1608" s="348"/>
      <c r="O1608" s="348"/>
      <c r="P1608" s="214">
        <v>0</v>
      </c>
      <c r="Q1608" s="214">
        <v>1545.3</v>
      </c>
      <c r="R1608" s="68" t="s">
        <v>1479</v>
      </c>
      <c r="S1608" s="349"/>
      <c r="T1608" s="272"/>
    </row>
    <row r="1609" spans="1:20" ht="63.75">
      <c r="A1609" s="191">
        <v>595</v>
      </c>
      <c r="B1609" s="68"/>
      <c r="C1609" s="212" t="s">
        <v>609</v>
      </c>
      <c r="D1609" s="213">
        <v>45735</v>
      </c>
      <c r="E1609" s="191" t="s">
        <v>4436</v>
      </c>
      <c r="F1609" s="191" t="s">
        <v>3</v>
      </c>
      <c r="G1609" s="191">
        <v>2269181</v>
      </c>
      <c r="H1609" s="68"/>
      <c r="I1609" s="197" t="s">
        <v>5634</v>
      </c>
      <c r="J1609" s="68"/>
      <c r="K1609" s="68"/>
      <c r="L1609" s="68"/>
      <c r="M1609" s="68"/>
      <c r="N1609" s="348"/>
      <c r="O1609" s="348"/>
      <c r="P1609" s="214">
        <v>0</v>
      </c>
      <c r="Q1609" s="214">
        <v>1117.1300000000001</v>
      </c>
      <c r="R1609" s="68" t="s">
        <v>1479</v>
      </c>
      <c r="S1609" s="349"/>
      <c r="T1609" s="272"/>
    </row>
    <row r="1610" spans="1:20" ht="63.75">
      <c r="A1610" s="191">
        <v>595</v>
      </c>
      <c r="B1610" s="68"/>
      <c r="C1610" s="212" t="s">
        <v>609</v>
      </c>
      <c r="D1610" s="213">
        <v>45735</v>
      </c>
      <c r="E1610" s="191" t="s">
        <v>4437</v>
      </c>
      <c r="F1610" s="191" t="s">
        <v>3</v>
      </c>
      <c r="G1610" s="191">
        <v>2269182</v>
      </c>
      <c r="H1610" s="68"/>
      <c r="I1610" s="197" t="s">
        <v>5635</v>
      </c>
      <c r="J1610" s="68"/>
      <c r="K1610" s="68"/>
      <c r="L1610" s="68"/>
      <c r="M1610" s="68"/>
      <c r="N1610" s="348"/>
      <c r="O1610" s="348"/>
      <c r="P1610" s="214">
        <v>0</v>
      </c>
      <c r="Q1610" s="214">
        <v>1515.04</v>
      </c>
      <c r="R1610" s="68" t="s">
        <v>1479</v>
      </c>
      <c r="S1610" s="349"/>
      <c r="T1610" s="272"/>
    </row>
    <row r="1611" spans="1:20" ht="63.75">
      <c r="A1611" s="191">
        <v>595</v>
      </c>
      <c r="B1611" s="68"/>
      <c r="C1611" s="212" t="s">
        <v>609</v>
      </c>
      <c r="D1611" s="213">
        <v>45735</v>
      </c>
      <c r="E1611" s="191" t="s">
        <v>4438</v>
      </c>
      <c r="F1611" s="191" t="s">
        <v>3</v>
      </c>
      <c r="G1611" s="191">
        <v>2269183</v>
      </c>
      <c r="H1611" s="68"/>
      <c r="I1611" s="197" t="s">
        <v>5636</v>
      </c>
      <c r="J1611" s="68"/>
      <c r="K1611" s="68"/>
      <c r="L1611" s="68"/>
      <c r="M1611" s="68"/>
      <c r="N1611" s="348"/>
      <c r="O1611" s="348"/>
      <c r="P1611" s="214">
        <v>0</v>
      </c>
      <c r="Q1611" s="214">
        <v>556.96</v>
      </c>
      <c r="R1611" s="68" t="s">
        <v>1479</v>
      </c>
      <c r="S1611" s="349"/>
      <c r="T1611" s="272"/>
    </row>
    <row r="1612" spans="1:20" ht="63.75">
      <c r="A1612" s="191">
        <v>595</v>
      </c>
      <c r="B1612" s="68"/>
      <c r="C1612" s="212" t="s">
        <v>609</v>
      </c>
      <c r="D1612" s="213">
        <v>45735</v>
      </c>
      <c r="E1612" s="191" t="s">
        <v>4439</v>
      </c>
      <c r="F1612" s="191" t="s">
        <v>3</v>
      </c>
      <c r="G1612" s="191">
        <v>2269184</v>
      </c>
      <c r="H1612" s="68"/>
      <c r="I1612" s="197" t="s">
        <v>5637</v>
      </c>
      <c r="J1612" s="68"/>
      <c r="K1612" s="68"/>
      <c r="L1612" s="68"/>
      <c r="M1612" s="68"/>
      <c r="N1612" s="348"/>
      <c r="O1612" s="348"/>
      <c r="P1612" s="214">
        <v>0</v>
      </c>
      <c r="Q1612" s="214">
        <v>8259.3700000000008</v>
      </c>
      <c r="R1612" s="68" t="s">
        <v>1479</v>
      </c>
      <c r="S1612" s="349"/>
      <c r="T1612" s="272"/>
    </row>
    <row r="1613" spans="1:20" ht="63.75">
      <c r="A1613" s="191">
        <v>595</v>
      </c>
      <c r="B1613" s="68"/>
      <c r="C1613" s="212" t="s">
        <v>609</v>
      </c>
      <c r="D1613" s="213">
        <v>45735</v>
      </c>
      <c r="E1613" s="191" t="s">
        <v>4440</v>
      </c>
      <c r="F1613" s="191" t="s">
        <v>3</v>
      </c>
      <c r="G1613" s="191">
        <v>2269185</v>
      </c>
      <c r="H1613" s="68"/>
      <c r="I1613" s="197" t="s">
        <v>5638</v>
      </c>
      <c r="J1613" s="68"/>
      <c r="K1613" s="68"/>
      <c r="L1613" s="68"/>
      <c r="M1613" s="68"/>
      <c r="N1613" s="348"/>
      <c r="O1613" s="348"/>
      <c r="P1613" s="214">
        <v>0</v>
      </c>
      <c r="Q1613" s="214">
        <v>5494.21</v>
      </c>
      <c r="R1613" s="68" t="s">
        <v>1479</v>
      </c>
      <c r="S1613" s="349"/>
      <c r="T1613" s="272"/>
    </row>
    <row r="1614" spans="1:20" ht="63.75">
      <c r="A1614" s="191">
        <v>595</v>
      </c>
      <c r="B1614" s="68"/>
      <c r="C1614" s="212" t="s">
        <v>609</v>
      </c>
      <c r="D1614" s="213">
        <v>45735</v>
      </c>
      <c r="E1614" s="191" t="s">
        <v>4441</v>
      </c>
      <c r="F1614" s="191" t="s">
        <v>3</v>
      </c>
      <c r="G1614" s="191">
        <v>2269186</v>
      </c>
      <c r="H1614" s="68"/>
      <c r="I1614" s="197" t="s">
        <v>5639</v>
      </c>
      <c r="J1614" s="68"/>
      <c r="K1614" s="68"/>
      <c r="L1614" s="68"/>
      <c r="M1614" s="68"/>
      <c r="N1614" s="348"/>
      <c r="O1614" s="348"/>
      <c r="P1614" s="214">
        <v>0</v>
      </c>
      <c r="Q1614" s="214">
        <v>4286.7</v>
      </c>
      <c r="R1614" s="68" t="s">
        <v>1479</v>
      </c>
      <c r="S1614" s="349"/>
      <c r="T1614" s="272"/>
    </row>
    <row r="1615" spans="1:20" ht="63.75">
      <c r="A1615" s="191">
        <v>595</v>
      </c>
      <c r="B1615" s="68"/>
      <c r="C1615" s="212" t="s">
        <v>609</v>
      </c>
      <c r="D1615" s="213">
        <v>45735</v>
      </c>
      <c r="E1615" s="191" t="s">
        <v>4442</v>
      </c>
      <c r="F1615" s="191" t="s">
        <v>3</v>
      </c>
      <c r="G1615" s="191">
        <v>2269188</v>
      </c>
      <c r="H1615" s="68"/>
      <c r="I1615" s="197" t="s">
        <v>5640</v>
      </c>
      <c r="J1615" s="68"/>
      <c r="K1615" s="68"/>
      <c r="L1615" s="68"/>
      <c r="M1615" s="68"/>
      <c r="N1615" s="348"/>
      <c r="O1615" s="348"/>
      <c r="P1615" s="214">
        <v>0</v>
      </c>
      <c r="Q1615" s="214">
        <v>2813.39</v>
      </c>
      <c r="R1615" s="68" t="s">
        <v>1479</v>
      </c>
      <c r="S1615" s="349"/>
      <c r="T1615" s="272"/>
    </row>
    <row r="1616" spans="1:20" ht="63.75">
      <c r="A1616" s="191">
        <v>595</v>
      </c>
      <c r="B1616" s="68"/>
      <c r="C1616" s="212" t="s">
        <v>609</v>
      </c>
      <c r="D1616" s="213">
        <v>45735</v>
      </c>
      <c r="E1616" s="191" t="s">
        <v>4443</v>
      </c>
      <c r="F1616" s="191" t="s">
        <v>3</v>
      </c>
      <c r="G1616" s="191">
        <v>2269189</v>
      </c>
      <c r="H1616" s="68"/>
      <c r="I1616" s="197" t="s">
        <v>5641</v>
      </c>
      <c r="J1616" s="68"/>
      <c r="K1616" s="68"/>
      <c r="L1616" s="68"/>
      <c r="M1616" s="68"/>
      <c r="N1616" s="348"/>
      <c r="O1616" s="348"/>
      <c r="P1616" s="214">
        <v>0</v>
      </c>
      <c r="Q1616" s="214">
        <v>4119.63</v>
      </c>
      <c r="R1616" s="68" t="s">
        <v>1479</v>
      </c>
      <c r="S1616" s="349"/>
      <c r="T1616" s="272"/>
    </row>
    <row r="1617" spans="1:20" ht="63.75">
      <c r="A1617" s="191">
        <v>595</v>
      </c>
      <c r="B1617" s="68"/>
      <c r="C1617" s="212" t="s">
        <v>609</v>
      </c>
      <c r="D1617" s="213">
        <v>45735</v>
      </c>
      <c r="E1617" s="191" t="s">
        <v>4444</v>
      </c>
      <c r="F1617" s="191" t="s">
        <v>3</v>
      </c>
      <c r="G1617" s="191">
        <v>2269193</v>
      </c>
      <c r="H1617" s="68"/>
      <c r="I1617" s="197" t="s">
        <v>5642</v>
      </c>
      <c r="J1617" s="68"/>
      <c r="K1617" s="68"/>
      <c r="L1617" s="68"/>
      <c r="M1617" s="68"/>
      <c r="N1617" s="348"/>
      <c r="O1617" s="348"/>
      <c r="P1617" s="214">
        <v>0</v>
      </c>
      <c r="Q1617" s="214">
        <v>279.85000000000002</v>
      </c>
      <c r="R1617" s="68" t="s">
        <v>1479</v>
      </c>
      <c r="S1617" s="349"/>
      <c r="T1617" s="272"/>
    </row>
    <row r="1618" spans="1:20" ht="51">
      <c r="A1618" s="191">
        <v>599</v>
      </c>
      <c r="B1618" s="68"/>
      <c r="C1618" s="212" t="s">
        <v>1245</v>
      </c>
      <c r="D1618" s="213">
        <v>45735</v>
      </c>
      <c r="E1618" s="191" t="s">
        <v>4445</v>
      </c>
      <c r="F1618" s="191" t="s">
        <v>3</v>
      </c>
      <c r="G1618" s="191">
        <v>2269198</v>
      </c>
      <c r="H1618" s="68"/>
      <c r="I1618" s="197" t="s">
        <v>5643</v>
      </c>
      <c r="J1618" s="68"/>
      <c r="K1618" s="68"/>
      <c r="L1618" s="68"/>
      <c r="M1618" s="68"/>
      <c r="N1618" s="348"/>
      <c r="O1618" s="348"/>
      <c r="P1618" s="214">
        <v>0</v>
      </c>
      <c r="Q1618" s="214">
        <v>5900</v>
      </c>
      <c r="R1618" s="68" t="s">
        <v>1479</v>
      </c>
      <c r="S1618" s="349"/>
      <c r="T1618" s="272"/>
    </row>
    <row r="1619" spans="1:20" ht="63.75">
      <c r="A1619" s="191">
        <v>314</v>
      </c>
      <c r="B1619" s="68"/>
      <c r="C1619" s="212" t="s">
        <v>1373</v>
      </c>
      <c r="D1619" s="213">
        <v>45735</v>
      </c>
      <c r="E1619" s="191" t="s">
        <v>4446</v>
      </c>
      <c r="F1619" s="191" t="s">
        <v>3</v>
      </c>
      <c r="G1619" s="191">
        <v>2269194</v>
      </c>
      <c r="H1619" s="68"/>
      <c r="I1619" s="197" t="s">
        <v>5644</v>
      </c>
      <c r="J1619" s="68"/>
      <c r="K1619" s="68"/>
      <c r="L1619" s="68"/>
      <c r="M1619" s="68"/>
      <c r="N1619" s="348"/>
      <c r="O1619" s="348"/>
      <c r="P1619" s="214">
        <v>0</v>
      </c>
      <c r="Q1619" s="214">
        <v>1540.74</v>
      </c>
      <c r="R1619" s="68" t="s">
        <v>1479</v>
      </c>
      <c r="S1619" s="349"/>
      <c r="T1619" s="272"/>
    </row>
    <row r="1620" spans="1:20" ht="63.75">
      <c r="A1620" s="191">
        <v>314</v>
      </c>
      <c r="B1620" s="68"/>
      <c r="C1620" s="212" t="s">
        <v>1373</v>
      </c>
      <c r="D1620" s="213">
        <v>45735</v>
      </c>
      <c r="E1620" s="191" t="s">
        <v>4447</v>
      </c>
      <c r="F1620" s="191" t="s">
        <v>3</v>
      </c>
      <c r="G1620" s="191">
        <v>2269196</v>
      </c>
      <c r="H1620" s="68"/>
      <c r="I1620" s="197" t="s">
        <v>5645</v>
      </c>
      <c r="J1620" s="68"/>
      <c r="K1620" s="68"/>
      <c r="L1620" s="68"/>
      <c r="M1620" s="68"/>
      <c r="N1620" s="348"/>
      <c r="O1620" s="348"/>
      <c r="P1620" s="214">
        <v>0</v>
      </c>
      <c r="Q1620" s="214">
        <v>3538</v>
      </c>
      <c r="R1620" s="68" t="s">
        <v>1479</v>
      </c>
      <c r="S1620" s="349"/>
      <c r="T1620" s="272"/>
    </row>
    <row r="1621" spans="1:20" ht="51">
      <c r="A1621" s="191">
        <v>86</v>
      </c>
      <c r="B1621" s="68"/>
      <c r="C1621" s="212" t="s">
        <v>50</v>
      </c>
      <c r="D1621" s="213">
        <v>45735</v>
      </c>
      <c r="E1621" s="191" t="s">
        <v>4448</v>
      </c>
      <c r="F1621" s="191" t="s">
        <v>3</v>
      </c>
      <c r="G1621" s="191">
        <v>2269197</v>
      </c>
      <c r="H1621" s="68"/>
      <c r="I1621" s="197" t="s">
        <v>5646</v>
      </c>
      <c r="J1621" s="68"/>
      <c r="K1621" s="68"/>
      <c r="L1621" s="68"/>
      <c r="M1621" s="68"/>
      <c r="N1621" s="348"/>
      <c r="O1621" s="348"/>
      <c r="P1621" s="214">
        <v>0</v>
      </c>
      <c r="Q1621" s="214">
        <v>920</v>
      </c>
      <c r="R1621" s="68" t="s">
        <v>1479</v>
      </c>
      <c r="S1621" s="349"/>
      <c r="T1621" s="272"/>
    </row>
    <row r="1622" spans="1:20" ht="63.75">
      <c r="A1622" s="191">
        <v>597</v>
      </c>
      <c r="B1622" s="68"/>
      <c r="C1622" s="212" t="s">
        <v>673</v>
      </c>
      <c r="D1622" s="213">
        <v>45736</v>
      </c>
      <c r="E1622" s="191" t="s">
        <v>4449</v>
      </c>
      <c r="F1622" s="191" t="s">
        <v>6</v>
      </c>
      <c r="G1622" s="191">
        <v>3069212</v>
      </c>
      <c r="H1622" s="68"/>
      <c r="I1622" s="197" t="s">
        <v>5647</v>
      </c>
      <c r="J1622" s="68"/>
      <c r="K1622" s="68"/>
      <c r="L1622" s="68"/>
      <c r="M1622" s="68"/>
      <c r="N1622" s="348"/>
      <c r="O1622" s="348"/>
      <c r="P1622" s="214">
        <v>0</v>
      </c>
      <c r="Q1622" s="214">
        <v>241636.64</v>
      </c>
      <c r="R1622" s="68" t="s">
        <v>1479</v>
      </c>
      <c r="S1622" s="349"/>
      <c r="T1622" s="272"/>
    </row>
    <row r="1623" spans="1:20" ht="63.75">
      <c r="A1623" s="191">
        <v>597</v>
      </c>
      <c r="B1623" s="68"/>
      <c r="C1623" s="212" t="s">
        <v>673</v>
      </c>
      <c r="D1623" s="213">
        <v>45736</v>
      </c>
      <c r="E1623" s="191" t="s">
        <v>4450</v>
      </c>
      <c r="F1623" s="191" t="s">
        <v>14</v>
      </c>
      <c r="G1623" s="191">
        <v>3069213</v>
      </c>
      <c r="H1623" s="68"/>
      <c r="I1623" s="197" t="s">
        <v>5648</v>
      </c>
      <c r="J1623" s="68"/>
      <c r="K1623" s="68"/>
      <c r="L1623" s="68"/>
      <c r="M1623" s="68"/>
      <c r="N1623" s="348"/>
      <c r="O1623" s="348"/>
      <c r="P1623" s="214">
        <v>60</v>
      </c>
      <c r="Q1623" s="214">
        <v>0</v>
      </c>
      <c r="R1623" s="68" t="s">
        <v>1479</v>
      </c>
      <c r="S1623" s="349"/>
      <c r="T1623" s="272"/>
    </row>
    <row r="1624" spans="1:20" ht="63.75">
      <c r="A1624" s="191">
        <v>513</v>
      </c>
      <c r="B1624" s="68"/>
      <c r="C1624" s="212" t="s">
        <v>160</v>
      </c>
      <c r="D1624" s="213">
        <v>45736</v>
      </c>
      <c r="E1624" s="191" t="s">
        <v>4451</v>
      </c>
      <c r="F1624" s="191" t="s">
        <v>14</v>
      </c>
      <c r="G1624" s="191">
        <v>3069211</v>
      </c>
      <c r="H1624" s="68"/>
      <c r="I1624" s="197" t="s">
        <v>5649</v>
      </c>
      <c r="J1624" s="68"/>
      <c r="K1624" s="68"/>
      <c r="L1624" s="68"/>
      <c r="M1624" s="68"/>
      <c r="N1624" s="348"/>
      <c r="O1624" s="348"/>
      <c r="P1624" s="214">
        <v>60</v>
      </c>
      <c r="Q1624" s="214">
        <v>0</v>
      </c>
      <c r="R1624" s="68" t="s">
        <v>1479</v>
      </c>
      <c r="S1624" s="349"/>
      <c r="T1624" s="272"/>
    </row>
    <row r="1625" spans="1:20" ht="51">
      <c r="A1625" s="191" t="s">
        <v>542</v>
      </c>
      <c r="B1625" s="68"/>
      <c r="C1625" s="212" t="s">
        <v>687</v>
      </c>
      <c r="D1625" s="213">
        <v>45736</v>
      </c>
      <c r="E1625" s="191" t="s">
        <v>4452</v>
      </c>
      <c r="F1625" s="191" t="s">
        <v>10</v>
      </c>
      <c r="G1625" s="191">
        <v>19726</v>
      </c>
      <c r="H1625" s="68"/>
      <c r="I1625" s="197" t="s">
        <v>5650</v>
      </c>
      <c r="J1625" s="68"/>
      <c r="K1625" s="68"/>
      <c r="L1625" s="68"/>
      <c r="M1625" s="68"/>
      <c r="N1625" s="348"/>
      <c r="O1625" s="348"/>
      <c r="P1625" s="214">
        <v>492.47</v>
      </c>
      <c r="Q1625" s="214">
        <v>0</v>
      </c>
      <c r="R1625" s="68" t="s">
        <v>1479</v>
      </c>
      <c r="S1625" s="349"/>
      <c r="T1625" s="272"/>
    </row>
    <row r="1626" spans="1:20" ht="63.75">
      <c r="A1626" s="191" t="s">
        <v>542</v>
      </c>
      <c r="B1626" s="68"/>
      <c r="C1626" s="212" t="s">
        <v>687</v>
      </c>
      <c r="D1626" s="213">
        <v>45736</v>
      </c>
      <c r="E1626" s="191" t="s">
        <v>4453</v>
      </c>
      <c r="F1626" s="191" t="s">
        <v>10</v>
      </c>
      <c r="G1626" s="191">
        <v>19914</v>
      </c>
      <c r="H1626" s="68"/>
      <c r="I1626" s="197" t="s">
        <v>5651</v>
      </c>
      <c r="J1626" s="68"/>
      <c r="K1626" s="68"/>
      <c r="L1626" s="68"/>
      <c r="M1626" s="68"/>
      <c r="N1626" s="348"/>
      <c r="O1626" s="348"/>
      <c r="P1626" s="214">
        <v>15451.86</v>
      </c>
      <c r="Q1626" s="214">
        <v>0</v>
      </c>
      <c r="R1626" s="68" t="s">
        <v>1479</v>
      </c>
      <c r="S1626" s="349"/>
      <c r="T1626" s="272"/>
    </row>
    <row r="1627" spans="1:20" ht="51">
      <c r="A1627" s="191" t="s">
        <v>542</v>
      </c>
      <c r="B1627" s="68"/>
      <c r="C1627" s="212" t="s">
        <v>687</v>
      </c>
      <c r="D1627" s="213">
        <v>45736</v>
      </c>
      <c r="E1627" s="191" t="s">
        <v>4454</v>
      </c>
      <c r="F1627" s="191" t="s">
        <v>19</v>
      </c>
      <c r="G1627" s="191">
        <v>19914</v>
      </c>
      <c r="H1627" s="68"/>
      <c r="I1627" s="197" t="s">
        <v>5652</v>
      </c>
      <c r="J1627" s="68"/>
      <c r="K1627" s="68"/>
      <c r="L1627" s="68"/>
      <c r="M1627" s="68"/>
      <c r="N1627" s="348"/>
      <c r="O1627" s="348"/>
      <c r="P1627" s="214">
        <v>15311891.84</v>
      </c>
      <c r="Q1627" s="214">
        <v>0</v>
      </c>
      <c r="R1627" s="68" t="s">
        <v>1479</v>
      </c>
      <c r="S1627" s="349"/>
      <c r="T1627" s="272"/>
    </row>
    <row r="1628" spans="1:20" ht="63.75">
      <c r="A1628" s="191">
        <v>373</v>
      </c>
      <c r="B1628" s="68"/>
      <c r="C1628" s="212" t="s">
        <v>605</v>
      </c>
      <c r="D1628" s="213">
        <v>45736</v>
      </c>
      <c r="E1628" s="191" t="s">
        <v>4455</v>
      </c>
      <c r="F1628" s="191" t="s">
        <v>6</v>
      </c>
      <c r="G1628" s="191">
        <v>2189591</v>
      </c>
      <c r="H1628" s="68"/>
      <c r="I1628" s="197" t="s">
        <v>5653</v>
      </c>
      <c r="J1628" s="68"/>
      <c r="K1628" s="68"/>
      <c r="L1628" s="68"/>
      <c r="M1628" s="68"/>
      <c r="N1628" s="348"/>
      <c r="O1628" s="348"/>
      <c r="P1628" s="214">
        <v>0</v>
      </c>
      <c r="Q1628" s="214">
        <v>13.98</v>
      </c>
      <c r="R1628" s="68" t="s">
        <v>1479</v>
      </c>
      <c r="S1628" s="349"/>
      <c r="T1628" s="272"/>
    </row>
    <row r="1629" spans="1:20" ht="76.5">
      <c r="A1629" s="191">
        <v>513</v>
      </c>
      <c r="B1629" s="68"/>
      <c r="C1629" s="212" t="s">
        <v>160</v>
      </c>
      <c r="D1629" s="213">
        <v>45736</v>
      </c>
      <c r="E1629" s="191" t="s">
        <v>4456</v>
      </c>
      <c r="F1629" s="191" t="s">
        <v>10</v>
      </c>
      <c r="G1629" s="191">
        <v>1122744</v>
      </c>
      <c r="H1629" s="68"/>
      <c r="I1629" s="197" t="s">
        <v>5654</v>
      </c>
      <c r="J1629" s="68"/>
      <c r="K1629" s="68"/>
      <c r="L1629" s="68"/>
      <c r="M1629" s="68"/>
      <c r="N1629" s="348"/>
      <c r="O1629" s="348"/>
      <c r="P1629" s="214">
        <v>60</v>
      </c>
      <c r="Q1629" s="214">
        <v>0</v>
      </c>
      <c r="R1629" s="68" t="s">
        <v>1479</v>
      </c>
      <c r="S1629" s="349"/>
      <c r="T1629" s="272"/>
    </row>
    <row r="1630" spans="1:20" ht="89.25">
      <c r="A1630" s="191" t="s">
        <v>542</v>
      </c>
      <c r="B1630" s="68"/>
      <c r="C1630" s="212" t="s">
        <v>687</v>
      </c>
      <c r="D1630" s="213">
        <v>45736</v>
      </c>
      <c r="E1630" s="191" t="s">
        <v>4457</v>
      </c>
      <c r="F1630" s="191" t="s">
        <v>10</v>
      </c>
      <c r="G1630" s="191">
        <v>1122724</v>
      </c>
      <c r="H1630" s="68"/>
      <c r="I1630" s="197" t="s">
        <v>5655</v>
      </c>
      <c r="J1630" s="68"/>
      <c r="K1630" s="68"/>
      <c r="L1630" s="68"/>
      <c r="M1630" s="68"/>
      <c r="N1630" s="348"/>
      <c r="O1630" s="348"/>
      <c r="P1630" s="214">
        <v>3643.2</v>
      </c>
      <c r="Q1630" s="214">
        <v>0</v>
      </c>
      <c r="R1630" s="68" t="s">
        <v>1479</v>
      </c>
      <c r="S1630" s="349"/>
      <c r="T1630" s="272"/>
    </row>
    <row r="1631" spans="1:20" ht="89.25">
      <c r="A1631" s="191">
        <v>513</v>
      </c>
      <c r="B1631" s="68"/>
      <c r="C1631" s="212" t="s">
        <v>160</v>
      </c>
      <c r="D1631" s="213">
        <v>45736</v>
      </c>
      <c r="E1631" s="191" t="s">
        <v>4458</v>
      </c>
      <c r="F1631" s="191" t="s">
        <v>635</v>
      </c>
      <c r="G1631" s="191">
        <v>11470021</v>
      </c>
      <c r="H1631" s="68"/>
      <c r="I1631" s="197" t="s">
        <v>5656</v>
      </c>
      <c r="J1631" s="68"/>
      <c r="K1631" s="68"/>
      <c r="L1631" s="68"/>
      <c r="M1631" s="68"/>
      <c r="N1631" s="348"/>
      <c r="O1631" s="348"/>
      <c r="P1631" s="214">
        <v>72851449.810000002</v>
      </c>
      <c r="Q1631" s="214">
        <v>0</v>
      </c>
      <c r="R1631" s="68" t="s">
        <v>1479</v>
      </c>
      <c r="S1631" s="349"/>
      <c r="T1631" s="272"/>
    </row>
    <row r="1632" spans="1:20" ht="89.25">
      <c r="A1632" s="191">
        <v>389</v>
      </c>
      <c r="B1632" s="68"/>
      <c r="C1632" s="212" t="s">
        <v>1401</v>
      </c>
      <c r="D1632" s="213">
        <v>45736</v>
      </c>
      <c r="E1632" s="191" t="s">
        <v>4459</v>
      </c>
      <c r="F1632" s="191" t="s">
        <v>10</v>
      </c>
      <c r="G1632" s="191">
        <v>1122755</v>
      </c>
      <c r="H1632" s="68"/>
      <c r="I1632" s="197" t="s">
        <v>5657</v>
      </c>
      <c r="J1632" s="68"/>
      <c r="K1632" s="68"/>
      <c r="L1632" s="68"/>
      <c r="M1632" s="68"/>
      <c r="N1632" s="348"/>
      <c r="O1632" s="348"/>
      <c r="P1632" s="214">
        <v>60</v>
      </c>
      <c r="Q1632" s="214">
        <v>0</v>
      </c>
      <c r="R1632" s="68" t="s">
        <v>1479</v>
      </c>
      <c r="S1632" s="349"/>
      <c r="T1632" s="272"/>
    </row>
    <row r="1633" spans="1:20" ht="76.5">
      <c r="A1633" s="191">
        <v>117</v>
      </c>
      <c r="B1633" s="68"/>
      <c r="C1633" s="212" t="s">
        <v>54</v>
      </c>
      <c r="D1633" s="213">
        <v>45736</v>
      </c>
      <c r="E1633" s="191" t="s">
        <v>4460</v>
      </c>
      <c r="F1633" s="191" t="s">
        <v>10</v>
      </c>
      <c r="G1633" s="191">
        <v>1122758</v>
      </c>
      <c r="H1633" s="68"/>
      <c r="I1633" s="197" t="s">
        <v>5658</v>
      </c>
      <c r="J1633" s="68"/>
      <c r="K1633" s="68"/>
      <c r="L1633" s="68"/>
      <c r="M1633" s="68"/>
      <c r="N1633" s="348"/>
      <c r="O1633" s="348"/>
      <c r="P1633" s="214">
        <v>60</v>
      </c>
      <c r="Q1633" s="214">
        <v>0</v>
      </c>
      <c r="R1633" s="68" t="s">
        <v>1479</v>
      </c>
      <c r="S1633" s="349"/>
      <c r="T1633" s="272"/>
    </row>
    <row r="1634" spans="1:20" ht="51">
      <c r="A1634" s="191">
        <v>522</v>
      </c>
      <c r="B1634" s="68"/>
      <c r="C1634" s="212" t="s">
        <v>163</v>
      </c>
      <c r="D1634" s="213">
        <v>45736</v>
      </c>
      <c r="E1634" s="191" t="s">
        <v>4461</v>
      </c>
      <c r="F1634" s="191" t="s">
        <v>3</v>
      </c>
      <c r="G1634" s="191">
        <v>2269446</v>
      </c>
      <c r="H1634" s="68"/>
      <c r="I1634" s="197" t="s">
        <v>5659</v>
      </c>
      <c r="J1634" s="68"/>
      <c r="K1634" s="68"/>
      <c r="L1634" s="68"/>
      <c r="M1634" s="68"/>
      <c r="N1634" s="348"/>
      <c r="O1634" s="348"/>
      <c r="P1634" s="214">
        <v>0</v>
      </c>
      <c r="Q1634" s="214">
        <v>3500</v>
      </c>
      <c r="R1634" s="68" t="s">
        <v>1479</v>
      </c>
      <c r="S1634" s="349"/>
      <c r="T1634" s="272"/>
    </row>
    <row r="1635" spans="1:20" ht="51">
      <c r="A1635" s="191">
        <v>522</v>
      </c>
      <c r="B1635" s="68"/>
      <c r="C1635" s="212" t="s">
        <v>163</v>
      </c>
      <c r="D1635" s="213">
        <v>45736</v>
      </c>
      <c r="E1635" s="191" t="s">
        <v>4462</v>
      </c>
      <c r="F1635" s="191" t="s">
        <v>3</v>
      </c>
      <c r="G1635" s="191">
        <v>2269449</v>
      </c>
      <c r="H1635" s="68"/>
      <c r="I1635" s="197" t="s">
        <v>5660</v>
      </c>
      <c r="J1635" s="68"/>
      <c r="K1635" s="68"/>
      <c r="L1635" s="68"/>
      <c r="M1635" s="68"/>
      <c r="N1635" s="348"/>
      <c r="O1635" s="348"/>
      <c r="P1635" s="214">
        <v>0</v>
      </c>
      <c r="Q1635" s="214">
        <v>345</v>
      </c>
      <c r="R1635" s="68" t="s">
        <v>1479</v>
      </c>
      <c r="S1635" s="349"/>
      <c r="T1635" s="272"/>
    </row>
    <row r="1636" spans="1:20" ht="51">
      <c r="A1636" s="191">
        <v>522</v>
      </c>
      <c r="B1636" s="68"/>
      <c r="C1636" s="212" t="s">
        <v>163</v>
      </c>
      <c r="D1636" s="213">
        <v>45736</v>
      </c>
      <c r="E1636" s="191" t="s">
        <v>4463</v>
      </c>
      <c r="F1636" s="191" t="s">
        <v>3</v>
      </c>
      <c r="G1636" s="191">
        <v>2269450</v>
      </c>
      <c r="H1636" s="68"/>
      <c r="I1636" s="197" t="s">
        <v>5661</v>
      </c>
      <c r="J1636" s="68"/>
      <c r="K1636" s="68"/>
      <c r="L1636" s="68"/>
      <c r="M1636" s="68"/>
      <c r="N1636" s="348"/>
      <c r="O1636" s="348"/>
      <c r="P1636" s="214">
        <v>0</v>
      </c>
      <c r="Q1636" s="214">
        <v>345</v>
      </c>
      <c r="R1636" s="68" t="s">
        <v>1479</v>
      </c>
      <c r="S1636" s="349"/>
      <c r="T1636" s="272"/>
    </row>
    <row r="1637" spans="1:20" ht="51">
      <c r="A1637" s="191">
        <v>522</v>
      </c>
      <c r="B1637" s="68"/>
      <c r="C1637" s="212" t="s">
        <v>163</v>
      </c>
      <c r="D1637" s="213">
        <v>45736</v>
      </c>
      <c r="E1637" s="191" t="s">
        <v>4464</v>
      </c>
      <c r="F1637" s="191" t="s">
        <v>3</v>
      </c>
      <c r="G1637" s="191">
        <v>2269452</v>
      </c>
      <c r="H1637" s="68"/>
      <c r="I1637" s="197" t="s">
        <v>5662</v>
      </c>
      <c r="J1637" s="68"/>
      <c r="K1637" s="68"/>
      <c r="L1637" s="68"/>
      <c r="M1637" s="68"/>
      <c r="N1637" s="348"/>
      <c r="O1637" s="348"/>
      <c r="P1637" s="214">
        <v>0</v>
      </c>
      <c r="Q1637" s="214">
        <v>345</v>
      </c>
      <c r="R1637" s="68" t="s">
        <v>1479</v>
      </c>
      <c r="S1637" s="349"/>
      <c r="T1637" s="272"/>
    </row>
    <row r="1638" spans="1:20" ht="51">
      <c r="A1638" s="191">
        <v>522</v>
      </c>
      <c r="B1638" s="68"/>
      <c r="C1638" s="212" t="s">
        <v>163</v>
      </c>
      <c r="D1638" s="213">
        <v>45736</v>
      </c>
      <c r="E1638" s="191" t="s">
        <v>4465</v>
      </c>
      <c r="F1638" s="191" t="s">
        <v>3</v>
      </c>
      <c r="G1638" s="191">
        <v>2269453</v>
      </c>
      <c r="H1638" s="68"/>
      <c r="I1638" s="197" t="s">
        <v>5663</v>
      </c>
      <c r="J1638" s="68"/>
      <c r="K1638" s="68"/>
      <c r="L1638" s="68"/>
      <c r="M1638" s="68"/>
      <c r="N1638" s="348"/>
      <c r="O1638" s="348"/>
      <c r="P1638" s="214">
        <v>0</v>
      </c>
      <c r="Q1638" s="214">
        <v>345</v>
      </c>
      <c r="R1638" s="68" t="s">
        <v>1479</v>
      </c>
      <c r="S1638" s="349"/>
      <c r="T1638" s="272"/>
    </row>
    <row r="1639" spans="1:20" ht="51">
      <c r="A1639" s="191">
        <v>522</v>
      </c>
      <c r="B1639" s="68"/>
      <c r="C1639" s="212" t="s">
        <v>163</v>
      </c>
      <c r="D1639" s="213">
        <v>45736</v>
      </c>
      <c r="E1639" s="191" t="s">
        <v>4466</v>
      </c>
      <c r="F1639" s="191" t="s">
        <v>3</v>
      </c>
      <c r="G1639" s="191">
        <v>2269455</v>
      </c>
      <c r="H1639" s="68"/>
      <c r="I1639" s="197" t="s">
        <v>5664</v>
      </c>
      <c r="J1639" s="68"/>
      <c r="K1639" s="68"/>
      <c r="L1639" s="68"/>
      <c r="M1639" s="68"/>
      <c r="N1639" s="348"/>
      <c r="O1639" s="348"/>
      <c r="P1639" s="214">
        <v>0</v>
      </c>
      <c r="Q1639" s="214">
        <v>345</v>
      </c>
      <c r="R1639" s="68" t="s">
        <v>1479</v>
      </c>
      <c r="S1639" s="349"/>
      <c r="T1639" s="272"/>
    </row>
    <row r="1640" spans="1:20" ht="38.25">
      <c r="A1640" s="191">
        <v>522</v>
      </c>
      <c r="B1640" s="68"/>
      <c r="C1640" s="212" t="s">
        <v>163</v>
      </c>
      <c r="D1640" s="213">
        <v>45736</v>
      </c>
      <c r="E1640" s="191" t="s">
        <v>4467</v>
      </c>
      <c r="F1640" s="191" t="s">
        <v>3</v>
      </c>
      <c r="G1640" s="191">
        <v>2269456</v>
      </c>
      <c r="H1640" s="68"/>
      <c r="I1640" s="197" t="s">
        <v>5665</v>
      </c>
      <c r="J1640" s="68"/>
      <c r="K1640" s="68"/>
      <c r="L1640" s="68"/>
      <c r="M1640" s="68"/>
      <c r="N1640" s="348"/>
      <c r="O1640" s="348"/>
      <c r="P1640" s="214">
        <v>0</v>
      </c>
      <c r="Q1640" s="214">
        <v>125</v>
      </c>
      <c r="R1640" s="68" t="s">
        <v>1479</v>
      </c>
      <c r="S1640" s="349"/>
      <c r="T1640" s="272"/>
    </row>
    <row r="1641" spans="1:20" ht="51">
      <c r="A1641" s="191">
        <v>522</v>
      </c>
      <c r="B1641" s="68"/>
      <c r="C1641" s="212" t="s">
        <v>163</v>
      </c>
      <c r="D1641" s="213">
        <v>45736</v>
      </c>
      <c r="E1641" s="191" t="s">
        <v>4468</v>
      </c>
      <c r="F1641" s="191" t="s">
        <v>3</v>
      </c>
      <c r="G1641" s="191">
        <v>2269457</v>
      </c>
      <c r="H1641" s="68"/>
      <c r="I1641" s="197" t="s">
        <v>5666</v>
      </c>
      <c r="J1641" s="68"/>
      <c r="K1641" s="68"/>
      <c r="L1641" s="68"/>
      <c r="M1641" s="68"/>
      <c r="N1641" s="348"/>
      <c r="O1641" s="348"/>
      <c r="P1641" s="214">
        <v>0</v>
      </c>
      <c r="Q1641" s="214">
        <v>405</v>
      </c>
      <c r="R1641" s="68" t="s">
        <v>1479</v>
      </c>
      <c r="S1641" s="349"/>
      <c r="T1641" s="272"/>
    </row>
    <row r="1642" spans="1:20" ht="51">
      <c r="A1642" s="191">
        <v>522</v>
      </c>
      <c r="B1642" s="68"/>
      <c r="C1642" s="212" t="s">
        <v>163</v>
      </c>
      <c r="D1642" s="213">
        <v>45736</v>
      </c>
      <c r="E1642" s="191" t="s">
        <v>4469</v>
      </c>
      <c r="F1642" s="191" t="s">
        <v>3</v>
      </c>
      <c r="G1642" s="191">
        <v>2269458</v>
      </c>
      <c r="H1642" s="68"/>
      <c r="I1642" s="197" t="s">
        <v>5667</v>
      </c>
      <c r="J1642" s="68"/>
      <c r="K1642" s="68"/>
      <c r="L1642" s="68"/>
      <c r="M1642" s="68"/>
      <c r="N1642" s="348"/>
      <c r="O1642" s="348"/>
      <c r="P1642" s="214">
        <v>0</v>
      </c>
      <c r="Q1642" s="214">
        <v>345</v>
      </c>
      <c r="R1642" s="68" t="s">
        <v>1479</v>
      </c>
      <c r="S1642" s="349"/>
      <c r="T1642" s="272"/>
    </row>
    <row r="1643" spans="1:20" ht="51">
      <c r="A1643" s="191">
        <v>522</v>
      </c>
      <c r="B1643" s="68"/>
      <c r="C1643" s="212" t="s">
        <v>163</v>
      </c>
      <c r="D1643" s="213">
        <v>45736</v>
      </c>
      <c r="E1643" s="191" t="s">
        <v>4470</v>
      </c>
      <c r="F1643" s="191" t="s">
        <v>3</v>
      </c>
      <c r="G1643" s="191">
        <v>2269460</v>
      </c>
      <c r="H1643" s="68"/>
      <c r="I1643" s="197" t="s">
        <v>5668</v>
      </c>
      <c r="J1643" s="68"/>
      <c r="K1643" s="68"/>
      <c r="L1643" s="68"/>
      <c r="M1643" s="68"/>
      <c r="N1643" s="348"/>
      <c r="O1643" s="348"/>
      <c r="P1643" s="214">
        <v>0</v>
      </c>
      <c r="Q1643" s="214">
        <v>115</v>
      </c>
      <c r="R1643" s="68" t="s">
        <v>1479</v>
      </c>
      <c r="S1643" s="349"/>
      <c r="T1643" s="272"/>
    </row>
    <row r="1644" spans="1:20" ht="51">
      <c r="A1644" s="191">
        <v>522</v>
      </c>
      <c r="B1644" s="68"/>
      <c r="C1644" s="212" t="s">
        <v>163</v>
      </c>
      <c r="D1644" s="213">
        <v>45736</v>
      </c>
      <c r="E1644" s="191" t="s">
        <v>4471</v>
      </c>
      <c r="F1644" s="191" t="s">
        <v>3</v>
      </c>
      <c r="G1644" s="191">
        <v>2269461</v>
      </c>
      <c r="H1644" s="68"/>
      <c r="I1644" s="197" t="s">
        <v>5669</v>
      </c>
      <c r="J1644" s="68"/>
      <c r="K1644" s="68"/>
      <c r="L1644" s="68"/>
      <c r="M1644" s="68"/>
      <c r="N1644" s="348"/>
      <c r="O1644" s="348"/>
      <c r="P1644" s="214">
        <v>0</v>
      </c>
      <c r="Q1644" s="214">
        <v>345</v>
      </c>
      <c r="R1644" s="68" t="s">
        <v>1479</v>
      </c>
      <c r="S1644" s="349"/>
      <c r="T1644" s="272"/>
    </row>
    <row r="1645" spans="1:20" ht="51">
      <c r="A1645" s="191">
        <v>522</v>
      </c>
      <c r="B1645" s="68"/>
      <c r="C1645" s="212" t="s">
        <v>163</v>
      </c>
      <c r="D1645" s="213">
        <v>45736</v>
      </c>
      <c r="E1645" s="191" t="s">
        <v>4472</v>
      </c>
      <c r="F1645" s="191" t="s">
        <v>3</v>
      </c>
      <c r="G1645" s="191">
        <v>2269464</v>
      </c>
      <c r="H1645" s="68"/>
      <c r="I1645" s="197" t="s">
        <v>5670</v>
      </c>
      <c r="J1645" s="68"/>
      <c r="K1645" s="68"/>
      <c r="L1645" s="68"/>
      <c r="M1645" s="68"/>
      <c r="N1645" s="348"/>
      <c r="O1645" s="348"/>
      <c r="P1645" s="214">
        <v>0</v>
      </c>
      <c r="Q1645" s="214">
        <v>115</v>
      </c>
      <c r="R1645" s="68" t="s">
        <v>1479</v>
      </c>
      <c r="S1645" s="349"/>
      <c r="T1645" s="272"/>
    </row>
    <row r="1646" spans="1:20" ht="51">
      <c r="A1646" s="191">
        <v>522</v>
      </c>
      <c r="B1646" s="68"/>
      <c r="C1646" s="212" t="s">
        <v>163</v>
      </c>
      <c r="D1646" s="213">
        <v>45736</v>
      </c>
      <c r="E1646" s="191" t="s">
        <v>4473</v>
      </c>
      <c r="F1646" s="191" t="s">
        <v>3</v>
      </c>
      <c r="G1646" s="191">
        <v>2269465</v>
      </c>
      <c r="H1646" s="68"/>
      <c r="I1646" s="197" t="s">
        <v>5671</v>
      </c>
      <c r="J1646" s="68"/>
      <c r="K1646" s="68"/>
      <c r="L1646" s="68"/>
      <c r="M1646" s="68"/>
      <c r="N1646" s="348"/>
      <c r="O1646" s="348"/>
      <c r="P1646" s="214">
        <v>0</v>
      </c>
      <c r="Q1646" s="214">
        <v>345</v>
      </c>
      <c r="R1646" s="68" t="s">
        <v>1479</v>
      </c>
      <c r="S1646" s="349"/>
      <c r="T1646" s="272"/>
    </row>
    <row r="1647" spans="1:20" ht="51">
      <c r="A1647" s="191">
        <v>522</v>
      </c>
      <c r="B1647" s="68"/>
      <c r="C1647" s="212" t="s">
        <v>163</v>
      </c>
      <c r="D1647" s="213">
        <v>45736</v>
      </c>
      <c r="E1647" s="191" t="s">
        <v>4474</v>
      </c>
      <c r="F1647" s="191" t="s">
        <v>3</v>
      </c>
      <c r="G1647" s="191">
        <v>2269466</v>
      </c>
      <c r="H1647" s="68"/>
      <c r="I1647" s="197" t="s">
        <v>5672</v>
      </c>
      <c r="J1647" s="68"/>
      <c r="K1647" s="68"/>
      <c r="L1647" s="68"/>
      <c r="M1647" s="68"/>
      <c r="N1647" s="348"/>
      <c r="O1647" s="348"/>
      <c r="P1647" s="214">
        <v>0</v>
      </c>
      <c r="Q1647" s="214">
        <v>345</v>
      </c>
      <c r="R1647" s="68" t="s">
        <v>1479</v>
      </c>
      <c r="S1647" s="349"/>
      <c r="T1647" s="272"/>
    </row>
    <row r="1648" spans="1:20" ht="51">
      <c r="A1648" s="191">
        <v>522</v>
      </c>
      <c r="B1648" s="68"/>
      <c r="C1648" s="212" t="s">
        <v>163</v>
      </c>
      <c r="D1648" s="213">
        <v>45736</v>
      </c>
      <c r="E1648" s="191" t="s">
        <v>4475</v>
      </c>
      <c r="F1648" s="191" t="s">
        <v>3</v>
      </c>
      <c r="G1648" s="191">
        <v>2269468</v>
      </c>
      <c r="H1648" s="68"/>
      <c r="I1648" s="197" t="s">
        <v>5673</v>
      </c>
      <c r="J1648" s="68"/>
      <c r="K1648" s="68"/>
      <c r="L1648" s="68"/>
      <c r="M1648" s="68"/>
      <c r="N1648" s="348"/>
      <c r="O1648" s="348"/>
      <c r="P1648" s="214">
        <v>0</v>
      </c>
      <c r="Q1648" s="214">
        <v>345</v>
      </c>
      <c r="R1648" s="68" t="s">
        <v>1479</v>
      </c>
      <c r="S1648" s="349"/>
      <c r="T1648" s="272"/>
    </row>
    <row r="1649" spans="1:20" ht="51">
      <c r="A1649" s="191">
        <v>522</v>
      </c>
      <c r="B1649" s="68"/>
      <c r="C1649" s="212" t="s">
        <v>163</v>
      </c>
      <c r="D1649" s="213">
        <v>45736</v>
      </c>
      <c r="E1649" s="191" t="s">
        <v>4476</v>
      </c>
      <c r="F1649" s="191" t="s">
        <v>3</v>
      </c>
      <c r="G1649" s="191">
        <v>2269470</v>
      </c>
      <c r="H1649" s="68"/>
      <c r="I1649" s="197" t="s">
        <v>5674</v>
      </c>
      <c r="J1649" s="68"/>
      <c r="K1649" s="68"/>
      <c r="L1649" s="68"/>
      <c r="M1649" s="68"/>
      <c r="N1649" s="348"/>
      <c r="O1649" s="348"/>
      <c r="P1649" s="214">
        <v>0</v>
      </c>
      <c r="Q1649" s="214">
        <v>345</v>
      </c>
      <c r="R1649" s="68" t="s">
        <v>1479</v>
      </c>
      <c r="S1649" s="349"/>
      <c r="T1649" s="272"/>
    </row>
    <row r="1650" spans="1:20" ht="51">
      <c r="A1650" s="191">
        <v>522</v>
      </c>
      <c r="B1650" s="68"/>
      <c r="C1650" s="212" t="s">
        <v>163</v>
      </c>
      <c r="D1650" s="213">
        <v>45736</v>
      </c>
      <c r="E1650" s="191" t="s">
        <v>4477</v>
      </c>
      <c r="F1650" s="191" t="s">
        <v>3</v>
      </c>
      <c r="G1650" s="191">
        <v>2269472</v>
      </c>
      <c r="H1650" s="68"/>
      <c r="I1650" s="197" t="s">
        <v>5675</v>
      </c>
      <c r="J1650" s="68"/>
      <c r="K1650" s="68"/>
      <c r="L1650" s="68"/>
      <c r="M1650" s="68"/>
      <c r="N1650" s="348"/>
      <c r="O1650" s="348"/>
      <c r="P1650" s="214">
        <v>0</v>
      </c>
      <c r="Q1650" s="214">
        <v>345</v>
      </c>
      <c r="R1650" s="68" t="s">
        <v>1479</v>
      </c>
      <c r="S1650" s="349"/>
      <c r="T1650" s="272"/>
    </row>
    <row r="1651" spans="1:20" ht="51">
      <c r="A1651" s="191">
        <v>522</v>
      </c>
      <c r="B1651" s="68"/>
      <c r="C1651" s="212" t="s">
        <v>163</v>
      </c>
      <c r="D1651" s="213">
        <v>45736</v>
      </c>
      <c r="E1651" s="191" t="s">
        <v>4478</v>
      </c>
      <c r="F1651" s="191" t="s">
        <v>3</v>
      </c>
      <c r="G1651" s="191">
        <v>2269473</v>
      </c>
      <c r="H1651" s="68"/>
      <c r="I1651" s="197" t="s">
        <v>5676</v>
      </c>
      <c r="J1651" s="68"/>
      <c r="K1651" s="68"/>
      <c r="L1651" s="68"/>
      <c r="M1651" s="68"/>
      <c r="N1651" s="348"/>
      <c r="O1651" s="348"/>
      <c r="P1651" s="214">
        <v>0</v>
      </c>
      <c r="Q1651" s="214">
        <v>300</v>
      </c>
      <c r="R1651" s="68" t="s">
        <v>1479</v>
      </c>
      <c r="S1651" s="349"/>
      <c r="T1651" s="272"/>
    </row>
    <row r="1652" spans="1:20" ht="51">
      <c r="A1652" s="191">
        <v>522</v>
      </c>
      <c r="B1652" s="68"/>
      <c r="C1652" s="212" t="s">
        <v>163</v>
      </c>
      <c r="D1652" s="213">
        <v>45736</v>
      </c>
      <c r="E1652" s="191" t="s">
        <v>4479</v>
      </c>
      <c r="F1652" s="191" t="s">
        <v>3</v>
      </c>
      <c r="G1652" s="191">
        <v>2269475</v>
      </c>
      <c r="H1652" s="68"/>
      <c r="I1652" s="197" t="s">
        <v>5677</v>
      </c>
      <c r="J1652" s="68"/>
      <c r="K1652" s="68"/>
      <c r="L1652" s="68"/>
      <c r="M1652" s="68"/>
      <c r="N1652" s="348"/>
      <c r="O1652" s="348"/>
      <c r="P1652" s="214">
        <v>0</v>
      </c>
      <c r="Q1652" s="214">
        <v>300</v>
      </c>
      <c r="R1652" s="68" t="s">
        <v>1479</v>
      </c>
      <c r="S1652" s="349"/>
      <c r="T1652" s="272"/>
    </row>
    <row r="1653" spans="1:20" ht="51">
      <c r="A1653" s="191">
        <v>522</v>
      </c>
      <c r="B1653" s="68"/>
      <c r="C1653" s="212" t="s">
        <v>163</v>
      </c>
      <c r="D1653" s="213">
        <v>45736</v>
      </c>
      <c r="E1653" s="191" t="s">
        <v>4480</v>
      </c>
      <c r="F1653" s="191" t="s">
        <v>3</v>
      </c>
      <c r="G1653" s="191">
        <v>2269476</v>
      </c>
      <c r="H1653" s="68"/>
      <c r="I1653" s="197" t="s">
        <v>5678</v>
      </c>
      <c r="J1653" s="68"/>
      <c r="K1653" s="68"/>
      <c r="L1653" s="68"/>
      <c r="M1653" s="68"/>
      <c r="N1653" s="348"/>
      <c r="O1653" s="348"/>
      <c r="P1653" s="214">
        <v>0</v>
      </c>
      <c r="Q1653" s="214">
        <v>400</v>
      </c>
      <c r="R1653" s="68" t="s">
        <v>1479</v>
      </c>
      <c r="S1653" s="349"/>
      <c r="T1653" s="272"/>
    </row>
    <row r="1654" spans="1:20" ht="51">
      <c r="A1654" s="191">
        <v>522</v>
      </c>
      <c r="B1654" s="68"/>
      <c r="C1654" s="212" t="s">
        <v>163</v>
      </c>
      <c r="D1654" s="213">
        <v>45736</v>
      </c>
      <c r="E1654" s="191" t="s">
        <v>4481</v>
      </c>
      <c r="F1654" s="191" t="s">
        <v>3</v>
      </c>
      <c r="G1654" s="191">
        <v>2269478</v>
      </c>
      <c r="H1654" s="68"/>
      <c r="I1654" s="197" t="s">
        <v>5679</v>
      </c>
      <c r="J1654" s="68"/>
      <c r="K1654" s="68"/>
      <c r="L1654" s="68"/>
      <c r="M1654" s="68"/>
      <c r="N1654" s="348"/>
      <c r="O1654" s="348"/>
      <c r="P1654" s="214">
        <v>0</v>
      </c>
      <c r="Q1654" s="214">
        <v>400</v>
      </c>
      <c r="R1654" s="68" t="s">
        <v>1479</v>
      </c>
      <c r="S1654" s="349"/>
      <c r="T1654" s="272"/>
    </row>
    <row r="1655" spans="1:20" ht="51">
      <c r="A1655" s="191">
        <v>522</v>
      </c>
      <c r="B1655" s="68"/>
      <c r="C1655" s="212" t="s">
        <v>163</v>
      </c>
      <c r="D1655" s="213">
        <v>45736</v>
      </c>
      <c r="E1655" s="191" t="s">
        <v>4482</v>
      </c>
      <c r="F1655" s="191" t="s">
        <v>3</v>
      </c>
      <c r="G1655" s="191">
        <v>2269479</v>
      </c>
      <c r="H1655" s="68"/>
      <c r="I1655" s="197" t="s">
        <v>5680</v>
      </c>
      <c r="J1655" s="68"/>
      <c r="K1655" s="68"/>
      <c r="L1655" s="68"/>
      <c r="M1655" s="68"/>
      <c r="N1655" s="348"/>
      <c r="O1655" s="348"/>
      <c r="P1655" s="214">
        <v>0</v>
      </c>
      <c r="Q1655" s="214">
        <v>400</v>
      </c>
      <c r="R1655" s="68" t="s">
        <v>1479</v>
      </c>
      <c r="S1655" s="349"/>
      <c r="T1655" s="272"/>
    </row>
    <row r="1656" spans="1:20" ht="51">
      <c r="A1656" s="191">
        <v>650</v>
      </c>
      <c r="B1656" s="68"/>
      <c r="C1656" s="212" t="s">
        <v>175</v>
      </c>
      <c r="D1656" s="213">
        <v>45736</v>
      </c>
      <c r="E1656" s="191" t="s">
        <v>4483</v>
      </c>
      <c r="F1656" s="191" t="s">
        <v>3</v>
      </c>
      <c r="G1656" s="191">
        <v>2269492</v>
      </c>
      <c r="H1656" s="68"/>
      <c r="I1656" s="197" t="s">
        <v>5681</v>
      </c>
      <c r="J1656" s="68"/>
      <c r="K1656" s="68"/>
      <c r="L1656" s="68"/>
      <c r="M1656" s="68"/>
      <c r="N1656" s="348"/>
      <c r="O1656" s="348"/>
      <c r="P1656" s="214">
        <v>0</v>
      </c>
      <c r="Q1656" s="214">
        <v>110</v>
      </c>
      <c r="R1656" s="68" t="s">
        <v>1479</v>
      </c>
      <c r="S1656" s="349"/>
      <c r="T1656" s="272"/>
    </row>
    <row r="1657" spans="1:20" ht="63.75">
      <c r="A1657" s="191">
        <v>683</v>
      </c>
      <c r="B1657" s="68"/>
      <c r="C1657" s="212" t="s">
        <v>1247</v>
      </c>
      <c r="D1657" s="213">
        <v>45736</v>
      </c>
      <c r="E1657" s="191" t="s">
        <v>4484</v>
      </c>
      <c r="F1657" s="191" t="s">
        <v>3</v>
      </c>
      <c r="G1657" s="191">
        <v>2269508</v>
      </c>
      <c r="H1657" s="68"/>
      <c r="I1657" s="197" t="s">
        <v>5682</v>
      </c>
      <c r="J1657" s="68"/>
      <c r="K1657" s="68"/>
      <c r="L1657" s="68"/>
      <c r="M1657" s="68"/>
      <c r="N1657" s="348"/>
      <c r="O1657" s="348"/>
      <c r="P1657" s="214">
        <v>0</v>
      </c>
      <c r="Q1657" s="214">
        <v>2750.42</v>
      </c>
      <c r="R1657" s="68" t="s">
        <v>1479</v>
      </c>
      <c r="S1657" s="349"/>
      <c r="T1657" s="272"/>
    </row>
    <row r="1658" spans="1:20" ht="38.25">
      <c r="A1658" s="191" t="s">
        <v>550</v>
      </c>
      <c r="B1658" s="68"/>
      <c r="C1658" s="212" t="s">
        <v>589</v>
      </c>
      <c r="D1658" s="213">
        <v>45736</v>
      </c>
      <c r="E1658" s="191" t="s">
        <v>4485</v>
      </c>
      <c r="F1658" s="191" t="s">
        <v>3</v>
      </c>
      <c r="G1658" s="191">
        <v>2269512</v>
      </c>
      <c r="H1658" s="68"/>
      <c r="I1658" s="197" t="s">
        <v>1541</v>
      </c>
      <c r="J1658" s="68"/>
      <c r="K1658" s="68"/>
      <c r="L1658" s="68"/>
      <c r="M1658" s="68"/>
      <c r="N1658" s="348"/>
      <c r="O1658" s="348"/>
      <c r="P1658" s="214">
        <v>0</v>
      </c>
      <c r="Q1658" s="214">
        <v>550</v>
      </c>
      <c r="R1658" s="68" t="s">
        <v>1479</v>
      </c>
      <c r="S1658" s="349"/>
      <c r="T1658" s="272"/>
    </row>
    <row r="1659" spans="1:20" ht="38.25">
      <c r="A1659" s="191">
        <v>596</v>
      </c>
      <c r="B1659" s="68"/>
      <c r="C1659" s="212" t="s">
        <v>1244</v>
      </c>
      <c r="D1659" s="213">
        <v>45736</v>
      </c>
      <c r="E1659" s="191" t="s">
        <v>4486</v>
      </c>
      <c r="F1659" s="191" t="s">
        <v>3</v>
      </c>
      <c r="G1659" s="191">
        <v>2269518</v>
      </c>
      <c r="H1659" s="68"/>
      <c r="I1659" s="197" t="s">
        <v>5683</v>
      </c>
      <c r="J1659" s="68"/>
      <c r="K1659" s="68"/>
      <c r="L1659" s="68"/>
      <c r="M1659" s="68"/>
      <c r="N1659" s="348"/>
      <c r="O1659" s="348"/>
      <c r="P1659" s="214">
        <v>0</v>
      </c>
      <c r="Q1659" s="214">
        <v>10</v>
      </c>
      <c r="R1659" s="68" t="s">
        <v>1479</v>
      </c>
      <c r="S1659" s="349"/>
      <c r="T1659" s="272"/>
    </row>
    <row r="1660" spans="1:20" ht="63.75">
      <c r="A1660" s="191">
        <v>16</v>
      </c>
      <c r="B1660" s="68"/>
      <c r="C1660" s="212" t="s">
        <v>40</v>
      </c>
      <c r="D1660" s="213">
        <v>45736</v>
      </c>
      <c r="E1660" s="191" t="s">
        <v>4487</v>
      </c>
      <c r="F1660" s="191" t="s">
        <v>3</v>
      </c>
      <c r="G1660" s="191">
        <v>2269530</v>
      </c>
      <c r="H1660" s="68"/>
      <c r="I1660" s="197" t="s">
        <v>5684</v>
      </c>
      <c r="J1660" s="68"/>
      <c r="K1660" s="68"/>
      <c r="L1660" s="68"/>
      <c r="M1660" s="68"/>
      <c r="N1660" s="348"/>
      <c r="O1660" s="348"/>
      <c r="P1660" s="214">
        <v>0</v>
      </c>
      <c r="Q1660" s="214">
        <v>7000</v>
      </c>
      <c r="R1660" s="68" t="s">
        <v>1479</v>
      </c>
      <c r="S1660" s="349"/>
      <c r="T1660" s="272"/>
    </row>
    <row r="1661" spans="1:20" ht="38.25">
      <c r="A1661" s="191">
        <v>46</v>
      </c>
      <c r="B1661" s="68"/>
      <c r="C1661" s="212" t="s">
        <v>1367</v>
      </c>
      <c r="D1661" s="213">
        <v>45736</v>
      </c>
      <c r="E1661" s="191" t="s">
        <v>4488</v>
      </c>
      <c r="F1661" s="191" t="s">
        <v>3</v>
      </c>
      <c r="G1661" s="191">
        <v>2269545</v>
      </c>
      <c r="H1661" s="68"/>
      <c r="I1661" s="197" t="s">
        <v>5685</v>
      </c>
      <c r="J1661" s="68"/>
      <c r="K1661" s="68"/>
      <c r="L1661" s="68"/>
      <c r="M1661" s="68"/>
      <c r="N1661" s="348"/>
      <c r="O1661" s="348"/>
      <c r="P1661" s="214">
        <v>0</v>
      </c>
      <c r="Q1661" s="214">
        <v>7000</v>
      </c>
      <c r="R1661" s="68" t="s">
        <v>1479</v>
      </c>
      <c r="S1661" s="349"/>
      <c r="T1661" s="272"/>
    </row>
    <row r="1662" spans="1:20" ht="51">
      <c r="A1662" s="191">
        <v>513</v>
      </c>
      <c r="B1662" s="68"/>
      <c r="C1662" s="212" t="s">
        <v>160</v>
      </c>
      <c r="D1662" s="213">
        <v>45736</v>
      </c>
      <c r="E1662" s="191" t="s">
        <v>4489</v>
      </c>
      <c r="F1662" s="191" t="s">
        <v>3</v>
      </c>
      <c r="G1662" s="191">
        <v>2269547</v>
      </c>
      <c r="H1662" s="68"/>
      <c r="I1662" s="197" t="s">
        <v>5686</v>
      </c>
      <c r="J1662" s="68"/>
      <c r="K1662" s="68"/>
      <c r="L1662" s="68"/>
      <c r="M1662" s="68"/>
      <c r="N1662" s="348"/>
      <c r="O1662" s="348"/>
      <c r="P1662" s="214">
        <v>0</v>
      </c>
      <c r="Q1662" s="214">
        <v>2600</v>
      </c>
      <c r="R1662" s="68" t="s">
        <v>1479</v>
      </c>
      <c r="S1662" s="349"/>
      <c r="T1662" s="272"/>
    </row>
    <row r="1663" spans="1:20" ht="51">
      <c r="A1663" s="191">
        <v>132</v>
      </c>
      <c r="B1663" s="68"/>
      <c r="C1663" s="212" t="s">
        <v>59</v>
      </c>
      <c r="D1663" s="213">
        <v>45736</v>
      </c>
      <c r="E1663" s="191" t="s">
        <v>4490</v>
      </c>
      <c r="F1663" s="191" t="s">
        <v>3</v>
      </c>
      <c r="G1663" s="191">
        <v>2269573</v>
      </c>
      <c r="H1663" s="68"/>
      <c r="I1663" s="197" t="s">
        <v>5687</v>
      </c>
      <c r="J1663" s="68"/>
      <c r="K1663" s="68"/>
      <c r="L1663" s="68"/>
      <c r="M1663" s="68"/>
      <c r="N1663" s="348"/>
      <c r="O1663" s="348"/>
      <c r="P1663" s="214">
        <v>0</v>
      </c>
      <c r="Q1663" s="214">
        <v>2</v>
      </c>
      <c r="R1663" s="68" t="s">
        <v>1479</v>
      </c>
      <c r="S1663" s="349"/>
      <c r="T1663" s="272"/>
    </row>
    <row r="1664" spans="1:20" ht="51">
      <c r="A1664" s="191">
        <v>595</v>
      </c>
      <c r="B1664" s="68"/>
      <c r="C1664" s="212" t="s">
        <v>609</v>
      </c>
      <c r="D1664" s="213">
        <v>45736</v>
      </c>
      <c r="E1664" s="191" t="s">
        <v>4491</v>
      </c>
      <c r="F1664" s="191" t="s">
        <v>3</v>
      </c>
      <c r="G1664" s="191">
        <v>2269602</v>
      </c>
      <c r="H1664" s="68"/>
      <c r="I1664" s="197" t="s">
        <v>5688</v>
      </c>
      <c r="J1664" s="68"/>
      <c r="K1664" s="68"/>
      <c r="L1664" s="68"/>
      <c r="M1664" s="68"/>
      <c r="N1664" s="348"/>
      <c r="O1664" s="348"/>
      <c r="P1664" s="214">
        <v>0</v>
      </c>
      <c r="Q1664" s="214">
        <v>12.25</v>
      </c>
      <c r="R1664" s="68" t="s">
        <v>1479</v>
      </c>
      <c r="S1664" s="349"/>
      <c r="T1664" s="272"/>
    </row>
    <row r="1665" spans="1:20" ht="51">
      <c r="A1665" s="191">
        <v>190</v>
      </c>
      <c r="B1665" s="68"/>
      <c r="C1665" s="212" t="s">
        <v>82</v>
      </c>
      <c r="D1665" s="213">
        <v>45736</v>
      </c>
      <c r="E1665" s="191" t="s">
        <v>4492</v>
      </c>
      <c r="F1665" s="191" t="s">
        <v>3</v>
      </c>
      <c r="G1665" s="191">
        <v>2269616</v>
      </c>
      <c r="H1665" s="68"/>
      <c r="I1665" s="197" t="s">
        <v>5689</v>
      </c>
      <c r="J1665" s="68"/>
      <c r="K1665" s="68"/>
      <c r="L1665" s="68"/>
      <c r="M1665" s="68"/>
      <c r="N1665" s="348"/>
      <c r="O1665" s="348"/>
      <c r="P1665" s="214">
        <v>0</v>
      </c>
      <c r="Q1665" s="214">
        <v>47</v>
      </c>
      <c r="R1665" s="68" t="s">
        <v>1479</v>
      </c>
      <c r="S1665" s="349"/>
      <c r="T1665" s="272"/>
    </row>
    <row r="1666" spans="1:20" ht="63.75">
      <c r="A1666" s="191">
        <v>16</v>
      </c>
      <c r="B1666" s="68"/>
      <c r="C1666" s="212" t="s">
        <v>40</v>
      </c>
      <c r="D1666" s="213">
        <v>45736</v>
      </c>
      <c r="E1666" s="191" t="s">
        <v>4493</v>
      </c>
      <c r="F1666" s="191" t="s">
        <v>3</v>
      </c>
      <c r="G1666" s="191">
        <v>2269642</v>
      </c>
      <c r="H1666" s="68"/>
      <c r="I1666" s="197" t="s">
        <v>5690</v>
      </c>
      <c r="J1666" s="68"/>
      <c r="K1666" s="68"/>
      <c r="L1666" s="68"/>
      <c r="M1666" s="68"/>
      <c r="N1666" s="348"/>
      <c r="O1666" s="348"/>
      <c r="P1666" s="214">
        <v>0</v>
      </c>
      <c r="Q1666" s="214">
        <v>100</v>
      </c>
      <c r="R1666" s="68" t="s">
        <v>1479</v>
      </c>
      <c r="S1666" s="349"/>
      <c r="T1666" s="272"/>
    </row>
    <row r="1667" spans="1:20" ht="38.25">
      <c r="A1667" s="191">
        <v>46</v>
      </c>
      <c r="B1667" s="68"/>
      <c r="C1667" s="212" t="s">
        <v>1367</v>
      </c>
      <c r="D1667" s="213">
        <v>45736</v>
      </c>
      <c r="E1667" s="191" t="s">
        <v>4494</v>
      </c>
      <c r="F1667" s="191" t="s">
        <v>3</v>
      </c>
      <c r="G1667" s="191">
        <v>2269650</v>
      </c>
      <c r="H1667" s="68"/>
      <c r="I1667" s="197" t="s">
        <v>3427</v>
      </c>
      <c r="J1667" s="68"/>
      <c r="K1667" s="68"/>
      <c r="L1667" s="68"/>
      <c r="M1667" s="68"/>
      <c r="N1667" s="348"/>
      <c r="O1667" s="348"/>
      <c r="P1667" s="214">
        <v>0</v>
      </c>
      <c r="Q1667" s="214">
        <v>665</v>
      </c>
      <c r="R1667" s="68" t="s">
        <v>1479</v>
      </c>
      <c r="S1667" s="349"/>
      <c r="T1667" s="272"/>
    </row>
    <row r="1668" spans="1:20" ht="51">
      <c r="A1668" s="191" t="s">
        <v>550</v>
      </c>
      <c r="B1668" s="68"/>
      <c r="C1668" s="212" t="s">
        <v>589</v>
      </c>
      <c r="D1668" s="213">
        <v>45736</v>
      </c>
      <c r="E1668" s="191" t="s">
        <v>4495</v>
      </c>
      <c r="F1668" s="191" t="s">
        <v>3</v>
      </c>
      <c r="G1668" s="191">
        <v>2269654</v>
      </c>
      <c r="H1668" s="68"/>
      <c r="I1668" s="197" t="s">
        <v>5691</v>
      </c>
      <c r="J1668" s="68"/>
      <c r="K1668" s="68"/>
      <c r="L1668" s="68"/>
      <c r="M1668" s="68"/>
      <c r="N1668" s="348"/>
      <c r="O1668" s="348"/>
      <c r="P1668" s="214">
        <v>0</v>
      </c>
      <c r="Q1668" s="214">
        <v>950</v>
      </c>
      <c r="R1668" s="68" t="s">
        <v>1479</v>
      </c>
      <c r="S1668" s="349"/>
      <c r="T1668" s="272"/>
    </row>
    <row r="1669" spans="1:20" ht="38.25">
      <c r="A1669" s="191">
        <v>47</v>
      </c>
      <c r="B1669" s="68"/>
      <c r="C1669" s="212" t="s">
        <v>45</v>
      </c>
      <c r="D1669" s="213">
        <v>45736</v>
      </c>
      <c r="E1669" s="191" t="s">
        <v>4496</v>
      </c>
      <c r="F1669" s="191" t="s">
        <v>3</v>
      </c>
      <c r="G1669" s="191">
        <v>2269681</v>
      </c>
      <c r="H1669" s="68"/>
      <c r="I1669" s="197" t="s">
        <v>5692</v>
      </c>
      <c r="J1669" s="68"/>
      <c r="K1669" s="68"/>
      <c r="L1669" s="68"/>
      <c r="M1669" s="68"/>
      <c r="N1669" s="348"/>
      <c r="O1669" s="348"/>
      <c r="P1669" s="214">
        <v>0</v>
      </c>
      <c r="Q1669" s="214">
        <v>34</v>
      </c>
      <c r="R1669" s="68" t="s">
        <v>1479</v>
      </c>
      <c r="S1669" s="349"/>
      <c r="T1669" s="272"/>
    </row>
    <row r="1670" spans="1:20" ht="51">
      <c r="A1670" s="191">
        <v>383</v>
      </c>
      <c r="B1670" s="68"/>
      <c r="C1670" s="212" t="s">
        <v>1242</v>
      </c>
      <c r="D1670" s="213">
        <v>45736</v>
      </c>
      <c r="E1670" s="191" t="s">
        <v>4497</v>
      </c>
      <c r="F1670" s="191" t="s">
        <v>3</v>
      </c>
      <c r="G1670" s="191">
        <v>2269699</v>
      </c>
      <c r="H1670" s="68"/>
      <c r="I1670" s="197" t="s">
        <v>5693</v>
      </c>
      <c r="J1670" s="68"/>
      <c r="K1670" s="68"/>
      <c r="L1670" s="68"/>
      <c r="M1670" s="68"/>
      <c r="N1670" s="348"/>
      <c r="O1670" s="348"/>
      <c r="P1670" s="214">
        <v>0</v>
      </c>
      <c r="Q1670" s="214">
        <v>41595.5</v>
      </c>
      <c r="R1670" s="68" t="s">
        <v>1479</v>
      </c>
      <c r="S1670" s="349"/>
      <c r="T1670" s="272"/>
    </row>
    <row r="1671" spans="1:20" ht="38.25">
      <c r="A1671" s="191">
        <v>292</v>
      </c>
      <c r="B1671" s="68"/>
      <c r="C1671" s="212" t="s">
        <v>120</v>
      </c>
      <c r="D1671" s="213">
        <v>45736</v>
      </c>
      <c r="E1671" s="191" t="s">
        <v>4498</v>
      </c>
      <c r="F1671" s="191" t="s">
        <v>3</v>
      </c>
      <c r="G1671" s="191">
        <v>2269704</v>
      </c>
      <c r="H1671" s="68"/>
      <c r="I1671" s="197" t="s">
        <v>5694</v>
      </c>
      <c r="J1671" s="68"/>
      <c r="K1671" s="68"/>
      <c r="L1671" s="68"/>
      <c r="M1671" s="68"/>
      <c r="N1671" s="348"/>
      <c r="O1671" s="348"/>
      <c r="P1671" s="214">
        <v>0</v>
      </c>
      <c r="Q1671" s="214">
        <v>79</v>
      </c>
      <c r="R1671" s="68" t="s">
        <v>1479</v>
      </c>
      <c r="S1671" s="349"/>
      <c r="T1671" s="272"/>
    </row>
    <row r="1672" spans="1:20" ht="38.25">
      <c r="A1672" s="191">
        <v>292</v>
      </c>
      <c r="B1672" s="68"/>
      <c r="C1672" s="212" t="s">
        <v>120</v>
      </c>
      <c r="D1672" s="213">
        <v>45736</v>
      </c>
      <c r="E1672" s="191" t="s">
        <v>4499</v>
      </c>
      <c r="F1672" s="191" t="s">
        <v>3</v>
      </c>
      <c r="G1672" s="191">
        <v>2269706</v>
      </c>
      <c r="H1672" s="68"/>
      <c r="I1672" s="197" t="s">
        <v>5694</v>
      </c>
      <c r="J1672" s="68"/>
      <c r="K1672" s="68"/>
      <c r="L1672" s="68"/>
      <c r="M1672" s="68"/>
      <c r="N1672" s="348"/>
      <c r="O1672" s="348"/>
      <c r="P1672" s="214">
        <v>0</v>
      </c>
      <c r="Q1672" s="214">
        <v>129</v>
      </c>
      <c r="R1672" s="68" t="s">
        <v>1479</v>
      </c>
      <c r="S1672" s="349"/>
      <c r="T1672" s="272"/>
    </row>
    <row r="1673" spans="1:20" ht="38.25">
      <c r="A1673" s="191">
        <v>292</v>
      </c>
      <c r="B1673" s="68"/>
      <c r="C1673" s="212" t="s">
        <v>120</v>
      </c>
      <c r="D1673" s="213">
        <v>45736</v>
      </c>
      <c r="E1673" s="191" t="s">
        <v>4500</v>
      </c>
      <c r="F1673" s="191" t="s">
        <v>3</v>
      </c>
      <c r="G1673" s="191">
        <v>2269707</v>
      </c>
      <c r="H1673" s="68"/>
      <c r="I1673" s="197" t="s">
        <v>5694</v>
      </c>
      <c r="J1673" s="68"/>
      <c r="K1673" s="68"/>
      <c r="L1673" s="68"/>
      <c r="M1673" s="68"/>
      <c r="N1673" s="348"/>
      <c r="O1673" s="348"/>
      <c r="P1673" s="214">
        <v>0</v>
      </c>
      <c r="Q1673" s="214">
        <v>178</v>
      </c>
      <c r="R1673" s="68" t="s">
        <v>1479</v>
      </c>
      <c r="S1673" s="349"/>
      <c r="T1673" s="272"/>
    </row>
    <row r="1674" spans="1:20" ht="63.75">
      <c r="A1674" s="191">
        <v>660</v>
      </c>
      <c r="B1674" s="68"/>
      <c r="C1674" s="212" t="s">
        <v>176</v>
      </c>
      <c r="D1674" s="213">
        <v>45736</v>
      </c>
      <c r="E1674" s="191" t="s">
        <v>4501</v>
      </c>
      <c r="F1674" s="191" t="s">
        <v>3</v>
      </c>
      <c r="G1674" s="191">
        <v>2269496</v>
      </c>
      <c r="H1674" s="68"/>
      <c r="I1674" s="197" t="s">
        <v>5695</v>
      </c>
      <c r="J1674" s="68"/>
      <c r="K1674" s="68"/>
      <c r="L1674" s="68"/>
      <c r="M1674" s="68"/>
      <c r="N1674" s="348"/>
      <c r="O1674" s="348"/>
      <c r="P1674" s="214">
        <v>0</v>
      </c>
      <c r="Q1674" s="214">
        <v>210.57</v>
      </c>
      <c r="R1674" s="68" t="s">
        <v>1479</v>
      </c>
      <c r="S1674" s="349"/>
      <c r="T1674" s="272"/>
    </row>
    <row r="1675" spans="1:20" ht="63.75">
      <c r="A1675" s="191" t="s">
        <v>550</v>
      </c>
      <c r="B1675" s="68"/>
      <c r="C1675" s="212" t="s">
        <v>589</v>
      </c>
      <c r="D1675" s="213">
        <v>45736</v>
      </c>
      <c r="E1675" s="191" t="s">
        <v>4502</v>
      </c>
      <c r="F1675" s="191" t="s">
        <v>3</v>
      </c>
      <c r="G1675" s="191">
        <v>2269504</v>
      </c>
      <c r="H1675" s="68"/>
      <c r="I1675" s="197" t="s">
        <v>5696</v>
      </c>
      <c r="J1675" s="68"/>
      <c r="K1675" s="68"/>
      <c r="L1675" s="68"/>
      <c r="M1675" s="68"/>
      <c r="N1675" s="348"/>
      <c r="O1675" s="348"/>
      <c r="P1675" s="214">
        <v>0</v>
      </c>
      <c r="Q1675" s="214">
        <v>14247.89</v>
      </c>
      <c r="R1675" s="68" t="s">
        <v>1479</v>
      </c>
      <c r="S1675" s="349"/>
      <c r="T1675" s="272"/>
    </row>
    <row r="1676" spans="1:20" ht="51">
      <c r="A1676" s="191">
        <v>119</v>
      </c>
      <c r="B1676" s="68"/>
      <c r="C1676" s="212" t="s">
        <v>55</v>
      </c>
      <c r="D1676" s="213">
        <v>45736</v>
      </c>
      <c r="E1676" s="191" t="s">
        <v>4503</v>
      </c>
      <c r="F1676" s="191" t="s">
        <v>3</v>
      </c>
      <c r="G1676" s="191">
        <v>2269505</v>
      </c>
      <c r="H1676" s="68"/>
      <c r="I1676" s="197" t="s">
        <v>5697</v>
      </c>
      <c r="J1676" s="68"/>
      <c r="K1676" s="68"/>
      <c r="L1676" s="68"/>
      <c r="M1676" s="68"/>
      <c r="N1676" s="348"/>
      <c r="O1676" s="348"/>
      <c r="P1676" s="214">
        <v>0</v>
      </c>
      <c r="Q1676" s="214">
        <v>15</v>
      </c>
      <c r="R1676" s="68" t="s">
        <v>1479</v>
      </c>
      <c r="S1676" s="349"/>
      <c r="T1676" s="272"/>
    </row>
    <row r="1677" spans="1:20" ht="51">
      <c r="A1677" s="191" t="s">
        <v>550</v>
      </c>
      <c r="B1677" s="68"/>
      <c r="C1677" s="212" t="s">
        <v>589</v>
      </c>
      <c r="D1677" s="213">
        <v>45736</v>
      </c>
      <c r="E1677" s="191" t="s">
        <v>4504</v>
      </c>
      <c r="F1677" s="191" t="s">
        <v>3</v>
      </c>
      <c r="G1677" s="191">
        <v>2269536</v>
      </c>
      <c r="H1677" s="68"/>
      <c r="I1677" s="197" t="s">
        <v>5698</v>
      </c>
      <c r="J1677" s="68"/>
      <c r="K1677" s="68"/>
      <c r="L1677" s="68"/>
      <c r="M1677" s="68"/>
      <c r="N1677" s="348"/>
      <c r="O1677" s="348"/>
      <c r="P1677" s="214">
        <v>0</v>
      </c>
      <c r="Q1677" s="214">
        <v>243.77</v>
      </c>
      <c r="R1677" s="68" t="s">
        <v>1479</v>
      </c>
      <c r="S1677" s="349"/>
      <c r="T1677" s="272"/>
    </row>
    <row r="1678" spans="1:20" ht="51">
      <c r="A1678" s="191">
        <v>901</v>
      </c>
      <c r="B1678" s="68"/>
      <c r="C1678" s="212" t="s">
        <v>190</v>
      </c>
      <c r="D1678" s="213">
        <v>45736</v>
      </c>
      <c r="E1678" s="191" t="s">
        <v>4505</v>
      </c>
      <c r="F1678" s="191" t="s">
        <v>3</v>
      </c>
      <c r="G1678" s="191">
        <v>2269538</v>
      </c>
      <c r="H1678" s="68"/>
      <c r="I1678" s="197" t="s">
        <v>5699</v>
      </c>
      <c r="J1678" s="68"/>
      <c r="K1678" s="68"/>
      <c r="L1678" s="68"/>
      <c r="M1678" s="68"/>
      <c r="N1678" s="348"/>
      <c r="O1678" s="348"/>
      <c r="P1678" s="214">
        <v>0</v>
      </c>
      <c r="Q1678" s="214">
        <v>11710.12</v>
      </c>
      <c r="R1678" s="68" t="s">
        <v>1479</v>
      </c>
      <c r="S1678" s="349"/>
      <c r="T1678" s="272"/>
    </row>
    <row r="1679" spans="1:20" ht="51">
      <c r="A1679" s="191" t="s">
        <v>550</v>
      </c>
      <c r="B1679" s="68"/>
      <c r="C1679" s="212" t="s">
        <v>589</v>
      </c>
      <c r="D1679" s="213">
        <v>45736</v>
      </c>
      <c r="E1679" s="191" t="s">
        <v>4506</v>
      </c>
      <c r="F1679" s="191" t="s">
        <v>3</v>
      </c>
      <c r="G1679" s="191">
        <v>2269540</v>
      </c>
      <c r="H1679" s="68"/>
      <c r="I1679" s="197" t="s">
        <v>5700</v>
      </c>
      <c r="J1679" s="68"/>
      <c r="K1679" s="68"/>
      <c r="L1679" s="68"/>
      <c r="M1679" s="68"/>
      <c r="N1679" s="348"/>
      <c r="O1679" s="348"/>
      <c r="P1679" s="214">
        <v>0</v>
      </c>
      <c r="Q1679" s="214">
        <v>800.33</v>
      </c>
      <c r="R1679" s="68" t="s">
        <v>1479</v>
      </c>
      <c r="S1679" s="349"/>
      <c r="T1679" s="272"/>
    </row>
    <row r="1680" spans="1:20" ht="51">
      <c r="A1680" s="191" t="s">
        <v>542</v>
      </c>
      <c r="B1680" s="68"/>
      <c r="C1680" s="212" t="s">
        <v>687</v>
      </c>
      <c r="D1680" s="213">
        <v>45737</v>
      </c>
      <c r="E1680" s="191" t="s">
        <v>4507</v>
      </c>
      <c r="F1680" s="191" t="s">
        <v>19</v>
      </c>
      <c r="G1680" s="191">
        <v>19928</v>
      </c>
      <c r="H1680" s="68"/>
      <c r="I1680" s="197" t="s">
        <v>5701</v>
      </c>
      <c r="J1680" s="68"/>
      <c r="K1680" s="68"/>
      <c r="L1680" s="68"/>
      <c r="M1680" s="68"/>
      <c r="N1680" s="348"/>
      <c r="O1680" s="348"/>
      <c r="P1680" s="214">
        <v>34406012.079999998</v>
      </c>
      <c r="Q1680" s="214">
        <v>0</v>
      </c>
      <c r="R1680" s="68" t="s">
        <v>1479</v>
      </c>
      <c r="S1680" s="349"/>
      <c r="T1680" s="272"/>
    </row>
    <row r="1681" spans="1:20" ht="63.75">
      <c r="A1681" s="191" t="s">
        <v>542</v>
      </c>
      <c r="B1681" s="68"/>
      <c r="C1681" s="212" t="s">
        <v>687</v>
      </c>
      <c r="D1681" s="213">
        <v>45737</v>
      </c>
      <c r="E1681" s="191" t="s">
        <v>4508</v>
      </c>
      <c r="F1681" s="191" t="s">
        <v>10</v>
      </c>
      <c r="G1681" s="191">
        <v>19928</v>
      </c>
      <c r="H1681" s="68"/>
      <c r="I1681" s="197" t="s">
        <v>5702</v>
      </c>
      <c r="J1681" s="68"/>
      <c r="K1681" s="68"/>
      <c r="L1681" s="68"/>
      <c r="M1681" s="68"/>
      <c r="N1681" s="348"/>
      <c r="O1681" s="348"/>
      <c r="P1681" s="214">
        <v>34271.660000000003</v>
      </c>
      <c r="Q1681" s="214">
        <v>0</v>
      </c>
      <c r="R1681" s="68" t="s">
        <v>1479</v>
      </c>
      <c r="S1681" s="349"/>
      <c r="T1681" s="272"/>
    </row>
    <row r="1682" spans="1:20" ht="51">
      <c r="A1682" s="191" t="s">
        <v>542</v>
      </c>
      <c r="B1682" s="68"/>
      <c r="C1682" s="212" t="s">
        <v>687</v>
      </c>
      <c r="D1682" s="213">
        <v>45737</v>
      </c>
      <c r="E1682" s="191" t="s">
        <v>4509</v>
      </c>
      <c r="F1682" s="191" t="s">
        <v>19</v>
      </c>
      <c r="G1682" s="191">
        <v>19926</v>
      </c>
      <c r="H1682" s="68"/>
      <c r="I1682" s="197" t="s">
        <v>5703</v>
      </c>
      <c r="J1682" s="68"/>
      <c r="K1682" s="68"/>
      <c r="L1682" s="68"/>
      <c r="M1682" s="68"/>
      <c r="N1682" s="348"/>
      <c r="O1682" s="348"/>
      <c r="P1682" s="214">
        <v>5524799.9800000004</v>
      </c>
      <c r="Q1682" s="214">
        <v>0</v>
      </c>
      <c r="R1682" s="68" t="s">
        <v>1479</v>
      </c>
      <c r="S1682" s="349"/>
      <c r="T1682" s="272"/>
    </row>
    <row r="1683" spans="1:20" ht="63.75">
      <c r="A1683" s="191" t="s">
        <v>542</v>
      </c>
      <c r="B1683" s="68"/>
      <c r="C1683" s="212" t="s">
        <v>687</v>
      </c>
      <c r="D1683" s="213">
        <v>45737</v>
      </c>
      <c r="E1683" s="191" t="s">
        <v>4510</v>
      </c>
      <c r="F1683" s="191" t="s">
        <v>10</v>
      </c>
      <c r="G1683" s="191">
        <v>19926</v>
      </c>
      <c r="H1683" s="68"/>
      <c r="I1683" s="197" t="s">
        <v>5704</v>
      </c>
      <c r="J1683" s="68"/>
      <c r="K1683" s="68"/>
      <c r="L1683" s="68"/>
      <c r="M1683" s="68"/>
      <c r="N1683" s="348"/>
      <c r="O1683" s="348"/>
      <c r="P1683" s="214">
        <v>5805.4</v>
      </c>
      <c r="Q1683" s="214">
        <v>0</v>
      </c>
      <c r="R1683" s="68" t="s">
        <v>1479</v>
      </c>
      <c r="S1683" s="349"/>
      <c r="T1683" s="272"/>
    </row>
    <row r="1684" spans="1:20" ht="51">
      <c r="A1684" s="191" t="s">
        <v>542</v>
      </c>
      <c r="B1684" s="68"/>
      <c r="C1684" s="212" t="s">
        <v>687</v>
      </c>
      <c r="D1684" s="213">
        <v>45737</v>
      </c>
      <c r="E1684" s="191" t="s">
        <v>4511</v>
      </c>
      <c r="F1684" s="191" t="s">
        <v>19</v>
      </c>
      <c r="G1684" s="191">
        <v>19925</v>
      </c>
      <c r="H1684" s="68"/>
      <c r="I1684" s="197" t="s">
        <v>5705</v>
      </c>
      <c r="J1684" s="68"/>
      <c r="K1684" s="68"/>
      <c r="L1684" s="68"/>
      <c r="M1684" s="68"/>
      <c r="N1684" s="348"/>
      <c r="O1684" s="348"/>
      <c r="P1684" s="214">
        <v>18653562.469999999</v>
      </c>
      <c r="Q1684" s="214">
        <v>0</v>
      </c>
      <c r="R1684" s="68" t="s">
        <v>1479</v>
      </c>
      <c r="S1684" s="349"/>
      <c r="T1684" s="272"/>
    </row>
    <row r="1685" spans="1:20" ht="63.75">
      <c r="A1685" s="191" t="s">
        <v>542</v>
      </c>
      <c r="B1685" s="68"/>
      <c r="C1685" s="212" t="s">
        <v>687</v>
      </c>
      <c r="D1685" s="213">
        <v>45737</v>
      </c>
      <c r="E1685" s="191" t="s">
        <v>4512</v>
      </c>
      <c r="F1685" s="191" t="s">
        <v>10</v>
      </c>
      <c r="G1685" s="191">
        <v>19925</v>
      </c>
      <c r="H1685" s="68"/>
      <c r="I1685" s="197" t="s">
        <v>5706</v>
      </c>
      <c r="J1685" s="68"/>
      <c r="K1685" s="68"/>
      <c r="L1685" s="68"/>
      <c r="M1685" s="68"/>
      <c r="N1685" s="348"/>
      <c r="O1685" s="348"/>
      <c r="P1685" s="214">
        <v>18745.55</v>
      </c>
      <c r="Q1685" s="214">
        <v>0</v>
      </c>
      <c r="R1685" s="68" t="s">
        <v>1479</v>
      </c>
      <c r="S1685" s="349"/>
      <c r="T1685" s="272"/>
    </row>
    <row r="1686" spans="1:20" ht="51">
      <c r="A1686" s="191" t="s">
        <v>542</v>
      </c>
      <c r="B1686" s="68"/>
      <c r="C1686" s="212" t="s">
        <v>687</v>
      </c>
      <c r="D1686" s="213">
        <v>45737</v>
      </c>
      <c r="E1686" s="191" t="s">
        <v>4513</v>
      </c>
      <c r="F1686" s="191" t="s">
        <v>10</v>
      </c>
      <c r="G1686" s="191">
        <v>19929</v>
      </c>
      <c r="H1686" s="68"/>
      <c r="I1686" s="197" t="s">
        <v>5707</v>
      </c>
      <c r="J1686" s="68"/>
      <c r="K1686" s="68"/>
      <c r="L1686" s="68"/>
      <c r="M1686" s="68"/>
      <c r="N1686" s="348"/>
      <c r="O1686" s="348"/>
      <c r="P1686" s="214">
        <v>392.45</v>
      </c>
      <c r="Q1686" s="214">
        <v>0</v>
      </c>
      <c r="R1686" s="68" t="s">
        <v>1479</v>
      </c>
      <c r="S1686" s="349"/>
      <c r="T1686" s="272"/>
    </row>
    <row r="1687" spans="1:20" ht="51">
      <c r="A1687" s="191" t="s">
        <v>542</v>
      </c>
      <c r="B1687" s="68"/>
      <c r="C1687" s="212" t="s">
        <v>687</v>
      </c>
      <c r="D1687" s="213">
        <v>45737</v>
      </c>
      <c r="E1687" s="191" t="s">
        <v>4514</v>
      </c>
      <c r="F1687" s="191" t="s">
        <v>19</v>
      </c>
      <c r="G1687" s="191">
        <v>19930</v>
      </c>
      <c r="H1687" s="68"/>
      <c r="I1687" s="197" t="s">
        <v>5708</v>
      </c>
      <c r="J1687" s="68"/>
      <c r="K1687" s="68"/>
      <c r="L1687" s="68"/>
      <c r="M1687" s="68"/>
      <c r="N1687" s="348"/>
      <c r="O1687" s="348"/>
      <c r="P1687" s="214">
        <v>6195111.7300000004</v>
      </c>
      <c r="Q1687" s="214">
        <v>0</v>
      </c>
      <c r="R1687" s="68" t="s">
        <v>1479</v>
      </c>
      <c r="S1687" s="349"/>
      <c r="T1687" s="272"/>
    </row>
    <row r="1688" spans="1:20" ht="63.75">
      <c r="A1688" s="191" t="s">
        <v>542</v>
      </c>
      <c r="B1688" s="68"/>
      <c r="C1688" s="212" t="s">
        <v>687</v>
      </c>
      <c r="D1688" s="213">
        <v>45737</v>
      </c>
      <c r="E1688" s="191" t="s">
        <v>4515</v>
      </c>
      <c r="F1688" s="191" t="s">
        <v>10</v>
      </c>
      <c r="G1688" s="191">
        <v>19930</v>
      </c>
      <c r="H1688" s="68"/>
      <c r="I1688" s="197" t="s">
        <v>5709</v>
      </c>
      <c r="J1688" s="68"/>
      <c r="K1688" s="68"/>
      <c r="L1688" s="68"/>
      <c r="M1688" s="68"/>
      <c r="N1688" s="348"/>
      <c r="O1688" s="348"/>
      <c r="P1688" s="214">
        <v>6466.09</v>
      </c>
      <c r="Q1688" s="214">
        <v>0</v>
      </c>
      <c r="R1688" s="68" t="s">
        <v>1479</v>
      </c>
      <c r="S1688" s="349"/>
      <c r="T1688" s="272"/>
    </row>
    <row r="1689" spans="1:20" ht="51">
      <c r="A1689" s="191" t="s">
        <v>542</v>
      </c>
      <c r="B1689" s="68"/>
      <c r="C1689" s="212" t="s">
        <v>687</v>
      </c>
      <c r="D1689" s="213">
        <v>45737</v>
      </c>
      <c r="E1689" s="191" t="s">
        <v>4516</v>
      </c>
      <c r="F1689" s="191" t="s">
        <v>19</v>
      </c>
      <c r="G1689" s="191">
        <v>19929</v>
      </c>
      <c r="H1689" s="68"/>
      <c r="I1689" s="197" t="s">
        <v>5710</v>
      </c>
      <c r="J1689" s="68"/>
      <c r="K1689" s="68"/>
      <c r="L1689" s="68"/>
      <c r="M1689" s="68"/>
      <c r="N1689" s="348"/>
      <c r="O1689" s="348"/>
      <c r="P1689" s="214">
        <v>32916.9</v>
      </c>
      <c r="Q1689" s="214">
        <v>0</v>
      </c>
      <c r="R1689" s="68" t="s">
        <v>1479</v>
      </c>
      <c r="S1689" s="349"/>
      <c r="T1689" s="272"/>
    </row>
    <row r="1690" spans="1:20" ht="51">
      <c r="A1690" s="191" t="s">
        <v>542</v>
      </c>
      <c r="B1690" s="68"/>
      <c r="C1690" s="212" t="s">
        <v>687</v>
      </c>
      <c r="D1690" s="213">
        <v>45737</v>
      </c>
      <c r="E1690" s="191" t="s">
        <v>4517</v>
      </c>
      <c r="F1690" s="191" t="s">
        <v>19</v>
      </c>
      <c r="G1690" s="191">
        <v>19927</v>
      </c>
      <c r="H1690" s="68"/>
      <c r="I1690" s="197" t="s">
        <v>5711</v>
      </c>
      <c r="J1690" s="68"/>
      <c r="K1690" s="68"/>
      <c r="L1690" s="68"/>
      <c r="M1690" s="68"/>
      <c r="N1690" s="348"/>
      <c r="O1690" s="348"/>
      <c r="P1690" s="214">
        <v>3534893.66</v>
      </c>
      <c r="Q1690" s="214">
        <v>0</v>
      </c>
      <c r="R1690" s="68" t="s">
        <v>1479</v>
      </c>
      <c r="S1690" s="349"/>
      <c r="T1690" s="272"/>
    </row>
    <row r="1691" spans="1:20" ht="63.75">
      <c r="A1691" s="191" t="s">
        <v>542</v>
      </c>
      <c r="B1691" s="68"/>
      <c r="C1691" s="212" t="s">
        <v>687</v>
      </c>
      <c r="D1691" s="213">
        <v>45737</v>
      </c>
      <c r="E1691" s="191" t="s">
        <v>4518</v>
      </c>
      <c r="F1691" s="191" t="s">
        <v>10</v>
      </c>
      <c r="G1691" s="191">
        <v>19927</v>
      </c>
      <c r="H1691" s="68"/>
      <c r="I1691" s="197" t="s">
        <v>5712</v>
      </c>
      <c r="J1691" s="68"/>
      <c r="K1691" s="68"/>
      <c r="L1691" s="68"/>
      <c r="M1691" s="68"/>
      <c r="N1691" s="348"/>
      <c r="O1691" s="348"/>
      <c r="P1691" s="214">
        <v>3844.13</v>
      </c>
      <c r="Q1691" s="214">
        <v>0</v>
      </c>
      <c r="R1691" s="68" t="s">
        <v>1479</v>
      </c>
      <c r="S1691" s="349"/>
      <c r="T1691" s="272"/>
    </row>
    <row r="1692" spans="1:20" ht="51">
      <c r="A1692" s="191" t="s">
        <v>542</v>
      </c>
      <c r="B1692" s="68"/>
      <c r="C1692" s="212" t="s">
        <v>687</v>
      </c>
      <c r="D1692" s="213">
        <v>45737</v>
      </c>
      <c r="E1692" s="191" t="s">
        <v>4519</v>
      </c>
      <c r="F1692" s="191" t="s">
        <v>19</v>
      </c>
      <c r="G1692" s="191">
        <v>19931</v>
      </c>
      <c r="H1692" s="68"/>
      <c r="I1692" s="197" t="s">
        <v>5713</v>
      </c>
      <c r="J1692" s="68"/>
      <c r="K1692" s="68"/>
      <c r="L1692" s="68"/>
      <c r="M1692" s="68"/>
      <c r="N1692" s="348"/>
      <c r="O1692" s="348"/>
      <c r="P1692" s="214">
        <v>75383.06</v>
      </c>
      <c r="Q1692" s="214">
        <v>0</v>
      </c>
      <c r="R1692" s="68" t="s">
        <v>1479</v>
      </c>
      <c r="S1692" s="349"/>
      <c r="T1692" s="272"/>
    </row>
    <row r="1693" spans="1:20" ht="51">
      <c r="A1693" s="191" t="s">
        <v>542</v>
      </c>
      <c r="B1693" s="68"/>
      <c r="C1693" s="212" t="s">
        <v>687</v>
      </c>
      <c r="D1693" s="213">
        <v>45737</v>
      </c>
      <c r="E1693" s="191" t="s">
        <v>4520</v>
      </c>
      <c r="F1693" s="191" t="s">
        <v>10</v>
      </c>
      <c r="G1693" s="191">
        <v>19931</v>
      </c>
      <c r="H1693" s="68"/>
      <c r="I1693" s="197" t="s">
        <v>5714</v>
      </c>
      <c r="J1693" s="68"/>
      <c r="K1693" s="68"/>
      <c r="L1693" s="68"/>
      <c r="M1693" s="68"/>
      <c r="N1693" s="348"/>
      <c r="O1693" s="348"/>
      <c r="P1693" s="214">
        <v>434.29</v>
      </c>
      <c r="Q1693" s="214">
        <v>0</v>
      </c>
      <c r="R1693" s="68" t="s">
        <v>1479</v>
      </c>
      <c r="S1693" s="349"/>
      <c r="T1693" s="272"/>
    </row>
    <row r="1694" spans="1:20" ht="63.75">
      <c r="A1694" s="191">
        <v>513</v>
      </c>
      <c r="B1694" s="68"/>
      <c r="C1694" s="212" t="s">
        <v>160</v>
      </c>
      <c r="D1694" s="213">
        <v>45737</v>
      </c>
      <c r="E1694" s="191" t="s">
        <v>4521</v>
      </c>
      <c r="F1694" s="191" t="s">
        <v>12</v>
      </c>
      <c r="G1694" s="191">
        <v>19747</v>
      </c>
      <c r="H1694" s="68"/>
      <c r="I1694" s="197" t="s">
        <v>5715</v>
      </c>
      <c r="J1694" s="68"/>
      <c r="K1694" s="68"/>
      <c r="L1694" s="68"/>
      <c r="M1694" s="68"/>
      <c r="N1694" s="348"/>
      <c r="O1694" s="348"/>
      <c r="P1694" s="214">
        <v>6497538.7599999998</v>
      </c>
      <c r="Q1694" s="214">
        <v>0</v>
      </c>
      <c r="R1694" s="68" t="s">
        <v>1479</v>
      </c>
      <c r="S1694" s="349"/>
      <c r="T1694" s="272"/>
    </row>
    <row r="1695" spans="1:20" ht="76.5">
      <c r="A1695" s="191">
        <v>513</v>
      </c>
      <c r="B1695" s="68"/>
      <c r="C1695" s="212" t="s">
        <v>160</v>
      </c>
      <c r="D1695" s="213">
        <v>45737</v>
      </c>
      <c r="E1695" s="191" t="s">
        <v>4522</v>
      </c>
      <c r="F1695" s="191" t="s">
        <v>10</v>
      </c>
      <c r="G1695" s="191">
        <v>19747</v>
      </c>
      <c r="H1695" s="68"/>
      <c r="I1695" s="197" t="s">
        <v>5716</v>
      </c>
      <c r="J1695" s="68"/>
      <c r="K1695" s="68"/>
      <c r="L1695" s="68"/>
      <c r="M1695" s="68"/>
      <c r="N1695" s="348"/>
      <c r="O1695" s="348"/>
      <c r="P1695" s="214">
        <v>6764.08</v>
      </c>
      <c r="Q1695" s="214">
        <v>0</v>
      </c>
      <c r="R1695" s="68" t="s">
        <v>1479</v>
      </c>
      <c r="S1695" s="349"/>
      <c r="T1695" s="272"/>
    </row>
    <row r="1696" spans="1:20" ht="63.75">
      <c r="A1696" s="191">
        <v>513</v>
      </c>
      <c r="B1696" s="68"/>
      <c r="C1696" s="212" t="s">
        <v>160</v>
      </c>
      <c r="D1696" s="213">
        <v>45737</v>
      </c>
      <c r="E1696" s="191" t="s">
        <v>4523</v>
      </c>
      <c r="F1696" s="191" t="s">
        <v>12</v>
      </c>
      <c r="G1696" s="191">
        <v>19751</v>
      </c>
      <c r="H1696" s="68"/>
      <c r="I1696" s="197" t="s">
        <v>5717</v>
      </c>
      <c r="J1696" s="68"/>
      <c r="K1696" s="68"/>
      <c r="L1696" s="68"/>
      <c r="M1696" s="68"/>
      <c r="N1696" s="348"/>
      <c r="O1696" s="348"/>
      <c r="P1696" s="214">
        <v>13781140</v>
      </c>
      <c r="Q1696" s="214">
        <v>0</v>
      </c>
      <c r="R1696" s="68" t="s">
        <v>1479</v>
      </c>
      <c r="S1696" s="349"/>
      <c r="T1696" s="272"/>
    </row>
    <row r="1697" spans="1:20" ht="63.75">
      <c r="A1697" s="191">
        <v>513</v>
      </c>
      <c r="B1697" s="68"/>
      <c r="C1697" s="212" t="s">
        <v>160</v>
      </c>
      <c r="D1697" s="213">
        <v>45737</v>
      </c>
      <c r="E1697" s="191" t="s">
        <v>4524</v>
      </c>
      <c r="F1697" s="191" t="s">
        <v>10</v>
      </c>
      <c r="G1697" s="191">
        <v>19751</v>
      </c>
      <c r="H1697" s="68"/>
      <c r="I1697" s="197" t="s">
        <v>5718</v>
      </c>
      <c r="J1697" s="68"/>
      <c r="K1697" s="68"/>
      <c r="L1697" s="68"/>
      <c r="M1697" s="68"/>
      <c r="N1697" s="348"/>
      <c r="O1697" s="348"/>
      <c r="P1697" s="214">
        <v>13943.07</v>
      </c>
      <c r="Q1697" s="214">
        <v>0</v>
      </c>
      <c r="R1697" s="68" t="s">
        <v>1479</v>
      </c>
      <c r="S1697" s="349"/>
      <c r="T1697" s="272"/>
    </row>
    <row r="1698" spans="1:20" ht="63.75">
      <c r="A1698" s="191">
        <v>513</v>
      </c>
      <c r="B1698" s="68"/>
      <c r="C1698" s="212" t="s">
        <v>160</v>
      </c>
      <c r="D1698" s="213">
        <v>45737</v>
      </c>
      <c r="E1698" s="191" t="s">
        <v>4525</v>
      </c>
      <c r="F1698" s="191" t="s">
        <v>14</v>
      </c>
      <c r="G1698" s="191">
        <v>3071251</v>
      </c>
      <c r="H1698" s="68"/>
      <c r="I1698" s="197" t="s">
        <v>5719</v>
      </c>
      <c r="J1698" s="68"/>
      <c r="K1698" s="68"/>
      <c r="L1698" s="68"/>
      <c r="M1698" s="68"/>
      <c r="N1698" s="348"/>
      <c r="O1698" s="348"/>
      <c r="P1698" s="214">
        <v>60</v>
      </c>
      <c r="Q1698" s="214">
        <v>0</v>
      </c>
      <c r="R1698" s="68" t="s">
        <v>1479</v>
      </c>
      <c r="S1698" s="349"/>
      <c r="T1698" s="272"/>
    </row>
    <row r="1699" spans="1:20" ht="63.75">
      <c r="A1699" s="191" t="s">
        <v>544</v>
      </c>
      <c r="B1699" s="68"/>
      <c r="C1699" s="212" t="s">
        <v>679</v>
      </c>
      <c r="D1699" s="213">
        <v>45737</v>
      </c>
      <c r="E1699" s="191" t="s">
        <v>4526</v>
      </c>
      <c r="F1699" s="191" t="s">
        <v>6</v>
      </c>
      <c r="G1699" s="191">
        <v>2190263</v>
      </c>
      <c r="H1699" s="68"/>
      <c r="I1699" s="197" t="s">
        <v>5720</v>
      </c>
      <c r="J1699" s="68"/>
      <c r="K1699" s="68"/>
      <c r="L1699" s="68"/>
      <c r="M1699" s="68"/>
      <c r="N1699" s="348"/>
      <c r="O1699" s="348"/>
      <c r="P1699" s="214">
        <v>0</v>
      </c>
      <c r="Q1699" s="214">
        <v>0.72</v>
      </c>
      <c r="R1699" s="68" t="s">
        <v>1479</v>
      </c>
      <c r="S1699" s="349"/>
      <c r="T1699" s="272"/>
    </row>
    <row r="1700" spans="1:20" ht="63.75">
      <c r="A1700" s="191" t="s">
        <v>544</v>
      </c>
      <c r="B1700" s="68"/>
      <c r="C1700" s="212" t="s">
        <v>679</v>
      </c>
      <c r="D1700" s="213">
        <v>45737</v>
      </c>
      <c r="E1700" s="191" t="s">
        <v>4527</v>
      </c>
      <c r="F1700" s="191" t="s">
        <v>6</v>
      </c>
      <c r="G1700" s="191">
        <v>2190264</v>
      </c>
      <c r="H1700" s="68"/>
      <c r="I1700" s="197" t="s">
        <v>5721</v>
      </c>
      <c r="J1700" s="68"/>
      <c r="K1700" s="68"/>
      <c r="L1700" s="68"/>
      <c r="M1700" s="68"/>
      <c r="N1700" s="348"/>
      <c r="O1700" s="348"/>
      <c r="P1700" s="214">
        <v>0</v>
      </c>
      <c r="Q1700" s="214">
        <v>7955.91</v>
      </c>
      <c r="R1700" s="68" t="s">
        <v>1479</v>
      </c>
      <c r="S1700" s="349"/>
      <c r="T1700" s="272"/>
    </row>
    <row r="1701" spans="1:20" ht="63.75">
      <c r="A1701" s="191" t="s">
        <v>544</v>
      </c>
      <c r="B1701" s="68"/>
      <c r="C1701" s="212" t="s">
        <v>679</v>
      </c>
      <c r="D1701" s="213">
        <v>45737</v>
      </c>
      <c r="E1701" s="191" t="s">
        <v>4528</v>
      </c>
      <c r="F1701" s="191" t="s">
        <v>6</v>
      </c>
      <c r="G1701" s="191">
        <v>2190265</v>
      </c>
      <c r="H1701" s="68"/>
      <c r="I1701" s="197" t="s">
        <v>5722</v>
      </c>
      <c r="J1701" s="68"/>
      <c r="K1701" s="68"/>
      <c r="L1701" s="68"/>
      <c r="M1701" s="68"/>
      <c r="N1701" s="348"/>
      <c r="O1701" s="348"/>
      <c r="P1701" s="214">
        <v>0</v>
      </c>
      <c r="Q1701" s="214">
        <v>0.02</v>
      </c>
      <c r="R1701" s="68" t="s">
        <v>1479</v>
      </c>
      <c r="S1701" s="349"/>
      <c r="T1701" s="272"/>
    </row>
    <row r="1702" spans="1:20" ht="63.75">
      <c r="A1702" s="191" t="s">
        <v>544</v>
      </c>
      <c r="B1702" s="68"/>
      <c r="C1702" s="212" t="s">
        <v>679</v>
      </c>
      <c r="D1702" s="213">
        <v>45737</v>
      </c>
      <c r="E1702" s="191" t="s">
        <v>4529</v>
      </c>
      <c r="F1702" s="191" t="s">
        <v>6</v>
      </c>
      <c r="G1702" s="191">
        <v>2190266</v>
      </c>
      <c r="H1702" s="68"/>
      <c r="I1702" s="197" t="s">
        <v>5723</v>
      </c>
      <c r="J1702" s="68"/>
      <c r="K1702" s="68"/>
      <c r="L1702" s="68"/>
      <c r="M1702" s="68"/>
      <c r="N1702" s="348"/>
      <c r="O1702" s="348"/>
      <c r="P1702" s="214">
        <v>0</v>
      </c>
      <c r="Q1702" s="214">
        <v>682042.78</v>
      </c>
      <c r="R1702" s="68" t="s">
        <v>1479</v>
      </c>
      <c r="S1702" s="349"/>
      <c r="T1702" s="272"/>
    </row>
    <row r="1703" spans="1:20" ht="51">
      <c r="A1703" s="191">
        <v>513</v>
      </c>
      <c r="B1703" s="68"/>
      <c r="C1703" s="212" t="s">
        <v>160</v>
      </c>
      <c r="D1703" s="213">
        <v>45737</v>
      </c>
      <c r="E1703" s="191" t="s">
        <v>4530</v>
      </c>
      <c r="F1703" s="191" t="s">
        <v>14</v>
      </c>
      <c r="G1703" s="191">
        <v>3071253</v>
      </c>
      <c r="H1703" s="68"/>
      <c r="I1703" s="197" t="s">
        <v>5724</v>
      </c>
      <c r="J1703" s="68"/>
      <c r="K1703" s="68"/>
      <c r="L1703" s="68"/>
      <c r="M1703" s="68"/>
      <c r="N1703" s="348"/>
      <c r="O1703" s="348"/>
      <c r="P1703" s="214">
        <v>60</v>
      </c>
      <c r="Q1703" s="214">
        <v>0</v>
      </c>
      <c r="R1703" s="68" t="s">
        <v>1479</v>
      </c>
      <c r="S1703" s="349"/>
      <c r="T1703" s="272"/>
    </row>
    <row r="1704" spans="1:20" ht="63.75">
      <c r="A1704" s="191">
        <v>513</v>
      </c>
      <c r="B1704" s="68"/>
      <c r="C1704" s="212" t="s">
        <v>160</v>
      </c>
      <c r="D1704" s="213">
        <v>45737</v>
      </c>
      <c r="E1704" s="191" t="s">
        <v>4531</v>
      </c>
      <c r="F1704" s="191" t="s">
        <v>14</v>
      </c>
      <c r="G1704" s="191">
        <v>3071255</v>
      </c>
      <c r="H1704" s="68"/>
      <c r="I1704" s="197" t="s">
        <v>5725</v>
      </c>
      <c r="J1704" s="68"/>
      <c r="K1704" s="68"/>
      <c r="L1704" s="68"/>
      <c r="M1704" s="68"/>
      <c r="N1704" s="348"/>
      <c r="O1704" s="348"/>
      <c r="P1704" s="214">
        <v>60</v>
      </c>
      <c r="Q1704" s="214">
        <v>0</v>
      </c>
      <c r="R1704" s="68" t="s">
        <v>1479</v>
      </c>
      <c r="S1704" s="349"/>
      <c r="T1704" s="272"/>
    </row>
    <row r="1705" spans="1:20" ht="63.75">
      <c r="A1705" s="191">
        <v>513</v>
      </c>
      <c r="B1705" s="68"/>
      <c r="C1705" s="212" t="s">
        <v>160</v>
      </c>
      <c r="D1705" s="213">
        <v>45737</v>
      </c>
      <c r="E1705" s="191" t="s">
        <v>4532</v>
      </c>
      <c r="F1705" s="191" t="s">
        <v>14</v>
      </c>
      <c r="G1705" s="191">
        <v>3071257</v>
      </c>
      <c r="H1705" s="68"/>
      <c r="I1705" s="197" t="s">
        <v>5726</v>
      </c>
      <c r="J1705" s="68"/>
      <c r="K1705" s="68"/>
      <c r="L1705" s="68"/>
      <c r="M1705" s="68"/>
      <c r="N1705" s="348"/>
      <c r="O1705" s="348"/>
      <c r="P1705" s="214">
        <v>60</v>
      </c>
      <c r="Q1705" s="214">
        <v>0</v>
      </c>
      <c r="R1705" s="68" t="s">
        <v>1479</v>
      </c>
      <c r="S1705" s="349"/>
      <c r="T1705" s="272"/>
    </row>
    <row r="1706" spans="1:20" ht="63.75">
      <c r="A1706" s="191">
        <v>513</v>
      </c>
      <c r="B1706" s="68"/>
      <c r="C1706" s="212" t="s">
        <v>160</v>
      </c>
      <c r="D1706" s="213">
        <v>45737</v>
      </c>
      <c r="E1706" s="191" t="s">
        <v>4533</v>
      </c>
      <c r="F1706" s="191" t="s">
        <v>14</v>
      </c>
      <c r="G1706" s="191">
        <v>3071259</v>
      </c>
      <c r="H1706" s="68"/>
      <c r="I1706" s="197" t="s">
        <v>5727</v>
      </c>
      <c r="J1706" s="68"/>
      <c r="K1706" s="68"/>
      <c r="L1706" s="68"/>
      <c r="M1706" s="68"/>
      <c r="N1706" s="348"/>
      <c r="O1706" s="348"/>
      <c r="P1706" s="214">
        <v>60</v>
      </c>
      <c r="Q1706" s="214">
        <v>0</v>
      </c>
      <c r="R1706" s="68" t="s">
        <v>1479</v>
      </c>
      <c r="S1706" s="349"/>
      <c r="T1706" s="272"/>
    </row>
    <row r="1707" spans="1:20" ht="76.5">
      <c r="A1707" s="191">
        <v>389</v>
      </c>
      <c r="B1707" s="68"/>
      <c r="C1707" s="212" t="s">
        <v>1401</v>
      </c>
      <c r="D1707" s="213">
        <v>45737</v>
      </c>
      <c r="E1707" s="191" t="s">
        <v>4534</v>
      </c>
      <c r="F1707" s="191" t="s">
        <v>10</v>
      </c>
      <c r="G1707" s="191">
        <v>1122790</v>
      </c>
      <c r="H1707" s="68"/>
      <c r="I1707" s="197" t="s">
        <v>5728</v>
      </c>
      <c r="J1707" s="68"/>
      <c r="K1707" s="68"/>
      <c r="L1707" s="68"/>
      <c r="M1707" s="68"/>
      <c r="N1707" s="348"/>
      <c r="O1707" s="348"/>
      <c r="P1707" s="214">
        <v>60</v>
      </c>
      <c r="Q1707" s="214">
        <v>0</v>
      </c>
      <c r="R1707" s="68" t="s">
        <v>1479</v>
      </c>
      <c r="S1707" s="349"/>
      <c r="T1707" s="272"/>
    </row>
    <row r="1708" spans="1:20" ht="76.5">
      <c r="A1708" s="191">
        <v>513</v>
      </c>
      <c r="B1708" s="68"/>
      <c r="C1708" s="212" t="s">
        <v>160</v>
      </c>
      <c r="D1708" s="213">
        <v>45737</v>
      </c>
      <c r="E1708" s="191" t="s">
        <v>4535</v>
      </c>
      <c r="F1708" s="191" t="s">
        <v>10</v>
      </c>
      <c r="G1708" s="191">
        <v>1122793</v>
      </c>
      <c r="H1708" s="68"/>
      <c r="I1708" s="197" t="s">
        <v>5729</v>
      </c>
      <c r="J1708" s="68"/>
      <c r="K1708" s="68"/>
      <c r="L1708" s="68"/>
      <c r="M1708" s="68"/>
      <c r="N1708" s="348"/>
      <c r="O1708" s="348"/>
      <c r="P1708" s="214">
        <v>60</v>
      </c>
      <c r="Q1708" s="214">
        <v>0</v>
      </c>
      <c r="R1708" s="68" t="s">
        <v>1479</v>
      </c>
      <c r="S1708" s="349"/>
      <c r="T1708" s="272"/>
    </row>
    <row r="1709" spans="1:20" ht="63.75">
      <c r="A1709" s="191">
        <v>117</v>
      </c>
      <c r="B1709" s="68"/>
      <c r="C1709" s="212" t="s">
        <v>54</v>
      </c>
      <c r="D1709" s="213">
        <v>45737</v>
      </c>
      <c r="E1709" s="191" t="s">
        <v>4536</v>
      </c>
      <c r="F1709" s="191" t="s">
        <v>10</v>
      </c>
      <c r="G1709" s="191">
        <v>1122805</v>
      </c>
      <c r="H1709" s="68"/>
      <c r="I1709" s="197" t="s">
        <v>5730</v>
      </c>
      <c r="J1709" s="68"/>
      <c r="K1709" s="68"/>
      <c r="L1709" s="68"/>
      <c r="M1709" s="68"/>
      <c r="N1709" s="348"/>
      <c r="O1709" s="348"/>
      <c r="P1709" s="214">
        <v>60</v>
      </c>
      <c r="Q1709" s="214">
        <v>0</v>
      </c>
      <c r="R1709" s="68" t="s">
        <v>1479</v>
      </c>
      <c r="S1709" s="349"/>
      <c r="T1709" s="272"/>
    </row>
    <row r="1710" spans="1:20" ht="76.5">
      <c r="A1710" s="191">
        <v>117</v>
      </c>
      <c r="B1710" s="68"/>
      <c r="C1710" s="212" t="s">
        <v>54</v>
      </c>
      <c r="D1710" s="213">
        <v>45737</v>
      </c>
      <c r="E1710" s="191" t="s">
        <v>4537</v>
      </c>
      <c r="F1710" s="191" t="s">
        <v>10</v>
      </c>
      <c r="G1710" s="191">
        <v>1122806</v>
      </c>
      <c r="H1710" s="68"/>
      <c r="I1710" s="197" t="s">
        <v>5731</v>
      </c>
      <c r="J1710" s="68"/>
      <c r="K1710" s="68"/>
      <c r="L1710" s="68"/>
      <c r="M1710" s="68"/>
      <c r="N1710" s="348"/>
      <c r="O1710" s="348"/>
      <c r="P1710" s="214">
        <v>60</v>
      </c>
      <c r="Q1710" s="214">
        <v>0</v>
      </c>
      <c r="R1710" s="68" t="s">
        <v>1479</v>
      </c>
      <c r="S1710" s="349"/>
      <c r="T1710" s="272"/>
    </row>
    <row r="1711" spans="1:20" ht="76.5">
      <c r="A1711" s="191">
        <v>119</v>
      </c>
      <c r="B1711" s="68"/>
      <c r="C1711" s="212" t="s">
        <v>55</v>
      </c>
      <c r="D1711" s="213">
        <v>45737</v>
      </c>
      <c r="E1711" s="191" t="s">
        <v>4538</v>
      </c>
      <c r="F1711" s="191" t="s">
        <v>10</v>
      </c>
      <c r="G1711" s="191">
        <v>1122816</v>
      </c>
      <c r="H1711" s="68"/>
      <c r="I1711" s="197" t="s">
        <v>5732</v>
      </c>
      <c r="J1711" s="68"/>
      <c r="K1711" s="68"/>
      <c r="L1711" s="68"/>
      <c r="M1711" s="68"/>
      <c r="N1711" s="348"/>
      <c r="O1711" s="348"/>
      <c r="P1711" s="214">
        <v>60</v>
      </c>
      <c r="Q1711" s="214">
        <v>0</v>
      </c>
      <c r="R1711" s="68" t="s">
        <v>1479</v>
      </c>
      <c r="S1711" s="349"/>
      <c r="T1711" s="272"/>
    </row>
    <row r="1712" spans="1:20" ht="63.75">
      <c r="A1712" s="191" t="s">
        <v>542</v>
      </c>
      <c r="B1712" s="68"/>
      <c r="C1712" s="212" t="s">
        <v>687</v>
      </c>
      <c r="D1712" s="213">
        <v>45737</v>
      </c>
      <c r="E1712" s="191" t="s">
        <v>4539</v>
      </c>
      <c r="F1712" s="191" t="s">
        <v>19</v>
      </c>
      <c r="G1712" s="191">
        <v>1122797</v>
      </c>
      <c r="H1712" s="68"/>
      <c r="I1712" s="197" t="s">
        <v>5733</v>
      </c>
      <c r="J1712" s="68"/>
      <c r="K1712" s="68"/>
      <c r="L1712" s="68"/>
      <c r="M1712" s="68"/>
      <c r="N1712" s="348"/>
      <c r="O1712" s="348"/>
      <c r="P1712" s="214">
        <v>12530823.949999999</v>
      </c>
      <c r="Q1712" s="214">
        <v>0</v>
      </c>
      <c r="R1712" s="68" t="s">
        <v>1479</v>
      </c>
      <c r="S1712" s="349"/>
      <c r="T1712" s="272"/>
    </row>
    <row r="1713" spans="1:20" ht="76.5">
      <c r="A1713" s="191" t="s">
        <v>542</v>
      </c>
      <c r="B1713" s="68"/>
      <c r="C1713" s="212" t="s">
        <v>687</v>
      </c>
      <c r="D1713" s="213">
        <v>45737</v>
      </c>
      <c r="E1713" s="191" t="s">
        <v>4540</v>
      </c>
      <c r="F1713" s="191" t="s">
        <v>10</v>
      </c>
      <c r="G1713" s="191">
        <v>1122797</v>
      </c>
      <c r="H1713" s="68"/>
      <c r="I1713" s="197" t="s">
        <v>5734</v>
      </c>
      <c r="J1713" s="68"/>
      <c r="K1713" s="68"/>
      <c r="L1713" s="68"/>
      <c r="M1713" s="68"/>
      <c r="N1713" s="348"/>
      <c r="O1713" s="348"/>
      <c r="P1713" s="214">
        <v>12710.81</v>
      </c>
      <c r="Q1713" s="214">
        <v>0</v>
      </c>
      <c r="R1713" s="68" t="s">
        <v>1479</v>
      </c>
      <c r="S1713" s="349"/>
      <c r="T1713" s="272"/>
    </row>
    <row r="1714" spans="1:20" ht="63.75">
      <c r="A1714" s="191" t="s">
        <v>542</v>
      </c>
      <c r="B1714" s="68"/>
      <c r="C1714" s="212" t="s">
        <v>687</v>
      </c>
      <c r="D1714" s="213">
        <v>45737</v>
      </c>
      <c r="E1714" s="191" t="s">
        <v>4541</v>
      </c>
      <c r="F1714" s="191" t="s">
        <v>19</v>
      </c>
      <c r="G1714" s="191">
        <v>1122798</v>
      </c>
      <c r="H1714" s="68"/>
      <c r="I1714" s="197" t="s">
        <v>5735</v>
      </c>
      <c r="J1714" s="68"/>
      <c r="K1714" s="68"/>
      <c r="L1714" s="68"/>
      <c r="M1714" s="68"/>
      <c r="N1714" s="348"/>
      <c r="O1714" s="348"/>
      <c r="P1714" s="214">
        <v>25810811.300000001</v>
      </c>
      <c r="Q1714" s="214">
        <v>0</v>
      </c>
      <c r="R1714" s="68" t="s">
        <v>1479</v>
      </c>
      <c r="S1714" s="349"/>
      <c r="T1714" s="272"/>
    </row>
    <row r="1715" spans="1:20" ht="76.5">
      <c r="A1715" s="191" t="s">
        <v>542</v>
      </c>
      <c r="B1715" s="68"/>
      <c r="C1715" s="212" t="s">
        <v>687</v>
      </c>
      <c r="D1715" s="213">
        <v>45737</v>
      </c>
      <c r="E1715" s="191" t="s">
        <v>4542</v>
      </c>
      <c r="F1715" s="191" t="s">
        <v>10</v>
      </c>
      <c r="G1715" s="191">
        <v>1122798</v>
      </c>
      <c r="H1715" s="68"/>
      <c r="I1715" s="197" t="s">
        <v>5736</v>
      </c>
      <c r="J1715" s="68"/>
      <c r="K1715" s="68"/>
      <c r="L1715" s="68"/>
      <c r="M1715" s="68"/>
      <c r="N1715" s="348"/>
      <c r="O1715" s="348"/>
      <c r="P1715" s="214">
        <v>25799.97</v>
      </c>
      <c r="Q1715" s="214">
        <v>0</v>
      </c>
      <c r="R1715" s="68" t="s">
        <v>1479</v>
      </c>
      <c r="S1715" s="349"/>
      <c r="T1715" s="272"/>
    </row>
    <row r="1716" spans="1:20" ht="63.75">
      <c r="A1716" s="191" t="s">
        <v>542</v>
      </c>
      <c r="B1716" s="68"/>
      <c r="C1716" s="212" t="s">
        <v>687</v>
      </c>
      <c r="D1716" s="213">
        <v>45737</v>
      </c>
      <c r="E1716" s="191" t="s">
        <v>4543</v>
      </c>
      <c r="F1716" s="191" t="s">
        <v>19</v>
      </c>
      <c r="G1716" s="191">
        <v>1122800</v>
      </c>
      <c r="H1716" s="68"/>
      <c r="I1716" s="197" t="s">
        <v>5737</v>
      </c>
      <c r="J1716" s="68"/>
      <c r="K1716" s="68"/>
      <c r="L1716" s="68"/>
      <c r="M1716" s="68"/>
      <c r="N1716" s="348"/>
      <c r="O1716" s="348"/>
      <c r="P1716" s="214">
        <v>19375423.32</v>
      </c>
      <c r="Q1716" s="214">
        <v>0</v>
      </c>
      <c r="R1716" s="68" t="s">
        <v>1479</v>
      </c>
      <c r="S1716" s="349"/>
      <c r="T1716" s="272"/>
    </row>
    <row r="1717" spans="1:20" ht="76.5">
      <c r="A1717" s="191" t="s">
        <v>542</v>
      </c>
      <c r="B1717" s="68"/>
      <c r="C1717" s="212" t="s">
        <v>687</v>
      </c>
      <c r="D1717" s="213">
        <v>45737</v>
      </c>
      <c r="E1717" s="191" t="s">
        <v>4544</v>
      </c>
      <c r="F1717" s="191" t="s">
        <v>10</v>
      </c>
      <c r="G1717" s="191">
        <v>1122800</v>
      </c>
      <c r="H1717" s="68"/>
      <c r="I1717" s="197" t="s">
        <v>5738</v>
      </c>
      <c r="J1717" s="68"/>
      <c r="K1717" s="68"/>
      <c r="L1717" s="68"/>
      <c r="M1717" s="68"/>
      <c r="N1717" s="348"/>
      <c r="O1717" s="348"/>
      <c r="P1717" s="214">
        <v>19457.07</v>
      </c>
      <c r="Q1717" s="214">
        <v>0</v>
      </c>
      <c r="R1717" s="68" t="s">
        <v>1479</v>
      </c>
      <c r="S1717" s="349"/>
      <c r="T1717" s="272"/>
    </row>
    <row r="1718" spans="1:20" ht="63.75">
      <c r="A1718" s="191" t="s">
        <v>542</v>
      </c>
      <c r="B1718" s="68"/>
      <c r="C1718" s="212" t="s">
        <v>687</v>
      </c>
      <c r="D1718" s="213">
        <v>45737</v>
      </c>
      <c r="E1718" s="191" t="s">
        <v>4545</v>
      </c>
      <c r="F1718" s="191" t="s">
        <v>19</v>
      </c>
      <c r="G1718" s="191">
        <v>1122802</v>
      </c>
      <c r="H1718" s="68"/>
      <c r="I1718" s="197" t="s">
        <v>5739</v>
      </c>
      <c r="J1718" s="68"/>
      <c r="K1718" s="68"/>
      <c r="L1718" s="68"/>
      <c r="M1718" s="68"/>
      <c r="N1718" s="348"/>
      <c r="O1718" s="348"/>
      <c r="P1718" s="214">
        <v>19883309.140000001</v>
      </c>
      <c r="Q1718" s="214">
        <v>0</v>
      </c>
      <c r="R1718" s="68" t="s">
        <v>1479</v>
      </c>
      <c r="S1718" s="349"/>
      <c r="T1718" s="272"/>
    </row>
    <row r="1719" spans="1:20" ht="76.5">
      <c r="A1719" s="191" t="s">
        <v>542</v>
      </c>
      <c r="B1719" s="68"/>
      <c r="C1719" s="212" t="s">
        <v>687</v>
      </c>
      <c r="D1719" s="213">
        <v>45737</v>
      </c>
      <c r="E1719" s="191" t="s">
        <v>4546</v>
      </c>
      <c r="F1719" s="191" t="s">
        <v>10</v>
      </c>
      <c r="G1719" s="191">
        <v>1122802</v>
      </c>
      <c r="H1719" s="68"/>
      <c r="I1719" s="197" t="s">
        <v>5740</v>
      </c>
      <c r="J1719" s="68"/>
      <c r="K1719" s="68"/>
      <c r="L1719" s="68"/>
      <c r="M1719" s="68"/>
      <c r="N1719" s="348"/>
      <c r="O1719" s="348"/>
      <c r="P1719" s="214">
        <v>19957.650000000001</v>
      </c>
      <c r="Q1719" s="214">
        <v>0</v>
      </c>
      <c r="R1719" s="68" t="s">
        <v>1479</v>
      </c>
      <c r="S1719" s="349"/>
      <c r="T1719" s="272"/>
    </row>
    <row r="1720" spans="1:20" ht="63.75">
      <c r="A1720" s="191" t="s">
        <v>542</v>
      </c>
      <c r="B1720" s="68"/>
      <c r="C1720" s="212" t="s">
        <v>687</v>
      </c>
      <c r="D1720" s="213">
        <v>45737</v>
      </c>
      <c r="E1720" s="191" t="s">
        <v>4547</v>
      </c>
      <c r="F1720" s="191" t="s">
        <v>19</v>
      </c>
      <c r="G1720" s="191">
        <v>1122803</v>
      </c>
      <c r="H1720" s="68"/>
      <c r="I1720" s="197" t="s">
        <v>5741</v>
      </c>
      <c r="J1720" s="68"/>
      <c r="K1720" s="68"/>
      <c r="L1720" s="68"/>
      <c r="M1720" s="68"/>
      <c r="N1720" s="348"/>
      <c r="O1720" s="348"/>
      <c r="P1720" s="214">
        <v>9838020</v>
      </c>
      <c r="Q1720" s="214">
        <v>0</v>
      </c>
      <c r="R1720" s="68" t="s">
        <v>1479</v>
      </c>
      <c r="S1720" s="349"/>
      <c r="T1720" s="272"/>
    </row>
    <row r="1721" spans="1:20" ht="76.5">
      <c r="A1721" s="191" t="s">
        <v>542</v>
      </c>
      <c r="B1721" s="68"/>
      <c r="C1721" s="212" t="s">
        <v>687</v>
      </c>
      <c r="D1721" s="213">
        <v>45737</v>
      </c>
      <c r="E1721" s="191" t="s">
        <v>4548</v>
      </c>
      <c r="F1721" s="191" t="s">
        <v>10</v>
      </c>
      <c r="G1721" s="191">
        <v>1122803</v>
      </c>
      <c r="H1721" s="68"/>
      <c r="I1721" s="197" t="s">
        <v>5742</v>
      </c>
      <c r="J1721" s="68"/>
      <c r="K1721" s="68"/>
      <c r="L1721" s="68"/>
      <c r="M1721" s="68"/>
      <c r="N1721" s="348"/>
      <c r="O1721" s="348"/>
      <c r="P1721" s="214">
        <v>10056.68</v>
      </c>
      <c r="Q1721" s="214">
        <v>0</v>
      </c>
      <c r="R1721" s="68" t="s">
        <v>1479</v>
      </c>
      <c r="S1721" s="349"/>
      <c r="T1721" s="272"/>
    </row>
    <row r="1722" spans="1:20" ht="89.25">
      <c r="A1722" s="191" t="s">
        <v>542</v>
      </c>
      <c r="B1722" s="68"/>
      <c r="C1722" s="212" t="s">
        <v>687</v>
      </c>
      <c r="D1722" s="213">
        <v>45737</v>
      </c>
      <c r="E1722" s="191" t="s">
        <v>4549</v>
      </c>
      <c r="F1722" s="191" t="s">
        <v>12</v>
      </c>
      <c r="G1722" s="191">
        <v>1122807</v>
      </c>
      <c r="H1722" s="68"/>
      <c r="I1722" s="197" t="s">
        <v>5743</v>
      </c>
      <c r="J1722" s="68"/>
      <c r="K1722" s="68"/>
      <c r="L1722" s="68"/>
      <c r="M1722" s="68"/>
      <c r="N1722" s="348"/>
      <c r="O1722" s="348"/>
      <c r="P1722" s="214">
        <v>69.599999999999994</v>
      </c>
      <c r="Q1722" s="214">
        <v>0</v>
      </c>
      <c r="R1722" s="68" t="s">
        <v>1479</v>
      </c>
      <c r="S1722" s="349"/>
      <c r="T1722" s="272"/>
    </row>
    <row r="1723" spans="1:20" ht="89.25">
      <c r="A1723" s="191" t="s">
        <v>542</v>
      </c>
      <c r="B1723" s="68"/>
      <c r="C1723" s="212" t="s">
        <v>687</v>
      </c>
      <c r="D1723" s="213">
        <v>45737</v>
      </c>
      <c r="E1723" s="191" t="s">
        <v>4550</v>
      </c>
      <c r="F1723" s="191" t="s">
        <v>12</v>
      </c>
      <c r="G1723" s="191">
        <v>1122815</v>
      </c>
      <c r="H1723" s="68"/>
      <c r="I1723" s="197" t="s">
        <v>5744</v>
      </c>
      <c r="J1723" s="68"/>
      <c r="K1723" s="68"/>
      <c r="L1723" s="68"/>
      <c r="M1723" s="68"/>
      <c r="N1723" s="348"/>
      <c r="O1723" s="348"/>
      <c r="P1723" s="214">
        <v>69.599999999999994</v>
      </c>
      <c r="Q1723" s="214">
        <v>0</v>
      </c>
      <c r="R1723" s="68" t="s">
        <v>1479</v>
      </c>
      <c r="S1723" s="349"/>
      <c r="T1723" s="272"/>
    </row>
    <row r="1724" spans="1:20" ht="89.25">
      <c r="A1724" s="191" t="s">
        <v>542</v>
      </c>
      <c r="B1724" s="68"/>
      <c r="C1724" s="212" t="s">
        <v>687</v>
      </c>
      <c r="D1724" s="213">
        <v>45737</v>
      </c>
      <c r="E1724" s="191" t="s">
        <v>4551</v>
      </c>
      <c r="F1724" s="191" t="s">
        <v>12</v>
      </c>
      <c r="G1724" s="191">
        <v>1122810</v>
      </c>
      <c r="H1724" s="68"/>
      <c r="I1724" s="197" t="s">
        <v>5745</v>
      </c>
      <c r="J1724" s="68"/>
      <c r="K1724" s="68"/>
      <c r="L1724" s="68"/>
      <c r="M1724" s="68"/>
      <c r="N1724" s="348"/>
      <c r="O1724" s="348"/>
      <c r="P1724" s="214">
        <v>69.599999999999994</v>
      </c>
      <c r="Q1724" s="214">
        <v>0</v>
      </c>
      <c r="R1724" s="68" t="s">
        <v>1479</v>
      </c>
      <c r="S1724" s="349"/>
      <c r="T1724" s="272"/>
    </row>
    <row r="1725" spans="1:20" ht="89.25">
      <c r="A1725" s="191" t="s">
        <v>542</v>
      </c>
      <c r="B1725" s="68"/>
      <c r="C1725" s="212" t="s">
        <v>687</v>
      </c>
      <c r="D1725" s="213">
        <v>45737</v>
      </c>
      <c r="E1725" s="191" t="s">
        <v>4552</v>
      </c>
      <c r="F1725" s="191" t="s">
        <v>12</v>
      </c>
      <c r="G1725" s="191">
        <v>1122812</v>
      </c>
      <c r="H1725" s="68"/>
      <c r="I1725" s="197" t="s">
        <v>5746</v>
      </c>
      <c r="J1725" s="68"/>
      <c r="K1725" s="68"/>
      <c r="L1725" s="68"/>
      <c r="M1725" s="68"/>
      <c r="N1725" s="348"/>
      <c r="O1725" s="348"/>
      <c r="P1725" s="214">
        <v>69.599999999999994</v>
      </c>
      <c r="Q1725" s="214">
        <v>0</v>
      </c>
      <c r="R1725" s="68" t="s">
        <v>1479</v>
      </c>
      <c r="S1725" s="349"/>
      <c r="T1725" s="272"/>
    </row>
    <row r="1726" spans="1:20" ht="89.25">
      <c r="A1726" s="191" t="s">
        <v>542</v>
      </c>
      <c r="B1726" s="68"/>
      <c r="C1726" s="212" t="s">
        <v>687</v>
      </c>
      <c r="D1726" s="213">
        <v>45737</v>
      </c>
      <c r="E1726" s="191" t="s">
        <v>4553</v>
      </c>
      <c r="F1726" s="191" t="s">
        <v>12</v>
      </c>
      <c r="G1726" s="191">
        <v>1122813</v>
      </c>
      <c r="H1726" s="68"/>
      <c r="I1726" s="197" t="s">
        <v>5747</v>
      </c>
      <c r="J1726" s="68"/>
      <c r="K1726" s="68"/>
      <c r="L1726" s="68"/>
      <c r="M1726" s="68"/>
      <c r="N1726" s="348"/>
      <c r="O1726" s="348"/>
      <c r="P1726" s="214">
        <v>69.599999999999994</v>
      </c>
      <c r="Q1726" s="214">
        <v>0</v>
      </c>
      <c r="R1726" s="68" t="s">
        <v>1479</v>
      </c>
      <c r="S1726" s="349"/>
      <c r="T1726" s="272"/>
    </row>
    <row r="1727" spans="1:20" ht="76.5">
      <c r="A1727" s="191">
        <v>578</v>
      </c>
      <c r="B1727" s="68"/>
      <c r="C1727" s="212" t="s">
        <v>168</v>
      </c>
      <c r="D1727" s="213">
        <v>45737</v>
      </c>
      <c r="E1727" s="191" t="s">
        <v>4554</v>
      </c>
      <c r="F1727" s="191" t="s">
        <v>6</v>
      </c>
      <c r="G1727" s="191">
        <v>22861</v>
      </c>
      <c r="H1727" s="68"/>
      <c r="I1727" s="197" t="s">
        <v>5748</v>
      </c>
      <c r="J1727" s="68"/>
      <c r="K1727" s="68"/>
      <c r="L1727" s="68"/>
      <c r="M1727" s="68"/>
      <c r="N1727" s="348"/>
      <c r="O1727" s="348"/>
      <c r="P1727" s="214">
        <v>0</v>
      </c>
      <c r="Q1727" s="214">
        <v>1633629.41</v>
      </c>
      <c r="R1727" s="68" t="s">
        <v>1479</v>
      </c>
      <c r="S1727" s="349"/>
      <c r="T1727" s="272"/>
    </row>
    <row r="1728" spans="1:20" ht="102">
      <c r="A1728" s="191">
        <v>20</v>
      </c>
      <c r="B1728" s="68"/>
      <c r="C1728" s="212" t="s">
        <v>41</v>
      </c>
      <c r="D1728" s="213">
        <v>45737</v>
      </c>
      <c r="E1728" s="191" t="s">
        <v>4555</v>
      </c>
      <c r="F1728" s="191" t="s">
        <v>6</v>
      </c>
      <c r="G1728" s="191">
        <v>22856</v>
      </c>
      <c r="H1728" s="68"/>
      <c r="I1728" s="197" t="s">
        <v>5749</v>
      </c>
      <c r="J1728" s="68"/>
      <c r="K1728" s="68"/>
      <c r="L1728" s="68"/>
      <c r="M1728" s="68"/>
      <c r="N1728" s="348"/>
      <c r="O1728" s="348"/>
      <c r="P1728" s="214">
        <v>0</v>
      </c>
      <c r="Q1728" s="214">
        <v>10446.959999999999</v>
      </c>
      <c r="R1728" s="68" t="s">
        <v>1479</v>
      </c>
      <c r="S1728" s="349"/>
      <c r="T1728" s="272"/>
    </row>
    <row r="1729" spans="1:20" ht="102">
      <c r="A1729" s="191">
        <v>20</v>
      </c>
      <c r="B1729" s="68"/>
      <c r="C1729" s="212" t="s">
        <v>41</v>
      </c>
      <c r="D1729" s="213">
        <v>45737</v>
      </c>
      <c r="E1729" s="191" t="s">
        <v>4556</v>
      </c>
      <c r="F1729" s="191" t="s">
        <v>6</v>
      </c>
      <c r="G1729" s="191">
        <v>22855</v>
      </c>
      <c r="H1729" s="68"/>
      <c r="I1729" s="197" t="s">
        <v>5750</v>
      </c>
      <c r="J1729" s="68"/>
      <c r="K1729" s="68"/>
      <c r="L1729" s="68"/>
      <c r="M1729" s="68"/>
      <c r="N1729" s="348"/>
      <c r="O1729" s="348"/>
      <c r="P1729" s="214">
        <v>0</v>
      </c>
      <c r="Q1729" s="214">
        <v>19553</v>
      </c>
      <c r="R1729" s="68" t="s">
        <v>1479</v>
      </c>
      <c r="S1729" s="349"/>
      <c r="T1729" s="272"/>
    </row>
    <row r="1730" spans="1:20" ht="76.5">
      <c r="A1730" s="191">
        <v>513</v>
      </c>
      <c r="B1730" s="68"/>
      <c r="C1730" s="212" t="s">
        <v>160</v>
      </c>
      <c r="D1730" s="213">
        <v>45737</v>
      </c>
      <c r="E1730" s="191" t="s">
        <v>4557</v>
      </c>
      <c r="F1730" s="191" t="s">
        <v>6</v>
      </c>
      <c r="G1730" s="191">
        <v>22919</v>
      </c>
      <c r="H1730" s="68"/>
      <c r="I1730" s="197" t="s">
        <v>5751</v>
      </c>
      <c r="J1730" s="68"/>
      <c r="K1730" s="68"/>
      <c r="L1730" s="68"/>
      <c r="M1730" s="68"/>
      <c r="N1730" s="348"/>
      <c r="O1730" s="348"/>
      <c r="P1730" s="214">
        <v>0</v>
      </c>
      <c r="Q1730" s="214">
        <v>16343056.810000001</v>
      </c>
      <c r="R1730" s="68" t="s">
        <v>1479</v>
      </c>
      <c r="S1730" s="349"/>
      <c r="T1730" s="272"/>
    </row>
    <row r="1731" spans="1:20" ht="89.25">
      <c r="A1731" s="191">
        <v>513</v>
      </c>
      <c r="B1731" s="68"/>
      <c r="C1731" s="212" t="s">
        <v>160</v>
      </c>
      <c r="D1731" s="213">
        <v>45737</v>
      </c>
      <c r="E1731" s="191" t="s">
        <v>4558</v>
      </c>
      <c r="F1731" s="191" t="s">
        <v>635</v>
      </c>
      <c r="G1731" s="191">
        <v>11476882</v>
      </c>
      <c r="H1731" s="68"/>
      <c r="I1731" s="197" t="s">
        <v>5752</v>
      </c>
      <c r="J1731" s="68"/>
      <c r="K1731" s="68"/>
      <c r="L1731" s="68"/>
      <c r="M1731" s="68"/>
      <c r="N1731" s="348"/>
      <c r="O1731" s="348"/>
      <c r="P1731" s="214">
        <v>90716366.900000006</v>
      </c>
      <c r="Q1731" s="214">
        <v>0</v>
      </c>
      <c r="R1731" s="68" t="s">
        <v>1479</v>
      </c>
      <c r="S1731" s="349"/>
      <c r="T1731" s="272"/>
    </row>
    <row r="1732" spans="1:20" ht="38.25">
      <c r="A1732" s="191">
        <v>46</v>
      </c>
      <c r="B1732" s="68"/>
      <c r="C1732" s="212" t="s">
        <v>1367</v>
      </c>
      <c r="D1732" s="213">
        <v>45737</v>
      </c>
      <c r="E1732" s="191" t="s">
        <v>4559</v>
      </c>
      <c r="F1732" s="191" t="s">
        <v>3</v>
      </c>
      <c r="G1732" s="191">
        <v>2269907</v>
      </c>
      <c r="H1732" s="68"/>
      <c r="I1732" s="197" t="s">
        <v>5753</v>
      </c>
      <c r="J1732" s="68"/>
      <c r="K1732" s="68"/>
      <c r="L1732" s="68"/>
      <c r="M1732" s="68"/>
      <c r="N1732" s="348"/>
      <c r="O1732" s="348"/>
      <c r="P1732" s="214">
        <v>0</v>
      </c>
      <c r="Q1732" s="214">
        <v>830</v>
      </c>
      <c r="R1732" s="68" t="s">
        <v>1479</v>
      </c>
      <c r="S1732" s="349"/>
      <c r="T1732" s="272"/>
    </row>
    <row r="1733" spans="1:20" ht="63.75">
      <c r="A1733" s="191">
        <v>16</v>
      </c>
      <c r="B1733" s="68"/>
      <c r="C1733" s="212" t="s">
        <v>40</v>
      </c>
      <c r="D1733" s="213">
        <v>45737</v>
      </c>
      <c r="E1733" s="191" t="s">
        <v>4560</v>
      </c>
      <c r="F1733" s="191" t="s">
        <v>3</v>
      </c>
      <c r="G1733" s="191">
        <v>2269956</v>
      </c>
      <c r="H1733" s="68"/>
      <c r="I1733" s="197" t="s">
        <v>5754</v>
      </c>
      <c r="J1733" s="68"/>
      <c r="K1733" s="68"/>
      <c r="L1733" s="68"/>
      <c r="M1733" s="68"/>
      <c r="N1733" s="348"/>
      <c r="O1733" s="348"/>
      <c r="P1733" s="214">
        <v>0</v>
      </c>
      <c r="Q1733" s="214">
        <v>30000</v>
      </c>
      <c r="R1733" s="68" t="s">
        <v>1479</v>
      </c>
      <c r="S1733" s="349"/>
      <c r="T1733" s="272"/>
    </row>
    <row r="1734" spans="1:20" ht="51">
      <c r="A1734" s="191">
        <v>203</v>
      </c>
      <c r="B1734" s="68"/>
      <c r="C1734" s="212" t="s">
        <v>86</v>
      </c>
      <c r="D1734" s="213">
        <v>45737</v>
      </c>
      <c r="E1734" s="191" t="s">
        <v>4561</v>
      </c>
      <c r="F1734" s="191" t="s">
        <v>3</v>
      </c>
      <c r="G1734" s="191">
        <v>2270007</v>
      </c>
      <c r="H1734" s="68"/>
      <c r="I1734" s="197" t="s">
        <v>5755</v>
      </c>
      <c r="J1734" s="68"/>
      <c r="K1734" s="68"/>
      <c r="L1734" s="68"/>
      <c r="M1734" s="68"/>
      <c r="N1734" s="348"/>
      <c r="O1734" s="348"/>
      <c r="P1734" s="214">
        <v>0</v>
      </c>
      <c r="Q1734" s="214">
        <v>15</v>
      </c>
      <c r="R1734" s="68" t="s">
        <v>1479</v>
      </c>
      <c r="S1734" s="349"/>
      <c r="T1734" s="272"/>
    </row>
    <row r="1735" spans="1:20" ht="51">
      <c r="A1735" s="191">
        <v>522</v>
      </c>
      <c r="B1735" s="68"/>
      <c r="C1735" s="212" t="s">
        <v>163</v>
      </c>
      <c r="D1735" s="213">
        <v>45737</v>
      </c>
      <c r="E1735" s="191" t="s">
        <v>4562</v>
      </c>
      <c r="F1735" s="191" t="s">
        <v>3</v>
      </c>
      <c r="G1735" s="191">
        <v>2270012</v>
      </c>
      <c r="H1735" s="68"/>
      <c r="I1735" s="197" t="s">
        <v>5756</v>
      </c>
      <c r="J1735" s="68"/>
      <c r="K1735" s="68"/>
      <c r="L1735" s="68"/>
      <c r="M1735" s="68"/>
      <c r="N1735" s="348"/>
      <c r="O1735" s="348"/>
      <c r="P1735" s="214">
        <v>0</v>
      </c>
      <c r="Q1735" s="214">
        <v>2550</v>
      </c>
      <c r="R1735" s="68" t="s">
        <v>1479</v>
      </c>
      <c r="S1735" s="349"/>
      <c r="T1735" s="272"/>
    </row>
    <row r="1736" spans="1:20" ht="51">
      <c r="A1736" s="191">
        <v>522</v>
      </c>
      <c r="B1736" s="68"/>
      <c r="C1736" s="212" t="s">
        <v>163</v>
      </c>
      <c r="D1736" s="213">
        <v>45737</v>
      </c>
      <c r="E1736" s="191" t="s">
        <v>4563</v>
      </c>
      <c r="F1736" s="191" t="s">
        <v>3</v>
      </c>
      <c r="G1736" s="191">
        <v>2270017</v>
      </c>
      <c r="H1736" s="68"/>
      <c r="I1736" s="197" t="s">
        <v>5757</v>
      </c>
      <c r="J1736" s="68"/>
      <c r="K1736" s="68"/>
      <c r="L1736" s="68"/>
      <c r="M1736" s="68"/>
      <c r="N1736" s="348"/>
      <c r="O1736" s="348"/>
      <c r="P1736" s="214">
        <v>0</v>
      </c>
      <c r="Q1736" s="214">
        <v>115</v>
      </c>
      <c r="R1736" s="68" t="s">
        <v>1479</v>
      </c>
      <c r="S1736" s="349"/>
      <c r="T1736" s="272"/>
    </row>
    <row r="1737" spans="1:20" ht="51">
      <c r="A1737" s="191">
        <v>522</v>
      </c>
      <c r="B1737" s="68"/>
      <c r="C1737" s="212" t="s">
        <v>163</v>
      </c>
      <c r="D1737" s="213">
        <v>45737</v>
      </c>
      <c r="E1737" s="191" t="s">
        <v>4564</v>
      </c>
      <c r="F1737" s="191" t="s">
        <v>3</v>
      </c>
      <c r="G1737" s="191">
        <v>2270022</v>
      </c>
      <c r="H1737" s="68"/>
      <c r="I1737" s="197" t="s">
        <v>5758</v>
      </c>
      <c r="J1737" s="68"/>
      <c r="K1737" s="68"/>
      <c r="L1737" s="68"/>
      <c r="M1737" s="68"/>
      <c r="N1737" s="348"/>
      <c r="O1737" s="348"/>
      <c r="P1737" s="214">
        <v>0</v>
      </c>
      <c r="Q1737" s="214">
        <v>115</v>
      </c>
      <c r="R1737" s="68" t="s">
        <v>1479</v>
      </c>
      <c r="S1737" s="349"/>
      <c r="T1737" s="272"/>
    </row>
    <row r="1738" spans="1:20" ht="51">
      <c r="A1738" s="191">
        <v>522</v>
      </c>
      <c r="B1738" s="68"/>
      <c r="C1738" s="212" t="s">
        <v>163</v>
      </c>
      <c r="D1738" s="213">
        <v>45737</v>
      </c>
      <c r="E1738" s="191" t="s">
        <v>4565</v>
      </c>
      <c r="F1738" s="191" t="s">
        <v>3</v>
      </c>
      <c r="G1738" s="191">
        <v>2270023</v>
      </c>
      <c r="H1738" s="68"/>
      <c r="I1738" s="197" t="s">
        <v>5759</v>
      </c>
      <c r="J1738" s="68"/>
      <c r="K1738" s="68"/>
      <c r="L1738" s="68"/>
      <c r="M1738" s="68"/>
      <c r="N1738" s="348"/>
      <c r="O1738" s="348"/>
      <c r="P1738" s="214">
        <v>0</v>
      </c>
      <c r="Q1738" s="214">
        <v>115</v>
      </c>
      <c r="R1738" s="68" t="s">
        <v>1479</v>
      </c>
      <c r="S1738" s="349"/>
      <c r="T1738" s="272"/>
    </row>
    <row r="1739" spans="1:20" ht="51">
      <c r="A1739" s="191">
        <v>599</v>
      </c>
      <c r="B1739" s="68"/>
      <c r="C1739" s="212" t="s">
        <v>1245</v>
      </c>
      <c r="D1739" s="213">
        <v>45737</v>
      </c>
      <c r="E1739" s="191" t="s">
        <v>4566</v>
      </c>
      <c r="F1739" s="191" t="s">
        <v>3</v>
      </c>
      <c r="G1739" s="191">
        <v>2270025</v>
      </c>
      <c r="H1739" s="68"/>
      <c r="I1739" s="197" t="s">
        <v>5760</v>
      </c>
      <c r="J1739" s="68"/>
      <c r="K1739" s="68"/>
      <c r="L1739" s="68"/>
      <c r="M1739" s="68"/>
      <c r="N1739" s="348"/>
      <c r="O1739" s="348"/>
      <c r="P1739" s="214">
        <v>0</v>
      </c>
      <c r="Q1739" s="214">
        <v>9</v>
      </c>
      <c r="R1739" s="68" t="s">
        <v>1479</v>
      </c>
      <c r="S1739" s="349"/>
      <c r="T1739" s="272"/>
    </row>
    <row r="1740" spans="1:20" ht="63.75">
      <c r="A1740" s="191">
        <v>206</v>
      </c>
      <c r="B1740" s="68"/>
      <c r="C1740" s="212" t="s">
        <v>87</v>
      </c>
      <c r="D1740" s="213">
        <v>45737</v>
      </c>
      <c r="E1740" s="191" t="s">
        <v>4567</v>
      </c>
      <c r="F1740" s="191" t="s">
        <v>3</v>
      </c>
      <c r="G1740" s="191">
        <v>2270043</v>
      </c>
      <c r="H1740" s="68"/>
      <c r="I1740" s="197" t="s">
        <v>5761</v>
      </c>
      <c r="J1740" s="68"/>
      <c r="K1740" s="68"/>
      <c r="L1740" s="68"/>
      <c r="M1740" s="68"/>
      <c r="N1740" s="348"/>
      <c r="O1740" s="348"/>
      <c r="P1740" s="214">
        <v>0</v>
      </c>
      <c r="Q1740" s="214">
        <v>20</v>
      </c>
      <c r="R1740" s="68" t="s">
        <v>1479</v>
      </c>
      <c r="S1740" s="349"/>
      <c r="T1740" s="272"/>
    </row>
    <row r="1741" spans="1:20" ht="38.25">
      <c r="A1741" s="191" t="s">
        <v>550</v>
      </c>
      <c r="B1741" s="68"/>
      <c r="C1741" s="212" t="s">
        <v>589</v>
      </c>
      <c r="D1741" s="213">
        <v>45737</v>
      </c>
      <c r="E1741" s="191" t="s">
        <v>4568</v>
      </c>
      <c r="F1741" s="191" t="s">
        <v>3</v>
      </c>
      <c r="G1741" s="191">
        <v>2270117</v>
      </c>
      <c r="H1741" s="68"/>
      <c r="I1741" s="197" t="s">
        <v>5762</v>
      </c>
      <c r="J1741" s="68"/>
      <c r="K1741" s="68"/>
      <c r="L1741" s="68"/>
      <c r="M1741" s="68"/>
      <c r="N1741" s="348"/>
      <c r="O1741" s="348"/>
      <c r="P1741" s="214">
        <v>0</v>
      </c>
      <c r="Q1741" s="214">
        <v>1000</v>
      </c>
      <c r="R1741" s="68" t="s">
        <v>1479</v>
      </c>
      <c r="S1741" s="349"/>
      <c r="T1741" s="272"/>
    </row>
    <row r="1742" spans="1:20" ht="38.25">
      <c r="A1742" s="191">
        <v>46</v>
      </c>
      <c r="B1742" s="68"/>
      <c r="C1742" s="212" t="s">
        <v>1367</v>
      </c>
      <c r="D1742" s="213">
        <v>45737</v>
      </c>
      <c r="E1742" s="191" t="s">
        <v>4569</v>
      </c>
      <c r="F1742" s="191" t="s">
        <v>3</v>
      </c>
      <c r="G1742" s="191">
        <v>2270124</v>
      </c>
      <c r="H1742" s="68"/>
      <c r="I1742" s="197" t="s">
        <v>5763</v>
      </c>
      <c r="J1742" s="68"/>
      <c r="K1742" s="68"/>
      <c r="L1742" s="68"/>
      <c r="M1742" s="68"/>
      <c r="N1742" s="348"/>
      <c r="O1742" s="348"/>
      <c r="P1742" s="214">
        <v>0</v>
      </c>
      <c r="Q1742" s="214">
        <v>1100</v>
      </c>
      <c r="R1742" s="68" t="s">
        <v>1479</v>
      </c>
      <c r="S1742" s="349"/>
      <c r="T1742" s="272"/>
    </row>
    <row r="1743" spans="1:20" ht="51">
      <c r="A1743" s="191">
        <v>30</v>
      </c>
      <c r="B1743" s="68"/>
      <c r="C1743" s="212" t="s">
        <v>638</v>
      </c>
      <c r="D1743" s="213">
        <v>45737</v>
      </c>
      <c r="E1743" s="191" t="s">
        <v>4570</v>
      </c>
      <c r="F1743" s="191" t="s">
        <v>3</v>
      </c>
      <c r="G1743" s="191">
        <v>2270141</v>
      </c>
      <c r="H1743" s="68"/>
      <c r="I1743" s="197" t="s">
        <v>5764</v>
      </c>
      <c r="J1743" s="68"/>
      <c r="K1743" s="68"/>
      <c r="L1743" s="68"/>
      <c r="M1743" s="68"/>
      <c r="N1743" s="348"/>
      <c r="O1743" s="348"/>
      <c r="P1743" s="214">
        <v>0</v>
      </c>
      <c r="Q1743" s="214">
        <v>100</v>
      </c>
      <c r="R1743" s="68" t="s">
        <v>1479</v>
      </c>
      <c r="S1743" s="349"/>
      <c r="T1743" s="272"/>
    </row>
    <row r="1744" spans="1:20" ht="38.25">
      <c r="A1744" s="191">
        <v>15</v>
      </c>
      <c r="B1744" s="68"/>
      <c r="C1744" s="212" t="s">
        <v>39</v>
      </c>
      <c r="D1744" s="213">
        <v>45737</v>
      </c>
      <c r="E1744" s="191" t="s">
        <v>4571</v>
      </c>
      <c r="F1744" s="191" t="s">
        <v>3</v>
      </c>
      <c r="G1744" s="191">
        <v>2270171</v>
      </c>
      <c r="H1744" s="68"/>
      <c r="I1744" s="197" t="s">
        <v>5765</v>
      </c>
      <c r="J1744" s="68"/>
      <c r="K1744" s="68"/>
      <c r="L1744" s="68"/>
      <c r="M1744" s="68"/>
      <c r="N1744" s="348"/>
      <c r="O1744" s="348"/>
      <c r="P1744" s="214">
        <v>0</v>
      </c>
      <c r="Q1744" s="214">
        <v>474</v>
      </c>
      <c r="R1744" s="68" t="s">
        <v>1479</v>
      </c>
      <c r="S1744" s="349"/>
      <c r="T1744" s="272"/>
    </row>
    <row r="1745" spans="1:20" ht="51">
      <c r="A1745" s="191">
        <v>290</v>
      </c>
      <c r="B1745" s="68"/>
      <c r="C1745" s="212" t="s">
        <v>118</v>
      </c>
      <c r="D1745" s="213">
        <v>45737</v>
      </c>
      <c r="E1745" s="191" t="s">
        <v>4572</v>
      </c>
      <c r="F1745" s="191" t="s">
        <v>3</v>
      </c>
      <c r="G1745" s="191">
        <v>2269909</v>
      </c>
      <c r="H1745" s="68"/>
      <c r="I1745" s="197" t="s">
        <v>5766</v>
      </c>
      <c r="J1745" s="68"/>
      <c r="K1745" s="68"/>
      <c r="L1745" s="68"/>
      <c r="M1745" s="68"/>
      <c r="N1745" s="348"/>
      <c r="O1745" s="348"/>
      <c r="P1745" s="214">
        <v>0</v>
      </c>
      <c r="Q1745" s="214">
        <v>522</v>
      </c>
      <c r="R1745" s="68" t="s">
        <v>1479</v>
      </c>
      <c r="S1745" s="349"/>
      <c r="T1745" s="272"/>
    </row>
    <row r="1746" spans="1:20" ht="51">
      <c r="A1746" s="191">
        <v>290</v>
      </c>
      <c r="B1746" s="68"/>
      <c r="C1746" s="212" t="s">
        <v>118</v>
      </c>
      <c r="D1746" s="213">
        <v>45737</v>
      </c>
      <c r="E1746" s="191" t="s">
        <v>4573</v>
      </c>
      <c r="F1746" s="191" t="s">
        <v>3</v>
      </c>
      <c r="G1746" s="191">
        <v>2269911</v>
      </c>
      <c r="H1746" s="68"/>
      <c r="I1746" s="197" t="s">
        <v>5767</v>
      </c>
      <c r="J1746" s="68"/>
      <c r="K1746" s="68"/>
      <c r="L1746" s="68"/>
      <c r="M1746" s="68"/>
      <c r="N1746" s="348"/>
      <c r="O1746" s="348"/>
      <c r="P1746" s="214">
        <v>0</v>
      </c>
      <c r="Q1746" s="214">
        <v>371</v>
      </c>
      <c r="R1746" s="68" t="s">
        <v>1479</v>
      </c>
      <c r="S1746" s="349"/>
      <c r="T1746" s="272"/>
    </row>
    <row r="1747" spans="1:20" ht="51">
      <c r="A1747" s="191">
        <v>290</v>
      </c>
      <c r="B1747" s="68"/>
      <c r="C1747" s="212" t="s">
        <v>118</v>
      </c>
      <c r="D1747" s="213">
        <v>45737</v>
      </c>
      <c r="E1747" s="191" t="s">
        <v>4574</v>
      </c>
      <c r="F1747" s="191" t="s">
        <v>3</v>
      </c>
      <c r="G1747" s="191">
        <v>2269913</v>
      </c>
      <c r="H1747" s="68"/>
      <c r="I1747" s="197" t="s">
        <v>5768</v>
      </c>
      <c r="J1747" s="68"/>
      <c r="K1747" s="68"/>
      <c r="L1747" s="68"/>
      <c r="M1747" s="68"/>
      <c r="N1747" s="348"/>
      <c r="O1747" s="348"/>
      <c r="P1747" s="214">
        <v>0</v>
      </c>
      <c r="Q1747" s="214">
        <v>927</v>
      </c>
      <c r="R1747" s="68" t="s">
        <v>1479</v>
      </c>
      <c r="S1747" s="349"/>
      <c r="T1747" s="272"/>
    </row>
    <row r="1748" spans="1:20" ht="51">
      <c r="A1748" s="191">
        <v>290</v>
      </c>
      <c r="B1748" s="68"/>
      <c r="C1748" s="212" t="s">
        <v>118</v>
      </c>
      <c r="D1748" s="213">
        <v>45737</v>
      </c>
      <c r="E1748" s="191" t="s">
        <v>4575</v>
      </c>
      <c r="F1748" s="191" t="s">
        <v>3</v>
      </c>
      <c r="G1748" s="191">
        <v>2269914</v>
      </c>
      <c r="H1748" s="68"/>
      <c r="I1748" s="197" t="s">
        <v>5769</v>
      </c>
      <c r="J1748" s="68"/>
      <c r="K1748" s="68"/>
      <c r="L1748" s="68"/>
      <c r="M1748" s="68"/>
      <c r="N1748" s="348"/>
      <c r="O1748" s="348"/>
      <c r="P1748" s="214">
        <v>0</v>
      </c>
      <c r="Q1748" s="214">
        <v>18</v>
      </c>
      <c r="R1748" s="68" t="s">
        <v>1479</v>
      </c>
      <c r="S1748" s="349"/>
      <c r="T1748" s="272"/>
    </row>
    <row r="1749" spans="1:20" ht="63.75">
      <c r="A1749" s="191">
        <v>290</v>
      </c>
      <c r="B1749" s="68"/>
      <c r="C1749" s="212" t="s">
        <v>118</v>
      </c>
      <c r="D1749" s="213">
        <v>45737</v>
      </c>
      <c r="E1749" s="191" t="s">
        <v>4576</v>
      </c>
      <c r="F1749" s="191" t="s">
        <v>3</v>
      </c>
      <c r="G1749" s="191">
        <v>2269923</v>
      </c>
      <c r="H1749" s="68"/>
      <c r="I1749" s="197" t="s">
        <v>5770</v>
      </c>
      <c r="J1749" s="68"/>
      <c r="K1749" s="68"/>
      <c r="L1749" s="68"/>
      <c r="M1749" s="68"/>
      <c r="N1749" s="348"/>
      <c r="O1749" s="348"/>
      <c r="P1749" s="214">
        <v>0</v>
      </c>
      <c r="Q1749" s="214">
        <v>1060.25</v>
      </c>
      <c r="R1749" s="68" t="s">
        <v>1479</v>
      </c>
      <c r="S1749" s="349"/>
      <c r="T1749" s="272"/>
    </row>
    <row r="1750" spans="1:20" ht="51">
      <c r="A1750" s="191">
        <v>290</v>
      </c>
      <c r="B1750" s="68"/>
      <c r="C1750" s="212" t="s">
        <v>118</v>
      </c>
      <c r="D1750" s="213">
        <v>45737</v>
      </c>
      <c r="E1750" s="191" t="s">
        <v>4577</v>
      </c>
      <c r="F1750" s="191" t="s">
        <v>3</v>
      </c>
      <c r="G1750" s="191">
        <v>2269928</v>
      </c>
      <c r="H1750" s="68"/>
      <c r="I1750" s="197" t="s">
        <v>5771</v>
      </c>
      <c r="J1750" s="68"/>
      <c r="K1750" s="68"/>
      <c r="L1750" s="68"/>
      <c r="M1750" s="68"/>
      <c r="N1750" s="348"/>
      <c r="O1750" s="348"/>
      <c r="P1750" s="214">
        <v>0</v>
      </c>
      <c r="Q1750" s="214">
        <v>3783.38</v>
      </c>
      <c r="R1750" s="68" t="s">
        <v>1479</v>
      </c>
      <c r="S1750" s="349"/>
      <c r="T1750" s="272"/>
    </row>
    <row r="1751" spans="1:20" ht="51">
      <c r="A1751" s="191">
        <v>290</v>
      </c>
      <c r="B1751" s="68"/>
      <c r="C1751" s="212" t="s">
        <v>118</v>
      </c>
      <c r="D1751" s="213">
        <v>45737</v>
      </c>
      <c r="E1751" s="191" t="s">
        <v>4578</v>
      </c>
      <c r="F1751" s="191" t="s">
        <v>3</v>
      </c>
      <c r="G1751" s="191">
        <v>2269930</v>
      </c>
      <c r="H1751" s="68"/>
      <c r="I1751" s="197" t="s">
        <v>5772</v>
      </c>
      <c r="J1751" s="68"/>
      <c r="K1751" s="68"/>
      <c r="L1751" s="68"/>
      <c r="M1751" s="68"/>
      <c r="N1751" s="348"/>
      <c r="O1751" s="348"/>
      <c r="P1751" s="214">
        <v>0</v>
      </c>
      <c r="Q1751" s="214">
        <v>3335.94</v>
      </c>
      <c r="R1751" s="68" t="s">
        <v>1479</v>
      </c>
      <c r="S1751" s="349"/>
      <c r="T1751" s="272"/>
    </row>
    <row r="1752" spans="1:20" ht="51">
      <c r="A1752" s="191" t="s">
        <v>541</v>
      </c>
      <c r="B1752" s="68"/>
      <c r="C1752" s="212" t="s">
        <v>590</v>
      </c>
      <c r="D1752" s="213">
        <v>45737</v>
      </c>
      <c r="E1752" s="191" t="s">
        <v>4579</v>
      </c>
      <c r="F1752" s="191" t="s">
        <v>3</v>
      </c>
      <c r="G1752" s="191">
        <v>2269935</v>
      </c>
      <c r="H1752" s="68"/>
      <c r="I1752" s="197" t="s">
        <v>5773</v>
      </c>
      <c r="J1752" s="68"/>
      <c r="K1752" s="68"/>
      <c r="L1752" s="68"/>
      <c r="M1752" s="68"/>
      <c r="N1752" s="348"/>
      <c r="O1752" s="348"/>
      <c r="P1752" s="214">
        <v>0</v>
      </c>
      <c r="Q1752" s="214">
        <v>12790.75</v>
      </c>
      <c r="R1752" s="68" t="s">
        <v>1479</v>
      </c>
      <c r="S1752" s="349"/>
      <c r="T1752" s="272"/>
    </row>
    <row r="1753" spans="1:20" ht="51">
      <c r="A1753" s="191">
        <v>385</v>
      </c>
      <c r="B1753" s="68"/>
      <c r="C1753" s="212" t="s">
        <v>688</v>
      </c>
      <c r="D1753" s="213">
        <v>45737</v>
      </c>
      <c r="E1753" s="191" t="s">
        <v>4580</v>
      </c>
      <c r="F1753" s="191" t="s">
        <v>3</v>
      </c>
      <c r="G1753" s="191">
        <v>2269939</v>
      </c>
      <c r="H1753" s="68"/>
      <c r="I1753" s="197" t="s">
        <v>5774</v>
      </c>
      <c r="J1753" s="68"/>
      <c r="K1753" s="68"/>
      <c r="L1753" s="68"/>
      <c r="M1753" s="68"/>
      <c r="N1753" s="348"/>
      <c r="O1753" s="348"/>
      <c r="P1753" s="214">
        <v>0</v>
      </c>
      <c r="Q1753" s="214">
        <v>15801.66</v>
      </c>
      <c r="R1753" s="68" t="s">
        <v>1479</v>
      </c>
      <c r="S1753" s="349"/>
      <c r="T1753" s="272"/>
    </row>
    <row r="1754" spans="1:20" ht="51">
      <c r="A1754" s="191">
        <v>591</v>
      </c>
      <c r="B1754" s="68"/>
      <c r="C1754" s="212" t="s">
        <v>670</v>
      </c>
      <c r="D1754" s="213">
        <v>45737</v>
      </c>
      <c r="E1754" s="191" t="s">
        <v>4581</v>
      </c>
      <c r="F1754" s="191" t="s">
        <v>3</v>
      </c>
      <c r="G1754" s="191">
        <v>2269940</v>
      </c>
      <c r="H1754" s="68"/>
      <c r="I1754" s="197" t="s">
        <v>5775</v>
      </c>
      <c r="J1754" s="68"/>
      <c r="K1754" s="68"/>
      <c r="L1754" s="68"/>
      <c r="M1754" s="68"/>
      <c r="N1754" s="348"/>
      <c r="O1754" s="348"/>
      <c r="P1754" s="214">
        <v>0</v>
      </c>
      <c r="Q1754" s="214">
        <v>623309.09</v>
      </c>
      <c r="R1754" s="68" t="s">
        <v>1479</v>
      </c>
      <c r="S1754" s="349"/>
      <c r="T1754" s="272"/>
    </row>
    <row r="1755" spans="1:20" ht="51">
      <c r="A1755" s="191" t="s">
        <v>550</v>
      </c>
      <c r="B1755" s="68"/>
      <c r="C1755" s="212" t="s">
        <v>589</v>
      </c>
      <c r="D1755" s="213">
        <v>45737</v>
      </c>
      <c r="E1755" s="191" t="s">
        <v>4582</v>
      </c>
      <c r="F1755" s="191" t="s">
        <v>3</v>
      </c>
      <c r="G1755" s="191">
        <v>2269942</v>
      </c>
      <c r="H1755" s="68"/>
      <c r="I1755" s="197" t="s">
        <v>5776</v>
      </c>
      <c r="J1755" s="68"/>
      <c r="K1755" s="68"/>
      <c r="L1755" s="68"/>
      <c r="M1755" s="68"/>
      <c r="N1755" s="348"/>
      <c r="O1755" s="348"/>
      <c r="P1755" s="214">
        <v>0</v>
      </c>
      <c r="Q1755" s="214">
        <v>29083.68</v>
      </c>
      <c r="R1755" s="68" t="s">
        <v>1479</v>
      </c>
      <c r="S1755" s="349"/>
      <c r="T1755" s="272"/>
    </row>
    <row r="1756" spans="1:20" ht="51">
      <c r="A1756" s="191">
        <v>46</v>
      </c>
      <c r="B1756" s="68"/>
      <c r="C1756" s="212" t="s">
        <v>1367</v>
      </c>
      <c r="D1756" s="213">
        <v>45737</v>
      </c>
      <c r="E1756" s="191" t="s">
        <v>4583</v>
      </c>
      <c r="F1756" s="191" t="s">
        <v>3</v>
      </c>
      <c r="G1756" s="191">
        <v>2269946</v>
      </c>
      <c r="H1756" s="68"/>
      <c r="I1756" s="197" t="s">
        <v>5777</v>
      </c>
      <c r="J1756" s="68"/>
      <c r="K1756" s="68"/>
      <c r="L1756" s="68"/>
      <c r="M1756" s="68"/>
      <c r="N1756" s="348"/>
      <c r="O1756" s="348"/>
      <c r="P1756" s="214">
        <v>0</v>
      </c>
      <c r="Q1756" s="214">
        <v>6515.23</v>
      </c>
      <c r="R1756" s="68" t="s">
        <v>1479</v>
      </c>
      <c r="S1756" s="349"/>
      <c r="T1756" s="272"/>
    </row>
    <row r="1757" spans="1:20" ht="51">
      <c r="A1757" s="191">
        <v>591</v>
      </c>
      <c r="B1757" s="68"/>
      <c r="C1757" s="212" t="s">
        <v>670</v>
      </c>
      <c r="D1757" s="213">
        <v>45737</v>
      </c>
      <c r="E1757" s="191" t="s">
        <v>4584</v>
      </c>
      <c r="F1757" s="191" t="s">
        <v>3</v>
      </c>
      <c r="G1757" s="191">
        <v>2269943</v>
      </c>
      <c r="H1757" s="68"/>
      <c r="I1757" s="197" t="s">
        <v>5778</v>
      </c>
      <c r="J1757" s="68"/>
      <c r="K1757" s="68"/>
      <c r="L1757" s="68"/>
      <c r="M1757" s="68"/>
      <c r="N1757" s="348"/>
      <c r="O1757" s="348"/>
      <c r="P1757" s="214">
        <v>0</v>
      </c>
      <c r="Q1757" s="214">
        <v>668988.23</v>
      </c>
      <c r="R1757" s="68" t="s">
        <v>1479</v>
      </c>
      <c r="S1757" s="349"/>
      <c r="T1757" s="272"/>
    </row>
    <row r="1758" spans="1:20" ht="63.75">
      <c r="A1758" s="191">
        <v>134</v>
      </c>
      <c r="B1758" s="68"/>
      <c r="C1758" s="212" t="s">
        <v>61</v>
      </c>
      <c r="D1758" s="213">
        <v>45737</v>
      </c>
      <c r="E1758" s="191" t="s">
        <v>4585</v>
      </c>
      <c r="F1758" s="191" t="s">
        <v>3</v>
      </c>
      <c r="G1758" s="191">
        <v>2269944</v>
      </c>
      <c r="H1758" s="68"/>
      <c r="I1758" s="197" t="s">
        <v>5779</v>
      </c>
      <c r="J1758" s="68"/>
      <c r="K1758" s="68"/>
      <c r="L1758" s="68"/>
      <c r="M1758" s="68"/>
      <c r="N1758" s="348"/>
      <c r="O1758" s="348"/>
      <c r="P1758" s="214">
        <v>0</v>
      </c>
      <c r="Q1758" s="214">
        <v>1204.3900000000001</v>
      </c>
      <c r="R1758" s="68" t="s">
        <v>1479</v>
      </c>
      <c r="S1758" s="349"/>
      <c r="T1758" s="272"/>
    </row>
    <row r="1759" spans="1:20" ht="51">
      <c r="A1759" s="191" t="s">
        <v>550</v>
      </c>
      <c r="B1759" s="68"/>
      <c r="C1759" s="212" t="s">
        <v>589</v>
      </c>
      <c r="D1759" s="213">
        <v>45737</v>
      </c>
      <c r="E1759" s="191" t="s">
        <v>4586</v>
      </c>
      <c r="F1759" s="191" t="s">
        <v>3</v>
      </c>
      <c r="G1759" s="191">
        <v>2269945</v>
      </c>
      <c r="H1759" s="68"/>
      <c r="I1759" s="197" t="s">
        <v>5780</v>
      </c>
      <c r="J1759" s="68"/>
      <c r="K1759" s="68"/>
      <c r="L1759" s="68"/>
      <c r="M1759" s="68"/>
      <c r="N1759" s="348"/>
      <c r="O1759" s="348"/>
      <c r="P1759" s="214">
        <v>0</v>
      </c>
      <c r="Q1759" s="214">
        <v>1991.93</v>
      </c>
      <c r="R1759" s="68" t="s">
        <v>1479</v>
      </c>
      <c r="S1759" s="349"/>
      <c r="T1759" s="272"/>
    </row>
    <row r="1760" spans="1:20" ht="51">
      <c r="A1760" s="191" t="s">
        <v>550</v>
      </c>
      <c r="B1760" s="68"/>
      <c r="C1760" s="212" t="s">
        <v>589</v>
      </c>
      <c r="D1760" s="213">
        <v>45737</v>
      </c>
      <c r="E1760" s="191" t="s">
        <v>4587</v>
      </c>
      <c r="F1760" s="191" t="s">
        <v>3</v>
      </c>
      <c r="G1760" s="191">
        <v>2269948</v>
      </c>
      <c r="H1760" s="68"/>
      <c r="I1760" s="197" t="s">
        <v>5781</v>
      </c>
      <c r="J1760" s="68"/>
      <c r="K1760" s="68"/>
      <c r="L1760" s="68"/>
      <c r="M1760" s="68"/>
      <c r="N1760" s="348"/>
      <c r="O1760" s="348"/>
      <c r="P1760" s="214">
        <v>0</v>
      </c>
      <c r="Q1760" s="214">
        <v>3395</v>
      </c>
      <c r="R1760" s="68" t="s">
        <v>1479</v>
      </c>
      <c r="S1760" s="349"/>
      <c r="T1760" s="272"/>
    </row>
    <row r="1761" spans="1:20" ht="51">
      <c r="A1761" s="191">
        <v>862</v>
      </c>
      <c r="B1761" s="68"/>
      <c r="C1761" s="212" t="s">
        <v>187</v>
      </c>
      <c r="D1761" s="213">
        <v>45737</v>
      </c>
      <c r="E1761" s="191" t="s">
        <v>4588</v>
      </c>
      <c r="F1761" s="191" t="s">
        <v>3</v>
      </c>
      <c r="G1761" s="191">
        <v>2269951</v>
      </c>
      <c r="H1761" s="68"/>
      <c r="I1761" s="197" t="s">
        <v>5782</v>
      </c>
      <c r="J1761" s="68"/>
      <c r="K1761" s="68"/>
      <c r="L1761" s="68"/>
      <c r="M1761" s="68"/>
      <c r="N1761" s="348"/>
      <c r="O1761" s="348"/>
      <c r="P1761" s="214">
        <v>0</v>
      </c>
      <c r="Q1761" s="214">
        <v>1233.78</v>
      </c>
      <c r="R1761" s="68" t="s">
        <v>1479</v>
      </c>
      <c r="S1761" s="349"/>
      <c r="T1761" s="272"/>
    </row>
    <row r="1762" spans="1:20" ht="51">
      <c r="A1762" s="191">
        <v>47</v>
      </c>
      <c r="B1762" s="68"/>
      <c r="C1762" s="212" t="s">
        <v>45</v>
      </c>
      <c r="D1762" s="213">
        <v>45737</v>
      </c>
      <c r="E1762" s="191" t="s">
        <v>4589</v>
      </c>
      <c r="F1762" s="191" t="s">
        <v>3</v>
      </c>
      <c r="G1762" s="191">
        <v>2269953</v>
      </c>
      <c r="H1762" s="68"/>
      <c r="I1762" s="197" t="s">
        <v>5783</v>
      </c>
      <c r="J1762" s="68"/>
      <c r="K1762" s="68"/>
      <c r="L1762" s="68"/>
      <c r="M1762" s="68"/>
      <c r="N1762" s="348"/>
      <c r="O1762" s="348"/>
      <c r="P1762" s="214">
        <v>0</v>
      </c>
      <c r="Q1762" s="214">
        <v>36900.050000000003</v>
      </c>
      <c r="R1762" s="68" t="s">
        <v>1479</v>
      </c>
      <c r="S1762" s="349"/>
      <c r="T1762" s="272"/>
    </row>
    <row r="1763" spans="1:20" ht="63.75">
      <c r="A1763" s="191">
        <v>597</v>
      </c>
      <c r="B1763" s="68"/>
      <c r="C1763" s="212" t="s">
        <v>673</v>
      </c>
      <c r="D1763" s="213">
        <v>45737</v>
      </c>
      <c r="E1763" s="191" t="s">
        <v>4590</v>
      </c>
      <c r="F1763" s="191" t="s">
        <v>3</v>
      </c>
      <c r="G1763" s="191">
        <v>2269954</v>
      </c>
      <c r="H1763" s="68"/>
      <c r="I1763" s="197" t="s">
        <v>5784</v>
      </c>
      <c r="J1763" s="68"/>
      <c r="K1763" s="68"/>
      <c r="L1763" s="68"/>
      <c r="M1763" s="68"/>
      <c r="N1763" s="348"/>
      <c r="O1763" s="348"/>
      <c r="P1763" s="214">
        <v>0</v>
      </c>
      <c r="Q1763" s="214">
        <v>16651.310000000001</v>
      </c>
      <c r="R1763" s="68" t="s">
        <v>1479</v>
      </c>
      <c r="S1763" s="349"/>
      <c r="T1763" s="272"/>
    </row>
    <row r="1764" spans="1:20" ht="51">
      <c r="A1764" s="191">
        <v>155</v>
      </c>
      <c r="B1764" s="68"/>
      <c r="C1764" s="212" t="s">
        <v>75</v>
      </c>
      <c r="D1764" s="213">
        <v>45737</v>
      </c>
      <c r="E1764" s="191" t="s">
        <v>4591</v>
      </c>
      <c r="F1764" s="191" t="s">
        <v>3</v>
      </c>
      <c r="G1764" s="191">
        <v>2269957</v>
      </c>
      <c r="H1764" s="68"/>
      <c r="I1764" s="197" t="s">
        <v>5785</v>
      </c>
      <c r="J1764" s="68"/>
      <c r="K1764" s="68"/>
      <c r="L1764" s="68"/>
      <c r="M1764" s="68"/>
      <c r="N1764" s="348"/>
      <c r="O1764" s="348"/>
      <c r="P1764" s="214">
        <v>0</v>
      </c>
      <c r="Q1764" s="214">
        <v>3127.56</v>
      </c>
      <c r="R1764" s="68" t="s">
        <v>1479</v>
      </c>
      <c r="S1764" s="349"/>
      <c r="T1764" s="272"/>
    </row>
    <row r="1765" spans="1:20" ht="51">
      <c r="A1765" s="191" t="s">
        <v>550</v>
      </c>
      <c r="B1765" s="68"/>
      <c r="C1765" s="212" t="s">
        <v>589</v>
      </c>
      <c r="D1765" s="213">
        <v>45737</v>
      </c>
      <c r="E1765" s="191" t="s">
        <v>4592</v>
      </c>
      <c r="F1765" s="191" t="s">
        <v>3</v>
      </c>
      <c r="G1765" s="191">
        <v>2269959</v>
      </c>
      <c r="H1765" s="68"/>
      <c r="I1765" s="197" t="s">
        <v>5786</v>
      </c>
      <c r="J1765" s="68"/>
      <c r="K1765" s="68"/>
      <c r="L1765" s="68"/>
      <c r="M1765" s="68"/>
      <c r="N1765" s="348"/>
      <c r="O1765" s="348"/>
      <c r="P1765" s="214">
        <v>0</v>
      </c>
      <c r="Q1765" s="214">
        <v>3301.23</v>
      </c>
      <c r="R1765" s="68" t="s">
        <v>1479</v>
      </c>
      <c r="S1765" s="349"/>
      <c r="T1765" s="272"/>
    </row>
    <row r="1766" spans="1:20" ht="51">
      <c r="A1766" s="191">
        <v>86</v>
      </c>
      <c r="B1766" s="68"/>
      <c r="C1766" s="212" t="s">
        <v>50</v>
      </c>
      <c r="D1766" s="213">
        <v>45737</v>
      </c>
      <c r="E1766" s="191" t="s">
        <v>4593</v>
      </c>
      <c r="F1766" s="191" t="s">
        <v>3</v>
      </c>
      <c r="G1766" s="191">
        <v>2269962</v>
      </c>
      <c r="H1766" s="68"/>
      <c r="I1766" s="197" t="s">
        <v>5787</v>
      </c>
      <c r="J1766" s="68"/>
      <c r="K1766" s="68"/>
      <c r="L1766" s="68"/>
      <c r="M1766" s="68"/>
      <c r="N1766" s="348"/>
      <c r="O1766" s="348"/>
      <c r="P1766" s="214">
        <v>0</v>
      </c>
      <c r="Q1766" s="214">
        <v>330</v>
      </c>
      <c r="R1766" s="68" t="s">
        <v>1479</v>
      </c>
      <c r="S1766" s="349"/>
      <c r="T1766" s="272"/>
    </row>
    <row r="1767" spans="1:20" ht="51">
      <c r="A1767" s="191">
        <v>86</v>
      </c>
      <c r="B1767" s="68"/>
      <c r="C1767" s="212" t="s">
        <v>50</v>
      </c>
      <c r="D1767" s="213">
        <v>45737</v>
      </c>
      <c r="E1767" s="191" t="s">
        <v>4594</v>
      </c>
      <c r="F1767" s="191" t="s">
        <v>3</v>
      </c>
      <c r="G1767" s="191">
        <v>2269963</v>
      </c>
      <c r="H1767" s="68"/>
      <c r="I1767" s="197" t="s">
        <v>5788</v>
      </c>
      <c r="J1767" s="68"/>
      <c r="K1767" s="68"/>
      <c r="L1767" s="68"/>
      <c r="M1767" s="68"/>
      <c r="N1767" s="348"/>
      <c r="O1767" s="348"/>
      <c r="P1767" s="214">
        <v>0</v>
      </c>
      <c r="Q1767" s="214">
        <v>2590</v>
      </c>
      <c r="R1767" s="68" t="s">
        <v>1479</v>
      </c>
      <c r="S1767" s="349"/>
      <c r="T1767" s="272"/>
    </row>
    <row r="1768" spans="1:20" ht="38.25">
      <c r="A1768" s="191">
        <v>86</v>
      </c>
      <c r="B1768" s="68"/>
      <c r="C1768" s="212" t="s">
        <v>50</v>
      </c>
      <c r="D1768" s="213">
        <v>45737</v>
      </c>
      <c r="E1768" s="191" t="s">
        <v>4595</v>
      </c>
      <c r="F1768" s="191" t="s">
        <v>3</v>
      </c>
      <c r="G1768" s="191">
        <v>2269965</v>
      </c>
      <c r="H1768" s="68"/>
      <c r="I1768" s="197" t="s">
        <v>5789</v>
      </c>
      <c r="J1768" s="68"/>
      <c r="K1768" s="68"/>
      <c r="L1768" s="68"/>
      <c r="M1768" s="68"/>
      <c r="N1768" s="348"/>
      <c r="O1768" s="348"/>
      <c r="P1768" s="214">
        <v>0</v>
      </c>
      <c r="Q1768" s="214">
        <v>1370</v>
      </c>
      <c r="R1768" s="68" t="s">
        <v>1479</v>
      </c>
      <c r="S1768" s="349"/>
      <c r="T1768" s="272"/>
    </row>
    <row r="1769" spans="1:20" ht="63.75">
      <c r="A1769" s="191">
        <v>47</v>
      </c>
      <c r="B1769" s="68"/>
      <c r="C1769" s="212" t="s">
        <v>45</v>
      </c>
      <c r="D1769" s="213">
        <v>45740</v>
      </c>
      <c r="E1769" s="191" t="s">
        <v>4596</v>
      </c>
      <c r="F1769" s="191" t="s">
        <v>6</v>
      </c>
      <c r="G1769" s="191">
        <v>2191202</v>
      </c>
      <c r="H1769" s="68"/>
      <c r="I1769" s="197" t="s">
        <v>5790</v>
      </c>
      <c r="J1769" s="68"/>
      <c r="K1769" s="68"/>
      <c r="L1769" s="68"/>
      <c r="M1769" s="68"/>
      <c r="N1769" s="348"/>
      <c r="O1769" s="348"/>
      <c r="P1769" s="214">
        <v>0</v>
      </c>
      <c r="Q1769" s="214">
        <v>217552.94</v>
      </c>
      <c r="R1769" s="68" t="s">
        <v>1479</v>
      </c>
      <c r="S1769" s="349"/>
      <c r="T1769" s="272"/>
    </row>
    <row r="1770" spans="1:20" ht="76.5">
      <c r="A1770" s="191">
        <v>373</v>
      </c>
      <c r="B1770" s="68"/>
      <c r="C1770" s="212" t="s">
        <v>605</v>
      </c>
      <c r="D1770" s="213">
        <v>45740</v>
      </c>
      <c r="E1770" s="191" t="s">
        <v>4597</v>
      </c>
      <c r="F1770" s="191" t="s">
        <v>6</v>
      </c>
      <c r="G1770" s="191">
        <v>2191203</v>
      </c>
      <c r="H1770" s="68"/>
      <c r="I1770" s="197" t="s">
        <v>5791</v>
      </c>
      <c r="J1770" s="68"/>
      <c r="K1770" s="68"/>
      <c r="L1770" s="68"/>
      <c r="M1770" s="68"/>
      <c r="N1770" s="348"/>
      <c r="O1770" s="348"/>
      <c r="P1770" s="214">
        <v>0</v>
      </c>
      <c r="Q1770" s="214">
        <v>788.38</v>
      </c>
      <c r="R1770" s="68" t="s">
        <v>1479</v>
      </c>
      <c r="S1770" s="349"/>
      <c r="T1770" s="272"/>
    </row>
    <row r="1771" spans="1:20" ht="51">
      <c r="A1771" s="191" t="s">
        <v>542</v>
      </c>
      <c r="B1771" s="68"/>
      <c r="C1771" s="212" t="s">
        <v>687</v>
      </c>
      <c r="D1771" s="213">
        <v>45740</v>
      </c>
      <c r="E1771" s="191" t="s">
        <v>4598</v>
      </c>
      <c r="F1771" s="191" t="s">
        <v>19</v>
      </c>
      <c r="G1771" s="191">
        <v>19933</v>
      </c>
      <c r="H1771" s="68"/>
      <c r="I1771" s="197" t="s">
        <v>5792</v>
      </c>
      <c r="J1771" s="68"/>
      <c r="K1771" s="68"/>
      <c r="L1771" s="68"/>
      <c r="M1771" s="68"/>
      <c r="N1771" s="348"/>
      <c r="O1771" s="348"/>
      <c r="P1771" s="214">
        <v>9506927.0199999996</v>
      </c>
      <c r="Q1771" s="214">
        <v>0</v>
      </c>
      <c r="R1771" s="68" t="s">
        <v>1479</v>
      </c>
      <c r="S1771" s="349"/>
      <c r="T1771" s="272"/>
    </row>
    <row r="1772" spans="1:20" ht="63.75">
      <c r="A1772" s="191" t="s">
        <v>542</v>
      </c>
      <c r="B1772" s="68"/>
      <c r="C1772" s="212" t="s">
        <v>687</v>
      </c>
      <c r="D1772" s="213">
        <v>45740</v>
      </c>
      <c r="E1772" s="191" t="s">
        <v>4599</v>
      </c>
      <c r="F1772" s="191" t="s">
        <v>10</v>
      </c>
      <c r="G1772" s="191">
        <v>19933</v>
      </c>
      <c r="H1772" s="68"/>
      <c r="I1772" s="197" t="s">
        <v>5793</v>
      </c>
      <c r="J1772" s="68"/>
      <c r="K1772" s="68"/>
      <c r="L1772" s="68"/>
      <c r="M1772" s="68"/>
      <c r="N1772" s="348"/>
      <c r="O1772" s="348"/>
      <c r="P1772" s="214">
        <v>9730.35</v>
      </c>
      <c r="Q1772" s="214">
        <v>0</v>
      </c>
      <c r="R1772" s="68" t="s">
        <v>1479</v>
      </c>
      <c r="S1772" s="349"/>
      <c r="T1772" s="272"/>
    </row>
    <row r="1773" spans="1:20" ht="51">
      <c r="A1773" s="191" t="s">
        <v>542</v>
      </c>
      <c r="B1773" s="68"/>
      <c r="C1773" s="212" t="s">
        <v>687</v>
      </c>
      <c r="D1773" s="213">
        <v>45740</v>
      </c>
      <c r="E1773" s="191" t="s">
        <v>4600</v>
      </c>
      <c r="F1773" s="191" t="s">
        <v>19</v>
      </c>
      <c r="G1773" s="191">
        <v>19934</v>
      </c>
      <c r="H1773" s="68"/>
      <c r="I1773" s="197" t="s">
        <v>5794</v>
      </c>
      <c r="J1773" s="68"/>
      <c r="K1773" s="68"/>
      <c r="L1773" s="68"/>
      <c r="M1773" s="68"/>
      <c r="N1773" s="348"/>
      <c r="O1773" s="348"/>
      <c r="P1773" s="214">
        <v>4503482.82</v>
      </c>
      <c r="Q1773" s="214">
        <v>0</v>
      </c>
      <c r="R1773" s="68" t="s">
        <v>1479</v>
      </c>
      <c r="S1773" s="349"/>
      <c r="T1773" s="272"/>
    </row>
    <row r="1774" spans="1:20" ht="63.75">
      <c r="A1774" s="191" t="s">
        <v>542</v>
      </c>
      <c r="B1774" s="68"/>
      <c r="C1774" s="212" t="s">
        <v>687</v>
      </c>
      <c r="D1774" s="213">
        <v>45740</v>
      </c>
      <c r="E1774" s="191" t="s">
        <v>4601</v>
      </c>
      <c r="F1774" s="191" t="s">
        <v>10</v>
      </c>
      <c r="G1774" s="191">
        <v>19934</v>
      </c>
      <c r="H1774" s="68"/>
      <c r="I1774" s="197" t="s">
        <v>5795</v>
      </c>
      <c r="J1774" s="68"/>
      <c r="K1774" s="68"/>
      <c r="L1774" s="68"/>
      <c r="M1774" s="68"/>
      <c r="N1774" s="348"/>
      <c r="O1774" s="348"/>
      <c r="P1774" s="214">
        <v>4798.76</v>
      </c>
      <c r="Q1774" s="214">
        <v>0</v>
      </c>
      <c r="R1774" s="68" t="s">
        <v>1479</v>
      </c>
      <c r="S1774" s="349"/>
      <c r="T1774" s="272"/>
    </row>
    <row r="1775" spans="1:20" ht="51">
      <c r="A1775" s="191" t="s">
        <v>542</v>
      </c>
      <c r="B1775" s="68"/>
      <c r="C1775" s="212" t="s">
        <v>687</v>
      </c>
      <c r="D1775" s="213">
        <v>45740</v>
      </c>
      <c r="E1775" s="191" t="s">
        <v>4602</v>
      </c>
      <c r="F1775" s="191" t="s">
        <v>19</v>
      </c>
      <c r="G1775" s="191">
        <v>19932</v>
      </c>
      <c r="H1775" s="68"/>
      <c r="I1775" s="197" t="s">
        <v>5796</v>
      </c>
      <c r="J1775" s="68"/>
      <c r="K1775" s="68"/>
      <c r="L1775" s="68"/>
      <c r="M1775" s="68"/>
      <c r="N1775" s="348"/>
      <c r="O1775" s="348"/>
      <c r="P1775" s="214">
        <v>23123219.760000002</v>
      </c>
      <c r="Q1775" s="214">
        <v>0</v>
      </c>
      <c r="R1775" s="68" t="s">
        <v>1479</v>
      </c>
      <c r="S1775" s="349"/>
      <c r="T1775" s="272"/>
    </row>
    <row r="1776" spans="1:20" ht="63.75">
      <c r="A1776" s="191" t="s">
        <v>542</v>
      </c>
      <c r="B1776" s="68"/>
      <c r="C1776" s="212" t="s">
        <v>687</v>
      </c>
      <c r="D1776" s="213">
        <v>45740</v>
      </c>
      <c r="E1776" s="191" t="s">
        <v>4603</v>
      </c>
      <c r="F1776" s="191" t="s">
        <v>10</v>
      </c>
      <c r="G1776" s="191">
        <v>19932</v>
      </c>
      <c r="H1776" s="68"/>
      <c r="I1776" s="197" t="s">
        <v>5797</v>
      </c>
      <c r="J1776" s="68"/>
      <c r="K1776" s="68"/>
      <c r="L1776" s="68"/>
      <c r="M1776" s="68"/>
      <c r="N1776" s="348"/>
      <c r="O1776" s="348"/>
      <c r="P1776" s="214">
        <v>23150.98</v>
      </c>
      <c r="Q1776" s="214">
        <v>0</v>
      </c>
      <c r="R1776" s="68" t="s">
        <v>1479</v>
      </c>
      <c r="S1776" s="349"/>
      <c r="T1776" s="272"/>
    </row>
    <row r="1777" spans="1:20" ht="89.25">
      <c r="A1777" s="191">
        <v>132</v>
      </c>
      <c r="B1777" s="68"/>
      <c r="C1777" s="212" t="s">
        <v>59</v>
      </c>
      <c r="D1777" s="213">
        <v>45740</v>
      </c>
      <c r="E1777" s="191" t="s">
        <v>4604</v>
      </c>
      <c r="F1777" s="191" t="s">
        <v>10</v>
      </c>
      <c r="G1777" s="191">
        <v>1122853</v>
      </c>
      <c r="H1777" s="68"/>
      <c r="I1777" s="197" t="s">
        <v>5798</v>
      </c>
      <c r="J1777" s="68"/>
      <c r="K1777" s="68"/>
      <c r="L1777" s="68"/>
      <c r="M1777" s="68"/>
      <c r="N1777" s="348"/>
      <c r="O1777" s="348"/>
      <c r="P1777" s="214">
        <v>1193.9100000000001</v>
      </c>
      <c r="Q1777" s="214">
        <v>0</v>
      </c>
      <c r="R1777" s="68" t="s">
        <v>1479</v>
      </c>
      <c r="S1777" s="349"/>
      <c r="T1777" s="272"/>
    </row>
    <row r="1778" spans="1:20" ht="76.5">
      <c r="A1778" s="191">
        <v>117</v>
      </c>
      <c r="B1778" s="68"/>
      <c r="C1778" s="212" t="s">
        <v>54</v>
      </c>
      <c r="D1778" s="213">
        <v>45740</v>
      </c>
      <c r="E1778" s="191" t="s">
        <v>4605</v>
      </c>
      <c r="F1778" s="191" t="s">
        <v>10</v>
      </c>
      <c r="G1778" s="191">
        <v>1122876</v>
      </c>
      <c r="H1778" s="68"/>
      <c r="I1778" s="197" t="s">
        <v>5799</v>
      </c>
      <c r="J1778" s="68"/>
      <c r="K1778" s="68"/>
      <c r="L1778" s="68"/>
      <c r="M1778" s="68"/>
      <c r="N1778" s="348"/>
      <c r="O1778" s="348"/>
      <c r="P1778" s="214">
        <v>60</v>
      </c>
      <c r="Q1778" s="214">
        <v>0</v>
      </c>
      <c r="R1778" s="68" t="s">
        <v>1479</v>
      </c>
      <c r="S1778" s="349"/>
      <c r="T1778" s="272"/>
    </row>
    <row r="1779" spans="1:20" ht="89.25">
      <c r="A1779" s="191">
        <v>599</v>
      </c>
      <c r="B1779" s="68"/>
      <c r="C1779" s="212" t="s">
        <v>1245</v>
      </c>
      <c r="D1779" s="213">
        <v>45740</v>
      </c>
      <c r="E1779" s="191" t="s">
        <v>4606</v>
      </c>
      <c r="F1779" s="191" t="s">
        <v>10</v>
      </c>
      <c r="G1779" s="191">
        <v>1122885</v>
      </c>
      <c r="H1779" s="68"/>
      <c r="I1779" s="197" t="s">
        <v>5800</v>
      </c>
      <c r="J1779" s="68"/>
      <c r="K1779" s="68"/>
      <c r="L1779" s="68"/>
      <c r="M1779" s="68"/>
      <c r="N1779" s="348"/>
      <c r="O1779" s="348"/>
      <c r="P1779" s="214">
        <v>360</v>
      </c>
      <c r="Q1779" s="214">
        <v>0</v>
      </c>
      <c r="R1779" s="68" t="s">
        <v>1479</v>
      </c>
      <c r="S1779" s="349"/>
      <c r="T1779" s="272"/>
    </row>
    <row r="1780" spans="1:20" ht="89.25">
      <c r="A1780" s="191">
        <v>389</v>
      </c>
      <c r="B1780" s="68"/>
      <c r="C1780" s="212" t="s">
        <v>1401</v>
      </c>
      <c r="D1780" s="213">
        <v>45740</v>
      </c>
      <c r="E1780" s="191" t="s">
        <v>4607</v>
      </c>
      <c r="F1780" s="191" t="s">
        <v>10</v>
      </c>
      <c r="G1780" s="191">
        <v>1122888</v>
      </c>
      <c r="H1780" s="68"/>
      <c r="I1780" s="197" t="s">
        <v>5801</v>
      </c>
      <c r="J1780" s="68"/>
      <c r="K1780" s="68"/>
      <c r="L1780" s="68"/>
      <c r="M1780" s="68"/>
      <c r="N1780" s="348"/>
      <c r="O1780" s="348"/>
      <c r="P1780" s="214">
        <v>60</v>
      </c>
      <c r="Q1780" s="214">
        <v>0</v>
      </c>
      <c r="R1780" s="68" t="s">
        <v>1479</v>
      </c>
      <c r="S1780" s="349"/>
      <c r="T1780" s="272"/>
    </row>
    <row r="1781" spans="1:20" ht="89.25">
      <c r="A1781" s="191">
        <v>599</v>
      </c>
      <c r="B1781" s="68"/>
      <c r="C1781" s="212" t="s">
        <v>1245</v>
      </c>
      <c r="D1781" s="213">
        <v>45740</v>
      </c>
      <c r="E1781" s="191" t="s">
        <v>4608</v>
      </c>
      <c r="F1781" s="191" t="s">
        <v>10</v>
      </c>
      <c r="G1781" s="191">
        <v>1122907</v>
      </c>
      <c r="H1781" s="68"/>
      <c r="I1781" s="197" t="s">
        <v>5802</v>
      </c>
      <c r="J1781" s="68"/>
      <c r="K1781" s="68"/>
      <c r="L1781" s="68"/>
      <c r="M1781" s="68"/>
      <c r="N1781" s="348"/>
      <c r="O1781" s="348"/>
      <c r="P1781" s="214">
        <v>360</v>
      </c>
      <c r="Q1781" s="214">
        <v>0</v>
      </c>
      <c r="R1781" s="68" t="s">
        <v>1479</v>
      </c>
      <c r="S1781" s="349"/>
      <c r="T1781" s="272"/>
    </row>
    <row r="1782" spans="1:20" ht="89.25">
      <c r="A1782" s="191">
        <v>599</v>
      </c>
      <c r="B1782" s="68"/>
      <c r="C1782" s="212" t="s">
        <v>1245</v>
      </c>
      <c r="D1782" s="213">
        <v>45740</v>
      </c>
      <c r="E1782" s="191" t="s">
        <v>4609</v>
      </c>
      <c r="F1782" s="191" t="s">
        <v>10</v>
      </c>
      <c r="G1782" s="191">
        <v>1122908</v>
      </c>
      <c r="H1782" s="68"/>
      <c r="I1782" s="197" t="s">
        <v>5803</v>
      </c>
      <c r="J1782" s="68"/>
      <c r="K1782" s="68"/>
      <c r="L1782" s="68"/>
      <c r="M1782" s="68"/>
      <c r="N1782" s="348"/>
      <c r="O1782" s="348"/>
      <c r="P1782" s="214">
        <v>360</v>
      </c>
      <c r="Q1782" s="214">
        <v>0</v>
      </c>
      <c r="R1782" s="68" t="s">
        <v>1479</v>
      </c>
      <c r="S1782" s="349"/>
      <c r="T1782" s="272"/>
    </row>
    <row r="1783" spans="1:20" ht="51">
      <c r="A1783" s="191" t="s">
        <v>542</v>
      </c>
      <c r="B1783" s="68"/>
      <c r="C1783" s="212" t="s">
        <v>687</v>
      </c>
      <c r="D1783" s="213">
        <v>45740</v>
      </c>
      <c r="E1783" s="191" t="s">
        <v>4610</v>
      </c>
      <c r="F1783" s="191" t="s">
        <v>19</v>
      </c>
      <c r="G1783" s="191">
        <v>1122909</v>
      </c>
      <c r="H1783" s="68"/>
      <c r="I1783" s="197" t="s">
        <v>5804</v>
      </c>
      <c r="J1783" s="68"/>
      <c r="K1783" s="68"/>
      <c r="L1783" s="68"/>
      <c r="M1783" s="68"/>
      <c r="N1783" s="348"/>
      <c r="O1783" s="348"/>
      <c r="P1783" s="214">
        <v>9643048.0500000007</v>
      </c>
      <c r="Q1783" s="214">
        <v>0</v>
      </c>
      <c r="R1783" s="68" t="s">
        <v>1479</v>
      </c>
      <c r="S1783" s="349"/>
      <c r="T1783" s="272"/>
    </row>
    <row r="1784" spans="1:20" ht="63.75">
      <c r="A1784" s="191" t="s">
        <v>542</v>
      </c>
      <c r="B1784" s="68"/>
      <c r="C1784" s="212" t="s">
        <v>687</v>
      </c>
      <c r="D1784" s="213">
        <v>45740</v>
      </c>
      <c r="E1784" s="191" t="s">
        <v>4611</v>
      </c>
      <c r="F1784" s="191" t="s">
        <v>10</v>
      </c>
      <c r="G1784" s="191">
        <v>1122909</v>
      </c>
      <c r="H1784" s="68"/>
      <c r="I1784" s="197" t="s">
        <v>5805</v>
      </c>
      <c r="J1784" s="68"/>
      <c r="K1784" s="68"/>
      <c r="L1784" s="68"/>
      <c r="M1784" s="68"/>
      <c r="N1784" s="348"/>
      <c r="O1784" s="348"/>
      <c r="P1784" s="214">
        <v>9864.5300000000007</v>
      </c>
      <c r="Q1784" s="214">
        <v>0</v>
      </c>
      <c r="R1784" s="68" t="s">
        <v>1479</v>
      </c>
      <c r="S1784" s="349"/>
      <c r="T1784" s="272"/>
    </row>
    <row r="1785" spans="1:20" ht="63.75">
      <c r="A1785" s="191">
        <v>578</v>
      </c>
      <c r="B1785" s="68"/>
      <c r="C1785" s="212" t="s">
        <v>168</v>
      </c>
      <c r="D1785" s="213">
        <v>45740</v>
      </c>
      <c r="E1785" s="191" t="s">
        <v>4612</v>
      </c>
      <c r="F1785" s="191" t="s">
        <v>6</v>
      </c>
      <c r="G1785" s="191">
        <v>22876</v>
      </c>
      <c r="H1785" s="68"/>
      <c r="I1785" s="197" t="s">
        <v>5806</v>
      </c>
      <c r="J1785" s="68"/>
      <c r="K1785" s="68"/>
      <c r="L1785" s="68"/>
      <c r="M1785" s="68"/>
      <c r="N1785" s="348"/>
      <c r="O1785" s="348"/>
      <c r="P1785" s="214">
        <v>0</v>
      </c>
      <c r="Q1785" s="214">
        <v>779838</v>
      </c>
      <c r="R1785" s="68" t="s">
        <v>1479</v>
      </c>
      <c r="S1785" s="349"/>
      <c r="T1785" s="272"/>
    </row>
    <row r="1786" spans="1:20" ht="89.25">
      <c r="A1786" s="191">
        <v>599</v>
      </c>
      <c r="B1786" s="68"/>
      <c r="C1786" s="212" t="s">
        <v>1245</v>
      </c>
      <c r="D1786" s="213">
        <v>45740</v>
      </c>
      <c r="E1786" s="191" t="s">
        <v>4613</v>
      </c>
      <c r="F1786" s="191" t="s">
        <v>6</v>
      </c>
      <c r="G1786" s="191">
        <v>22803</v>
      </c>
      <c r="H1786" s="68"/>
      <c r="I1786" s="197" t="s">
        <v>5807</v>
      </c>
      <c r="J1786" s="68"/>
      <c r="K1786" s="68"/>
      <c r="L1786" s="68"/>
      <c r="M1786" s="68"/>
      <c r="N1786" s="348"/>
      <c r="O1786" s="348"/>
      <c r="P1786" s="214">
        <v>0</v>
      </c>
      <c r="Q1786" s="214">
        <v>1701163.2</v>
      </c>
      <c r="R1786" s="68" t="s">
        <v>1479</v>
      </c>
      <c r="S1786" s="349"/>
      <c r="T1786" s="272"/>
    </row>
    <row r="1787" spans="1:20" ht="38.25">
      <c r="A1787" s="191">
        <v>46</v>
      </c>
      <c r="B1787" s="68"/>
      <c r="C1787" s="212" t="s">
        <v>1367</v>
      </c>
      <c r="D1787" s="213">
        <v>45740</v>
      </c>
      <c r="E1787" s="191" t="s">
        <v>4614</v>
      </c>
      <c r="F1787" s="191" t="s">
        <v>3</v>
      </c>
      <c r="G1787" s="191">
        <v>2270457</v>
      </c>
      <c r="H1787" s="68"/>
      <c r="I1787" s="197" t="s">
        <v>5808</v>
      </c>
      <c r="J1787" s="68"/>
      <c r="K1787" s="68"/>
      <c r="L1787" s="68"/>
      <c r="M1787" s="68"/>
      <c r="N1787" s="348"/>
      <c r="O1787" s="348"/>
      <c r="P1787" s="214">
        <v>0</v>
      </c>
      <c r="Q1787" s="214">
        <v>3500</v>
      </c>
      <c r="R1787" s="68" t="s">
        <v>1479</v>
      </c>
      <c r="S1787" s="349"/>
      <c r="T1787" s="272"/>
    </row>
    <row r="1788" spans="1:20" ht="38.25">
      <c r="A1788" s="191">
        <v>46</v>
      </c>
      <c r="B1788" s="68"/>
      <c r="C1788" s="212" t="s">
        <v>1367</v>
      </c>
      <c r="D1788" s="213">
        <v>45740</v>
      </c>
      <c r="E1788" s="191" t="s">
        <v>4615</v>
      </c>
      <c r="F1788" s="191" t="s">
        <v>3</v>
      </c>
      <c r="G1788" s="191">
        <v>2270459</v>
      </c>
      <c r="H1788" s="68"/>
      <c r="I1788" s="197" t="s">
        <v>5809</v>
      </c>
      <c r="J1788" s="68"/>
      <c r="K1788" s="68"/>
      <c r="L1788" s="68"/>
      <c r="M1788" s="68"/>
      <c r="N1788" s="348"/>
      <c r="O1788" s="348"/>
      <c r="P1788" s="214">
        <v>0</v>
      </c>
      <c r="Q1788" s="214">
        <v>3330</v>
      </c>
      <c r="R1788" s="68" t="s">
        <v>1479</v>
      </c>
      <c r="S1788" s="349"/>
      <c r="T1788" s="272"/>
    </row>
    <row r="1789" spans="1:20" ht="51">
      <c r="A1789" s="191" t="s">
        <v>550</v>
      </c>
      <c r="B1789" s="68"/>
      <c r="C1789" s="212" t="s">
        <v>589</v>
      </c>
      <c r="D1789" s="213">
        <v>45740</v>
      </c>
      <c r="E1789" s="191" t="s">
        <v>4616</v>
      </c>
      <c r="F1789" s="191" t="s">
        <v>3</v>
      </c>
      <c r="G1789" s="191">
        <v>2270475</v>
      </c>
      <c r="H1789" s="68"/>
      <c r="I1789" s="197" t="s">
        <v>5810</v>
      </c>
      <c r="J1789" s="68"/>
      <c r="K1789" s="68"/>
      <c r="L1789" s="68"/>
      <c r="M1789" s="68"/>
      <c r="N1789" s="348"/>
      <c r="O1789" s="348"/>
      <c r="P1789" s="214">
        <v>0</v>
      </c>
      <c r="Q1789" s="214">
        <v>251.94</v>
      </c>
      <c r="R1789" s="68" t="s">
        <v>1479</v>
      </c>
      <c r="S1789" s="349"/>
      <c r="T1789" s="272"/>
    </row>
    <row r="1790" spans="1:20" ht="51">
      <c r="A1790" s="191" t="s">
        <v>550</v>
      </c>
      <c r="B1790" s="68"/>
      <c r="C1790" s="212" t="s">
        <v>589</v>
      </c>
      <c r="D1790" s="213">
        <v>45740</v>
      </c>
      <c r="E1790" s="191" t="s">
        <v>4617</v>
      </c>
      <c r="F1790" s="191" t="s">
        <v>3</v>
      </c>
      <c r="G1790" s="191">
        <v>2270477</v>
      </c>
      <c r="H1790" s="68"/>
      <c r="I1790" s="197" t="s">
        <v>5811</v>
      </c>
      <c r="J1790" s="68"/>
      <c r="K1790" s="68"/>
      <c r="L1790" s="68"/>
      <c r="M1790" s="68"/>
      <c r="N1790" s="348"/>
      <c r="O1790" s="348"/>
      <c r="P1790" s="214">
        <v>0</v>
      </c>
      <c r="Q1790" s="214">
        <v>251.94</v>
      </c>
      <c r="R1790" s="68" t="s">
        <v>1479</v>
      </c>
      <c r="S1790" s="349"/>
      <c r="T1790" s="272"/>
    </row>
    <row r="1791" spans="1:20" ht="51">
      <c r="A1791" s="191" t="s">
        <v>544</v>
      </c>
      <c r="B1791" s="68"/>
      <c r="C1791" s="212" t="s">
        <v>679</v>
      </c>
      <c r="D1791" s="213">
        <v>45740</v>
      </c>
      <c r="E1791" s="191" t="s">
        <v>4618</v>
      </c>
      <c r="F1791" s="191" t="s">
        <v>3</v>
      </c>
      <c r="G1791" s="191">
        <v>2270489</v>
      </c>
      <c r="H1791" s="68"/>
      <c r="I1791" s="197" t="s">
        <v>5812</v>
      </c>
      <c r="J1791" s="68"/>
      <c r="K1791" s="68"/>
      <c r="L1791" s="68"/>
      <c r="M1791" s="68"/>
      <c r="N1791" s="348"/>
      <c r="O1791" s="348"/>
      <c r="P1791" s="214">
        <v>0</v>
      </c>
      <c r="Q1791" s="214">
        <v>44.61</v>
      </c>
      <c r="R1791" s="68" t="s">
        <v>1479</v>
      </c>
      <c r="S1791" s="349"/>
      <c r="T1791" s="272"/>
    </row>
    <row r="1792" spans="1:20" ht="51">
      <c r="A1792" s="191">
        <v>30</v>
      </c>
      <c r="B1792" s="68"/>
      <c r="C1792" s="212" t="s">
        <v>638</v>
      </c>
      <c r="D1792" s="213">
        <v>45740</v>
      </c>
      <c r="E1792" s="191" t="s">
        <v>4619</v>
      </c>
      <c r="F1792" s="191" t="s">
        <v>3</v>
      </c>
      <c r="G1792" s="191">
        <v>2270533</v>
      </c>
      <c r="H1792" s="68"/>
      <c r="I1792" s="197" t="s">
        <v>5813</v>
      </c>
      <c r="J1792" s="68"/>
      <c r="K1792" s="68"/>
      <c r="L1792" s="68"/>
      <c r="M1792" s="68"/>
      <c r="N1792" s="348"/>
      <c r="O1792" s="348"/>
      <c r="P1792" s="214">
        <v>0</v>
      </c>
      <c r="Q1792" s="214">
        <v>12.88</v>
      </c>
      <c r="R1792" s="68" t="s">
        <v>1479</v>
      </c>
      <c r="S1792" s="349"/>
      <c r="T1792" s="272"/>
    </row>
    <row r="1793" spans="1:20" ht="38.25">
      <c r="A1793" s="191">
        <v>133</v>
      </c>
      <c r="B1793" s="68"/>
      <c r="C1793" s="212" t="s">
        <v>60</v>
      </c>
      <c r="D1793" s="213">
        <v>45740</v>
      </c>
      <c r="E1793" s="191" t="s">
        <v>4620</v>
      </c>
      <c r="F1793" s="191" t="s">
        <v>3</v>
      </c>
      <c r="G1793" s="191">
        <v>2270542</v>
      </c>
      <c r="H1793" s="68"/>
      <c r="I1793" s="197" t="s">
        <v>5814</v>
      </c>
      <c r="J1793" s="68"/>
      <c r="K1793" s="68"/>
      <c r="L1793" s="68"/>
      <c r="M1793" s="68"/>
      <c r="N1793" s="348"/>
      <c r="O1793" s="348"/>
      <c r="P1793" s="214">
        <v>0</v>
      </c>
      <c r="Q1793" s="214">
        <v>32686</v>
      </c>
      <c r="R1793" s="68" t="s">
        <v>1479</v>
      </c>
      <c r="S1793" s="349"/>
      <c r="T1793" s="272"/>
    </row>
    <row r="1794" spans="1:20" ht="51">
      <c r="A1794" s="191">
        <v>133</v>
      </c>
      <c r="B1794" s="68"/>
      <c r="C1794" s="212" t="s">
        <v>60</v>
      </c>
      <c r="D1794" s="213">
        <v>45740</v>
      </c>
      <c r="E1794" s="191" t="s">
        <v>4621</v>
      </c>
      <c r="F1794" s="191" t="s">
        <v>3</v>
      </c>
      <c r="G1794" s="191">
        <v>2270544</v>
      </c>
      <c r="H1794" s="68"/>
      <c r="I1794" s="197" t="s">
        <v>5815</v>
      </c>
      <c r="J1794" s="68"/>
      <c r="K1794" s="68"/>
      <c r="L1794" s="68"/>
      <c r="M1794" s="68"/>
      <c r="N1794" s="348"/>
      <c r="O1794" s="348"/>
      <c r="P1794" s="214">
        <v>0</v>
      </c>
      <c r="Q1794" s="214">
        <v>2700</v>
      </c>
      <c r="R1794" s="68" t="s">
        <v>1479</v>
      </c>
      <c r="S1794" s="349"/>
      <c r="T1794" s="272"/>
    </row>
    <row r="1795" spans="1:20" ht="51">
      <c r="A1795" s="191">
        <v>681</v>
      </c>
      <c r="B1795" s="68"/>
      <c r="C1795" s="212" t="s">
        <v>180</v>
      </c>
      <c r="D1795" s="213">
        <v>45740</v>
      </c>
      <c r="E1795" s="191" t="s">
        <v>4622</v>
      </c>
      <c r="F1795" s="191" t="s">
        <v>3</v>
      </c>
      <c r="G1795" s="191">
        <v>2270553</v>
      </c>
      <c r="H1795" s="68"/>
      <c r="I1795" s="197" t="s">
        <v>5816</v>
      </c>
      <c r="J1795" s="68"/>
      <c r="K1795" s="68"/>
      <c r="L1795" s="68"/>
      <c r="M1795" s="68"/>
      <c r="N1795" s="348"/>
      <c r="O1795" s="348"/>
      <c r="P1795" s="214">
        <v>0</v>
      </c>
      <c r="Q1795" s="214">
        <v>81.349999999999994</v>
      </c>
      <c r="R1795" s="68" t="s">
        <v>1479</v>
      </c>
      <c r="S1795" s="349"/>
      <c r="T1795" s="272"/>
    </row>
    <row r="1796" spans="1:20" ht="51">
      <c r="A1796" s="191">
        <v>681</v>
      </c>
      <c r="B1796" s="68"/>
      <c r="C1796" s="212" t="s">
        <v>180</v>
      </c>
      <c r="D1796" s="213">
        <v>45740</v>
      </c>
      <c r="E1796" s="191" t="s">
        <v>4623</v>
      </c>
      <c r="F1796" s="191" t="s">
        <v>3</v>
      </c>
      <c r="G1796" s="191">
        <v>2270556</v>
      </c>
      <c r="H1796" s="68"/>
      <c r="I1796" s="197" t="s">
        <v>5817</v>
      </c>
      <c r="J1796" s="68"/>
      <c r="K1796" s="68"/>
      <c r="L1796" s="68"/>
      <c r="M1796" s="68"/>
      <c r="N1796" s="348"/>
      <c r="O1796" s="348"/>
      <c r="P1796" s="214">
        <v>0</v>
      </c>
      <c r="Q1796" s="214">
        <v>191.52</v>
      </c>
      <c r="R1796" s="68" t="s">
        <v>1479</v>
      </c>
      <c r="S1796" s="349"/>
      <c r="T1796" s="272"/>
    </row>
    <row r="1797" spans="1:20" ht="63.75">
      <c r="A1797" s="191">
        <v>81</v>
      </c>
      <c r="B1797" s="68"/>
      <c r="C1797" s="212" t="s">
        <v>49</v>
      </c>
      <c r="D1797" s="213">
        <v>45740</v>
      </c>
      <c r="E1797" s="191" t="s">
        <v>4624</v>
      </c>
      <c r="F1797" s="191" t="s">
        <v>3</v>
      </c>
      <c r="G1797" s="191">
        <v>2270569</v>
      </c>
      <c r="H1797" s="68"/>
      <c r="I1797" s="197" t="s">
        <v>5818</v>
      </c>
      <c r="J1797" s="68"/>
      <c r="K1797" s="68"/>
      <c r="L1797" s="68"/>
      <c r="M1797" s="68"/>
      <c r="N1797" s="348"/>
      <c r="O1797" s="348"/>
      <c r="P1797" s="214">
        <v>0</v>
      </c>
      <c r="Q1797" s="214">
        <v>114.69</v>
      </c>
      <c r="R1797" s="68" t="s">
        <v>1479</v>
      </c>
      <c r="S1797" s="349"/>
      <c r="T1797" s="272"/>
    </row>
    <row r="1798" spans="1:20" ht="51">
      <c r="A1798" s="191" t="s">
        <v>541</v>
      </c>
      <c r="B1798" s="68"/>
      <c r="C1798" s="212" t="s">
        <v>590</v>
      </c>
      <c r="D1798" s="213">
        <v>45740</v>
      </c>
      <c r="E1798" s="191" t="s">
        <v>4625</v>
      </c>
      <c r="F1798" s="191" t="s">
        <v>3</v>
      </c>
      <c r="G1798" s="191">
        <v>2270384</v>
      </c>
      <c r="H1798" s="68"/>
      <c r="I1798" s="197" t="s">
        <v>5819</v>
      </c>
      <c r="J1798" s="68"/>
      <c r="K1798" s="68"/>
      <c r="L1798" s="68"/>
      <c r="M1798" s="68"/>
      <c r="N1798" s="348"/>
      <c r="O1798" s="348"/>
      <c r="P1798" s="214">
        <v>0</v>
      </c>
      <c r="Q1798" s="214">
        <v>1619.82</v>
      </c>
      <c r="R1798" s="68" t="s">
        <v>1479</v>
      </c>
      <c r="S1798" s="349"/>
      <c r="T1798" s="272"/>
    </row>
    <row r="1799" spans="1:20" ht="51">
      <c r="A1799" s="191" t="s">
        <v>541</v>
      </c>
      <c r="B1799" s="68"/>
      <c r="C1799" s="212" t="s">
        <v>590</v>
      </c>
      <c r="D1799" s="213">
        <v>45740</v>
      </c>
      <c r="E1799" s="191" t="s">
        <v>4626</v>
      </c>
      <c r="F1799" s="191" t="s">
        <v>3</v>
      </c>
      <c r="G1799" s="191">
        <v>2270385</v>
      </c>
      <c r="H1799" s="68"/>
      <c r="I1799" s="197" t="s">
        <v>5820</v>
      </c>
      <c r="J1799" s="68"/>
      <c r="K1799" s="68"/>
      <c r="L1799" s="68"/>
      <c r="M1799" s="68"/>
      <c r="N1799" s="348"/>
      <c r="O1799" s="348"/>
      <c r="P1799" s="214">
        <v>0</v>
      </c>
      <c r="Q1799" s="214">
        <v>2682.27</v>
      </c>
      <c r="R1799" s="68" t="s">
        <v>1479</v>
      </c>
      <c r="S1799" s="349"/>
      <c r="T1799" s="272"/>
    </row>
    <row r="1800" spans="1:20" ht="51">
      <c r="A1800" s="191" t="s">
        <v>541</v>
      </c>
      <c r="B1800" s="68"/>
      <c r="C1800" s="212" t="s">
        <v>590</v>
      </c>
      <c r="D1800" s="213">
        <v>45740</v>
      </c>
      <c r="E1800" s="191" t="s">
        <v>4627</v>
      </c>
      <c r="F1800" s="191" t="s">
        <v>3</v>
      </c>
      <c r="G1800" s="191">
        <v>2270386</v>
      </c>
      <c r="H1800" s="68"/>
      <c r="I1800" s="197" t="s">
        <v>5821</v>
      </c>
      <c r="J1800" s="68"/>
      <c r="K1800" s="68"/>
      <c r="L1800" s="68"/>
      <c r="M1800" s="68"/>
      <c r="N1800" s="348"/>
      <c r="O1800" s="348"/>
      <c r="P1800" s="214">
        <v>0</v>
      </c>
      <c r="Q1800" s="214">
        <v>316.66000000000003</v>
      </c>
      <c r="R1800" s="68" t="s">
        <v>1479</v>
      </c>
      <c r="S1800" s="349"/>
      <c r="T1800" s="272"/>
    </row>
    <row r="1801" spans="1:20" ht="51">
      <c r="A1801" s="191" t="s">
        <v>541</v>
      </c>
      <c r="B1801" s="68"/>
      <c r="C1801" s="212" t="s">
        <v>590</v>
      </c>
      <c r="D1801" s="213">
        <v>45740</v>
      </c>
      <c r="E1801" s="191" t="s">
        <v>4628</v>
      </c>
      <c r="F1801" s="191" t="s">
        <v>3</v>
      </c>
      <c r="G1801" s="191">
        <v>2270389</v>
      </c>
      <c r="H1801" s="68"/>
      <c r="I1801" s="197" t="s">
        <v>5822</v>
      </c>
      <c r="J1801" s="68"/>
      <c r="K1801" s="68"/>
      <c r="L1801" s="68"/>
      <c r="M1801" s="68"/>
      <c r="N1801" s="348"/>
      <c r="O1801" s="348"/>
      <c r="P1801" s="214">
        <v>0</v>
      </c>
      <c r="Q1801" s="214">
        <v>13338.08</v>
      </c>
      <c r="R1801" s="68" t="s">
        <v>1479</v>
      </c>
      <c r="S1801" s="349"/>
      <c r="T1801" s="272"/>
    </row>
    <row r="1802" spans="1:20" ht="63.75">
      <c r="A1802" s="191">
        <v>81</v>
      </c>
      <c r="B1802" s="68"/>
      <c r="C1802" s="212" t="s">
        <v>49</v>
      </c>
      <c r="D1802" s="213">
        <v>45740</v>
      </c>
      <c r="E1802" s="191" t="s">
        <v>4629</v>
      </c>
      <c r="F1802" s="191" t="s">
        <v>3</v>
      </c>
      <c r="G1802" s="191">
        <v>2270393</v>
      </c>
      <c r="H1802" s="68"/>
      <c r="I1802" s="197" t="s">
        <v>5823</v>
      </c>
      <c r="J1802" s="68"/>
      <c r="K1802" s="68"/>
      <c r="L1802" s="68"/>
      <c r="M1802" s="68"/>
      <c r="N1802" s="348"/>
      <c r="O1802" s="348"/>
      <c r="P1802" s="214">
        <v>0</v>
      </c>
      <c r="Q1802" s="214">
        <v>899.06</v>
      </c>
      <c r="R1802" s="68" t="s">
        <v>1479</v>
      </c>
      <c r="S1802" s="349"/>
      <c r="T1802" s="272"/>
    </row>
    <row r="1803" spans="1:20" ht="63.75">
      <c r="A1803" s="191">
        <v>155</v>
      </c>
      <c r="B1803" s="68"/>
      <c r="C1803" s="212" t="s">
        <v>75</v>
      </c>
      <c r="D1803" s="213">
        <v>45740</v>
      </c>
      <c r="E1803" s="191" t="s">
        <v>4630</v>
      </c>
      <c r="F1803" s="191" t="s">
        <v>3</v>
      </c>
      <c r="G1803" s="191">
        <v>2270395</v>
      </c>
      <c r="H1803" s="68"/>
      <c r="I1803" s="197" t="s">
        <v>5824</v>
      </c>
      <c r="J1803" s="68"/>
      <c r="K1803" s="68"/>
      <c r="L1803" s="68"/>
      <c r="M1803" s="68"/>
      <c r="N1803" s="348"/>
      <c r="O1803" s="348"/>
      <c r="P1803" s="214">
        <v>0</v>
      </c>
      <c r="Q1803" s="214">
        <v>9448</v>
      </c>
      <c r="R1803" s="68" t="s">
        <v>1479</v>
      </c>
      <c r="S1803" s="349"/>
      <c r="T1803" s="272"/>
    </row>
    <row r="1804" spans="1:20" ht="63.75">
      <c r="A1804" s="191">
        <v>660</v>
      </c>
      <c r="B1804" s="68"/>
      <c r="C1804" s="212" t="s">
        <v>176</v>
      </c>
      <c r="D1804" s="213">
        <v>45740</v>
      </c>
      <c r="E1804" s="191" t="s">
        <v>4631</v>
      </c>
      <c r="F1804" s="191" t="s">
        <v>3</v>
      </c>
      <c r="G1804" s="191">
        <v>2270400</v>
      </c>
      <c r="H1804" s="68"/>
      <c r="I1804" s="197" t="s">
        <v>5825</v>
      </c>
      <c r="J1804" s="68"/>
      <c r="K1804" s="68"/>
      <c r="L1804" s="68"/>
      <c r="M1804" s="68"/>
      <c r="N1804" s="348"/>
      <c r="O1804" s="348"/>
      <c r="P1804" s="214">
        <v>0</v>
      </c>
      <c r="Q1804" s="214">
        <v>489630.82</v>
      </c>
      <c r="R1804" s="68" t="s">
        <v>1479</v>
      </c>
      <c r="S1804" s="349"/>
      <c r="T1804" s="272"/>
    </row>
    <row r="1805" spans="1:20" ht="51">
      <c r="A1805" s="191" t="s">
        <v>541</v>
      </c>
      <c r="B1805" s="68"/>
      <c r="C1805" s="212" t="s">
        <v>590</v>
      </c>
      <c r="D1805" s="213">
        <v>45740</v>
      </c>
      <c r="E1805" s="191" t="s">
        <v>4632</v>
      </c>
      <c r="F1805" s="191" t="s">
        <v>3</v>
      </c>
      <c r="G1805" s="191">
        <v>2270404</v>
      </c>
      <c r="H1805" s="68"/>
      <c r="I1805" s="197" t="s">
        <v>5826</v>
      </c>
      <c r="J1805" s="68"/>
      <c r="K1805" s="68"/>
      <c r="L1805" s="68"/>
      <c r="M1805" s="68"/>
      <c r="N1805" s="348"/>
      <c r="O1805" s="348"/>
      <c r="P1805" s="214">
        <v>0</v>
      </c>
      <c r="Q1805" s="214">
        <v>1832620.77</v>
      </c>
      <c r="R1805" s="68" t="s">
        <v>1479</v>
      </c>
      <c r="S1805" s="349"/>
      <c r="T1805" s="272"/>
    </row>
    <row r="1806" spans="1:20" ht="51">
      <c r="A1806" s="191">
        <v>66</v>
      </c>
      <c r="B1806" s="68"/>
      <c r="C1806" s="212" t="s">
        <v>46</v>
      </c>
      <c r="D1806" s="213">
        <v>45740</v>
      </c>
      <c r="E1806" s="191" t="s">
        <v>4633</v>
      </c>
      <c r="F1806" s="191" t="s">
        <v>3</v>
      </c>
      <c r="G1806" s="191">
        <v>2270406</v>
      </c>
      <c r="H1806" s="68"/>
      <c r="I1806" s="197" t="s">
        <v>5827</v>
      </c>
      <c r="J1806" s="68"/>
      <c r="K1806" s="68"/>
      <c r="L1806" s="68"/>
      <c r="M1806" s="68"/>
      <c r="N1806" s="348"/>
      <c r="O1806" s="348"/>
      <c r="P1806" s="214">
        <v>0</v>
      </c>
      <c r="Q1806" s="214">
        <v>979</v>
      </c>
      <c r="R1806" s="68" t="s">
        <v>1479</v>
      </c>
      <c r="S1806" s="349"/>
      <c r="T1806" s="272"/>
    </row>
    <row r="1807" spans="1:20" ht="63.75">
      <c r="A1807" s="191" t="s">
        <v>541</v>
      </c>
      <c r="B1807" s="68"/>
      <c r="C1807" s="212" t="s">
        <v>590</v>
      </c>
      <c r="D1807" s="213">
        <v>45740</v>
      </c>
      <c r="E1807" s="191" t="s">
        <v>4634</v>
      </c>
      <c r="F1807" s="191" t="s">
        <v>3</v>
      </c>
      <c r="G1807" s="191">
        <v>2270407</v>
      </c>
      <c r="H1807" s="68"/>
      <c r="I1807" s="197" t="s">
        <v>5828</v>
      </c>
      <c r="J1807" s="68"/>
      <c r="K1807" s="68"/>
      <c r="L1807" s="68"/>
      <c r="M1807" s="68"/>
      <c r="N1807" s="348"/>
      <c r="O1807" s="348"/>
      <c r="P1807" s="214">
        <v>0</v>
      </c>
      <c r="Q1807" s="214">
        <v>1378164.87</v>
      </c>
      <c r="R1807" s="68" t="s">
        <v>1479</v>
      </c>
      <c r="S1807" s="349"/>
      <c r="T1807" s="272"/>
    </row>
    <row r="1808" spans="1:20" ht="51">
      <c r="A1808" s="191">
        <v>244</v>
      </c>
      <c r="B1808" s="68"/>
      <c r="C1808" s="212" t="s">
        <v>100</v>
      </c>
      <c r="D1808" s="213">
        <v>45740</v>
      </c>
      <c r="E1808" s="191" t="s">
        <v>4635</v>
      </c>
      <c r="F1808" s="191" t="s">
        <v>3</v>
      </c>
      <c r="G1808" s="191">
        <v>2270434</v>
      </c>
      <c r="H1808" s="68"/>
      <c r="I1808" s="197" t="s">
        <v>5829</v>
      </c>
      <c r="J1808" s="68"/>
      <c r="K1808" s="68"/>
      <c r="L1808" s="68"/>
      <c r="M1808" s="68"/>
      <c r="N1808" s="348"/>
      <c r="O1808" s="348"/>
      <c r="P1808" s="214">
        <v>0</v>
      </c>
      <c r="Q1808" s="214">
        <v>674</v>
      </c>
      <c r="R1808" s="68" t="s">
        <v>1479</v>
      </c>
      <c r="S1808" s="349"/>
      <c r="T1808" s="272"/>
    </row>
    <row r="1809" spans="1:20" ht="51">
      <c r="A1809" s="191">
        <v>423</v>
      </c>
      <c r="B1809" s="68"/>
      <c r="C1809" s="212" t="s">
        <v>150</v>
      </c>
      <c r="D1809" s="213">
        <v>45740</v>
      </c>
      <c r="E1809" s="191" t="s">
        <v>4636</v>
      </c>
      <c r="F1809" s="191" t="s">
        <v>3</v>
      </c>
      <c r="G1809" s="191">
        <v>2270438</v>
      </c>
      <c r="H1809" s="68"/>
      <c r="I1809" s="197" t="s">
        <v>5830</v>
      </c>
      <c r="J1809" s="68"/>
      <c r="K1809" s="68"/>
      <c r="L1809" s="68"/>
      <c r="M1809" s="68"/>
      <c r="N1809" s="348"/>
      <c r="O1809" s="348"/>
      <c r="P1809" s="214">
        <v>0</v>
      </c>
      <c r="Q1809" s="214">
        <v>4454.3999999999996</v>
      </c>
      <c r="R1809" s="68" t="s">
        <v>1479</v>
      </c>
      <c r="S1809" s="349"/>
      <c r="T1809" s="272"/>
    </row>
    <row r="1810" spans="1:20" ht="51">
      <c r="A1810" s="191">
        <v>423</v>
      </c>
      <c r="B1810" s="68"/>
      <c r="C1810" s="212" t="s">
        <v>150</v>
      </c>
      <c r="D1810" s="213">
        <v>45740</v>
      </c>
      <c r="E1810" s="191" t="s">
        <v>4637</v>
      </c>
      <c r="F1810" s="191" t="s">
        <v>3</v>
      </c>
      <c r="G1810" s="191">
        <v>2270440</v>
      </c>
      <c r="H1810" s="68"/>
      <c r="I1810" s="197" t="s">
        <v>5831</v>
      </c>
      <c r="J1810" s="68"/>
      <c r="K1810" s="68"/>
      <c r="L1810" s="68"/>
      <c r="M1810" s="68"/>
      <c r="N1810" s="348"/>
      <c r="O1810" s="348"/>
      <c r="P1810" s="214">
        <v>0</v>
      </c>
      <c r="Q1810" s="214">
        <v>4176</v>
      </c>
      <c r="R1810" s="68" t="s">
        <v>1479</v>
      </c>
      <c r="S1810" s="349"/>
      <c r="T1810" s="272"/>
    </row>
    <row r="1811" spans="1:20" ht="51">
      <c r="A1811" s="191">
        <v>16</v>
      </c>
      <c r="B1811" s="68"/>
      <c r="C1811" s="212" t="s">
        <v>40</v>
      </c>
      <c r="D1811" s="213">
        <v>45740</v>
      </c>
      <c r="E1811" s="191" t="s">
        <v>4638</v>
      </c>
      <c r="F1811" s="191" t="s">
        <v>3</v>
      </c>
      <c r="G1811" s="191">
        <v>2270460</v>
      </c>
      <c r="H1811" s="68"/>
      <c r="I1811" s="197" t="s">
        <v>5832</v>
      </c>
      <c r="J1811" s="68"/>
      <c r="K1811" s="68"/>
      <c r="L1811" s="68"/>
      <c r="M1811" s="68"/>
      <c r="N1811" s="348"/>
      <c r="O1811" s="348"/>
      <c r="P1811" s="214">
        <v>0</v>
      </c>
      <c r="Q1811" s="214">
        <v>6512.28</v>
      </c>
      <c r="R1811" s="68" t="s">
        <v>1479</v>
      </c>
      <c r="S1811" s="349"/>
      <c r="T1811" s="272"/>
    </row>
    <row r="1812" spans="1:20" ht="51">
      <c r="A1812" s="191">
        <v>16</v>
      </c>
      <c r="B1812" s="68"/>
      <c r="C1812" s="212" t="s">
        <v>40</v>
      </c>
      <c r="D1812" s="213">
        <v>45740</v>
      </c>
      <c r="E1812" s="191" t="s">
        <v>4639</v>
      </c>
      <c r="F1812" s="191" t="s">
        <v>3</v>
      </c>
      <c r="G1812" s="191">
        <v>2270463</v>
      </c>
      <c r="H1812" s="68"/>
      <c r="I1812" s="197" t="s">
        <v>5833</v>
      </c>
      <c r="J1812" s="68"/>
      <c r="K1812" s="68"/>
      <c r="L1812" s="68"/>
      <c r="M1812" s="68"/>
      <c r="N1812" s="348"/>
      <c r="O1812" s="348"/>
      <c r="P1812" s="214">
        <v>0</v>
      </c>
      <c r="Q1812" s="214">
        <v>10707.92</v>
      </c>
      <c r="R1812" s="68" t="s">
        <v>1479</v>
      </c>
      <c r="S1812" s="349"/>
      <c r="T1812" s="272"/>
    </row>
    <row r="1813" spans="1:20" ht="51">
      <c r="A1813" s="191">
        <v>660</v>
      </c>
      <c r="B1813" s="68"/>
      <c r="C1813" s="212" t="s">
        <v>176</v>
      </c>
      <c r="D1813" s="213">
        <v>45740</v>
      </c>
      <c r="E1813" s="191" t="s">
        <v>4640</v>
      </c>
      <c r="F1813" s="191" t="s">
        <v>3</v>
      </c>
      <c r="G1813" s="191">
        <v>2270484</v>
      </c>
      <c r="H1813" s="68"/>
      <c r="I1813" s="197" t="s">
        <v>5834</v>
      </c>
      <c r="J1813" s="68"/>
      <c r="K1813" s="68"/>
      <c r="L1813" s="68"/>
      <c r="M1813" s="68"/>
      <c r="N1813" s="348"/>
      <c r="O1813" s="348"/>
      <c r="P1813" s="214">
        <v>0</v>
      </c>
      <c r="Q1813" s="214">
        <v>468</v>
      </c>
      <c r="R1813" s="68" t="s">
        <v>1479</v>
      </c>
      <c r="S1813" s="349"/>
      <c r="T1813" s="272"/>
    </row>
    <row r="1814" spans="1:20" ht="51">
      <c r="A1814" s="191">
        <v>660</v>
      </c>
      <c r="B1814" s="68"/>
      <c r="C1814" s="212" t="s">
        <v>176</v>
      </c>
      <c r="D1814" s="213">
        <v>45740</v>
      </c>
      <c r="E1814" s="191" t="s">
        <v>4641</v>
      </c>
      <c r="F1814" s="191" t="s">
        <v>3</v>
      </c>
      <c r="G1814" s="191">
        <v>2270486</v>
      </c>
      <c r="H1814" s="68"/>
      <c r="I1814" s="197" t="s">
        <v>5835</v>
      </c>
      <c r="J1814" s="68"/>
      <c r="K1814" s="68"/>
      <c r="L1814" s="68"/>
      <c r="M1814" s="68"/>
      <c r="N1814" s="348"/>
      <c r="O1814" s="348"/>
      <c r="P1814" s="214">
        <v>0</v>
      </c>
      <c r="Q1814" s="214">
        <v>10000</v>
      </c>
      <c r="R1814" s="68" t="s">
        <v>1479</v>
      </c>
      <c r="S1814" s="349"/>
      <c r="T1814" s="272"/>
    </row>
    <row r="1815" spans="1:20" ht="51">
      <c r="A1815" s="191">
        <v>253</v>
      </c>
      <c r="B1815" s="68"/>
      <c r="C1815" s="212" t="s">
        <v>104</v>
      </c>
      <c r="D1815" s="213">
        <v>45740</v>
      </c>
      <c r="E1815" s="191" t="s">
        <v>4642</v>
      </c>
      <c r="F1815" s="191" t="s">
        <v>3</v>
      </c>
      <c r="G1815" s="191">
        <v>2270508</v>
      </c>
      <c r="H1815" s="68"/>
      <c r="I1815" s="197" t="s">
        <v>5836</v>
      </c>
      <c r="J1815" s="68"/>
      <c r="K1815" s="68"/>
      <c r="L1815" s="68"/>
      <c r="M1815" s="68"/>
      <c r="N1815" s="348"/>
      <c r="O1815" s="348"/>
      <c r="P1815" s="214">
        <v>0</v>
      </c>
      <c r="Q1815" s="214">
        <v>6281.93</v>
      </c>
      <c r="R1815" s="68" t="s">
        <v>1479</v>
      </c>
      <c r="S1815" s="349"/>
      <c r="T1815" s="272"/>
    </row>
    <row r="1816" spans="1:20" ht="63.75">
      <c r="A1816" s="191">
        <v>513</v>
      </c>
      <c r="B1816" s="68"/>
      <c r="C1816" s="212" t="s">
        <v>160</v>
      </c>
      <c r="D1816" s="213">
        <v>45741</v>
      </c>
      <c r="E1816" s="191" t="s">
        <v>4643</v>
      </c>
      <c r="F1816" s="191" t="s">
        <v>14</v>
      </c>
      <c r="G1816" s="191">
        <v>3074439</v>
      </c>
      <c r="H1816" s="68"/>
      <c r="I1816" s="197" t="s">
        <v>5837</v>
      </c>
      <c r="J1816" s="68"/>
      <c r="K1816" s="68"/>
      <c r="L1816" s="68"/>
      <c r="M1816" s="68"/>
      <c r="N1816" s="348"/>
      <c r="O1816" s="348"/>
      <c r="P1816" s="214">
        <v>60</v>
      </c>
      <c r="Q1816" s="214">
        <v>0</v>
      </c>
      <c r="R1816" s="68" t="s">
        <v>1479</v>
      </c>
      <c r="S1816" s="349"/>
      <c r="T1816" s="272"/>
    </row>
    <row r="1817" spans="1:20" ht="63.75">
      <c r="A1817" s="191">
        <v>513</v>
      </c>
      <c r="B1817" s="68"/>
      <c r="C1817" s="212" t="s">
        <v>160</v>
      </c>
      <c r="D1817" s="213">
        <v>45741</v>
      </c>
      <c r="E1817" s="191" t="s">
        <v>4644</v>
      </c>
      <c r="F1817" s="191" t="s">
        <v>14</v>
      </c>
      <c r="G1817" s="191">
        <v>3074437</v>
      </c>
      <c r="H1817" s="68"/>
      <c r="I1817" s="197" t="s">
        <v>5838</v>
      </c>
      <c r="J1817" s="68"/>
      <c r="K1817" s="68"/>
      <c r="L1817" s="68"/>
      <c r="M1817" s="68"/>
      <c r="N1817" s="348"/>
      <c r="O1817" s="348"/>
      <c r="P1817" s="214">
        <v>60</v>
      </c>
      <c r="Q1817" s="214">
        <v>0</v>
      </c>
      <c r="R1817" s="68" t="s">
        <v>1479</v>
      </c>
      <c r="S1817" s="349"/>
      <c r="T1817" s="272"/>
    </row>
    <row r="1818" spans="1:20" ht="63.75">
      <c r="A1818" s="191">
        <v>513</v>
      </c>
      <c r="B1818" s="68"/>
      <c r="C1818" s="212" t="s">
        <v>160</v>
      </c>
      <c r="D1818" s="213">
        <v>45741</v>
      </c>
      <c r="E1818" s="191" t="s">
        <v>4645</v>
      </c>
      <c r="F1818" s="191" t="s">
        <v>14</v>
      </c>
      <c r="G1818" s="191">
        <v>3074431</v>
      </c>
      <c r="H1818" s="68"/>
      <c r="I1818" s="197" t="s">
        <v>5839</v>
      </c>
      <c r="J1818" s="68"/>
      <c r="K1818" s="68"/>
      <c r="L1818" s="68"/>
      <c r="M1818" s="68"/>
      <c r="N1818" s="348"/>
      <c r="O1818" s="348"/>
      <c r="P1818" s="214">
        <v>60</v>
      </c>
      <c r="Q1818" s="214">
        <v>0</v>
      </c>
      <c r="R1818" s="68" t="s">
        <v>1479</v>
      </c>
      <c r="S1818" s="349"/>
      <c r="T1818" s="272"/>
    </row>
    <row r="1819" spans="1:20" ht="76.5">
      <c r="A1819" s="191">
        <v>513</v>
      </c>
      <c r="B1819" s="68"/>
      <c r="C1819" s="212" t="s">
        <v>160</v>
      </c>
      <c r="D1819" s="213">
        <v>45741</v>
      </c>
      <c r="E1819" s="191" t="s">
        <v>4646</v>
      </c>
      <c r="F1819" s="191" t="s">
        <v>14</v>
      </c>
      <c r="G1819" s="191">
        <v>3074433</v>
      </c>
      <c r="H1819" s="68"/>
      <c r="I1819" s="197" t="s">
        <v>5840</v>
      </c>
      <c r="J1819" s="68"/>
      <c r="K1819" s="68"/>
      <c r="L1819" s="68"/>
      <c r="M1819" s="68"/>
      <c r="N1819" s="348"/>
      <c r="O1819" s="348"/>
      <c r="P1819" s="214">
        <v>60</v>
      </c>
      <c r="Q1819" s="214">
        <v>0</v>
      </c>
      <c r="R1819" s="68" t="s">
        <v>1479</v>
      </c>
      <c r="S1819" s="349"/>
      <c r="T1819" s="272"/>
    </row>
    <row r="1820" spans="1:20" ht="63.75">
      <c r="A1820" s="191">
        <v>513</v>
      </c>
      <c r="B1820" s="68"/>
      <c r="C1820" s="212" t="s">
        <v>160</v>
      </c>
      <c r="D1820" s="213">
        <v>45741</v>
      </c>
      <c r="E1820" s="191" t="s">
        <v>4647</v>
      </c>
      <c r="F1820" s="191" t="s">
        <v>14</v>
      </c>
      <c r="G1820" s="191">
        <v>3074435</v>
      </c>
      <c r="H1820" s="68"/>
      <c r="I1820" s="197" t="s">
        <v>5841</v>
      </c>
      <c r="J1820" s="68"/>
      <c r="K1820" s="68"/>
      <c r="L1820" s="68"/>
      <c r="M1820" s="68"/>
      <c r="N1820" s="348"/>
      <c r="O1820" s="348"/>
      <c r="P1820" s="214">
        <v>60</v>
      </c>
      <c r="Q1820" s="214">
        <v>0</v>
      </c>
      <c r="R1820" s="68" t="s">
        <v>1479</v>
      </c>
      <c r="S1820" s="349"/>
      <c r="T1820" s="272"/>
    </row>
    <row r="1821" spans="1:20" ht="76.5">
      <c r="A1821" s="191" t="s">
        <v>544</v>
      </c>
      <c r="B1821" s="68"/>
      <c r="C1821" s="212" t="s">
        <v>679</v>
      </c>
      <c r="D1821" s="213">
        <v>45741</v>
      </c>
      <c r="E1821" s="191" t="s">
        <v>4648</v>
      </c>
      <c r="F1821" s="191" t="s">
        <v>6</v>
      </c>
      <c r="G1821" s="191">
        <v>2191978</v>
      </c>
      <c r="H1821" s="68"/>
      <c r="I1821" s="197" t="s">
        <v>5842</v>
      </c>
      <c r="J1821" s="68"/>
      <c r="K1821" s="68"/>
      <c r="L1821" s="68"/>
      <c r="M1821" s="68"/>
      <c r="N1821" s="348"/>
      <c r="O1821" s="348"/>
      <c r="P1821" s="214">
        <v>0</v>
      </c>
      <c r="Q1821" s="214">
        <v>15000</v>
      </c>
      <c r="R1821" s="68" t="s">
        <v>1479</v>
      </c>
      <c r="S1821" s="349"/>
      <c r="T1821" s="272"/>
    </row>
    <row r="1822" spans="1:20" ht="63.75">
      <c r="A1822" s="191" t="s">
        <v>544</v>
      </c>
      <c r="B1822" s="68"/>
      <c r="C1822" s="212" t="s">
        <v>679</v>
      </c>
      <c r="D1822" s="213">
        <v>45741</v>
      </c>
      <c r="E1822" s="191" t="s">
        <v>4649</v>
      </c>
      <c r="F1822" s="191" t="s">
        <v>6</v>
      </c>
      <c r="G1822" s="191">
        <v>2191979</v>
      </c>
      <c r="H1822" s="68"/>
      <c r="I1822" s="197" t="s">
        <v>5843</v>
      </c>
      <c r="J1822" s="68"/>
      <c r="K1822" s="68"/>
      <c r="L1822" s="68"/>
      <c r="M1822" s="68"/>
      <c r="N1822" s="348"/>
      <c r="O1822" s="348"/>
      <c r="P1822" s="214">
        <v>0</v>
      </c>
      <c r="Q1822" s="214">
        <v>14734.36</v>
      </c>
      <c r="R1822" s="68" t="s">
        <v>1479</v>
      </c>
      <c r="S1822" s="349"/>
      <c r="T1822" s="272"/>
    </row>
    <row r="1823" spans="1:20" ht="63.75">
      <c r="A1823" s="191">
        <v>47</v>
      </c>
      <c r="B1823" s="68"/>
      <c r="C1823" s="212" t="s">
        <v>45</v>
      </c>
      <c r="D1823" s="213">
        <v>45741</v>
      </c>
      <c r="E1823" s="191" t="s">
        <v>4650</v>
      </c>
      <c r="F1823" s="191" t="s">
        <v>6</v>
      </c>
      <c r="G1823" s="191">
        <v>2191981</v>
      </c>
      <c r="H1823" s="68"/>
      <c r="I1823" s="197" t="s">
        <v>5844</v>
      </c>
      <c r="J1823" s="68"/>
      <c r="K1823" s="68"/>
      <c r="L1823" s="68"/>
      <c r="M1823" s="68"/>
      <c r="N1823" s="348"/>
      <c r="O1823" s="348"/>
      <c r="P1823" s="214">
        <v>0</v>
      </c>
      <c r="Q1823" s="214">
        <v>100808.78</v>
      </c>
      <c r="R1823" s="68" t="s">
        <v>1479</v>
      </c>
      <c r="S1823" s="349"/>
      <c r="T1823" s="272"/>
    </row>
    <row r="1824" spans="1:20" ht="63.75">
      <c r="A1824" s="191">
        <v>47</v>
      </c>
      <c r="B1824" s="68"/>
      <c r="C1824" s="212" t="s">
        <v>45</v>
      </c>
      <c r="D1824" s="213">
        <v>45741</v>
      </c>
      <c r="E1824" s="191" t="s">
        <v>4651</v>
      </c>
      <c r="F1824" s="191" t="s">
        <v>6</v>
      </c>
      <c r="G1824" s="191">
        <v>2191982</v>
      </c>
      <c r="H1824" s="68"/>
      <c r="I1824" s="197" t="s">
        <v>5845</v>
      </c>
      <c r="J1824" s="68"/>
      <c r="K1824" s="68"/>
      <c r="L1824" s="68"/>
      <c r="M1824" s="68"/>
      <c r="N1824" s="348"/>
      <c r="O1824" s="348"/>
      <c r="P1824" s="214">
        <v>0</v>
      </c>
      <c r="Q1824" s="214">
        <v>219037.4</v>
      </c>
      <c r="R1824" s="68" t="s">
        <v>1479</v>
      </c>
      <c r="S1824" s="349"/>
      <c r="T1824" s="272"/>
    </row>
    <row r="1825" spans="1:20" ht="63.75">
      <c r="A1825" s="191" t="s">
        <v>544</v>
      </c>
      <c r="B1825" s="68"/>
      <c r="C1825" s="212" t="s">
        <v>679</v>
      </c>
      <c r="D1825" s="213">
        <v>45741</v>
      </c>
      <c r="E1825" s="191" t="s">
        <v>4652</v>
      </c>
      <c r="F1825" s="191" t="s">
        <v>6</v>
      </c>
      <c r="G1825" s="191">
        <v>2191985</v>
      </c>
      <c r="H1825" s="68"/>
      <c r="I1825" s="197" t="s">
        <v>5846</v>
      </c>
      <c r="J1825" s="68"/>
      <c r="K1825" s="68"/>
      <c r="L1825" s="68"/>
      <c r="M1825" s="68"/>
      <c r="N1825" s="348"/>
      <c r="O1825" s="348"/>
      <c r="P1825" s="214">
        <v>0</v>
      </c>
      <c r="Q1825" s="214">
        <v>42262.18</v>
      </c>
      <c r="R1825" s="68" t="s">
        <v>1479</v>
      </c>
      <c r="S1825" s="349"/>
      <c r="T1825" s="272"/>
    </row>
    <row r="1826" spans="1:20" ht="63.75">
      <c r="A1826" s="191" t="s">
        <v>544</v>
      </c>
      <c r="B1826" s="68"/>
      <c r="C1826" s="212" t="s">
        <v>679</v>
      </c>
      <c r="D1826" s="213">
        <v>45741</v>
      </c>
      <c r="E1826" s="191" t="s">
        <v>4653</v>
      </c>
      <c r="F1826" s="191" t="s">
        <v>6</v>
      </c>
      <c r="G1826" s="191">
        <v>2191987</v>
      </c>
      <c r="H1826" s="68"/>
      <c r="I1826" s="197" t="s">
        <v>5847</v>
      </c>
      <c r="J1826" s="68"/>
      <c r="K1826" s="68"/>
      <c r="L1826" s="68"/>
      <c r="M1826" s="68"/>
      <c r="N1826" s="348"/>
      <c r="O1826" s="348"/>
      <c r="P1826" s="214">
        <v>0</v>
      </c>
      <c r="Q1826" s="214">
        <v>26070.68</v>
      </c>
      <c r="R1826" s="68" t="s">
        <v>1479</v>
      </c>
      <c r="S1826" s="349"/>
      <c r="T1826" s="272"/>
    </row>
    <row r="1827" spans="1:20" ht="76.5">
      <c r="A1827" s="191" t="s">
        <v>542</v>
      </c>
      <c r="B1827" s="68"/>
      <c r="C1827" s="212" t="s">
        <v>687</v>
      </c>
      <c r="D1827" s="213">
        <v>45741</v>
      </c>
      <c r="E1827" s="191" t="s">
        <v>4654</v>
      </c>
      <c r="F1827" s="191" t="s">
        <v>10</v>
      </c>
      <c r="G1827" s="191">
        <v>3074967</v>
      </c>
      <c r="H1827" s="68"/>
      <c r="I1827" s="197" t="s">
        <v>5848</v>
      </c>
      <c r="J1827" s="68"/>
      <c r="K1827" s="68"/>
      <c r="L1827" s="68"/>
      <c r="M1827" s="68"/>
      <c r="N1827" s="348"/>
      <c r="O1827" s="348"/>
      <c r="P1827" s="214">
        <v>60</v>
      </c>
      <c r="Q1827" s="214">
        <v>0</v>
      </c>
      <c r="R1827" s="68" t="s">
        <v>1479</v>
      </c>
      <c r="S1827" s="349"/>
      <c r="T1827" s="272"/>
    </row>
    <row r="1828" spans="1:20" ht="63.75">
      <c r="A1828" s="191" t="s">
        <v>544</v>
      </c>
      <c r="B1828" s="68"/>
      <c r="C1828" s="212" t="s">
        <v>679</v>
      </c>
      <c r="D1828" s="213">
        <v>45741</v>
      </c>
      <c r="E1828" s="191" t="s">
        <v>4655</v>
      </c>
      <c r="F1828" s="191" t="s">
        <v>6</v>
      </c>
      <c r="G1828" s="191">
        <v>3075113</v>
      </c>
      <c r="H1828" s="68"/>
      <c r="I1828" s="197" t="s">
        <v>5849</v>
      </c>
      <c r="J1828" s="68"/>
      <c r="K1828" s="68"/>
      <c r="L1828" s="68"/>
      <c r="M1828" s="68"/>
      <c r="N1828" s="348"/>
      <c r="O1828" s="348"/>
      <c r="P1828" s="214">
        <v>0</v>
      </c>
      <c r="Q1828" s="214">
        <v>71629.679999999993</v>
      </c>
      <c r="R1828" s="68" t="s">
        <v>1479</v>
      </c>
      <c r="S1828" s="349"/>
      <c r="T1828" s="272"/>
    </row>
    <row r="1829" spans="1:20" ht="76.5">
      <c r="A1829" s="191">
        <v>117</v>
      </c>
      <c r="B1829" s="68"/>
      <c r="C1829" s="212" t="s">
        <v>54</v>
      </c>
      <c r="D1829" s="213">
        <v>45741</v>
      </c>
      <c r="E1829" s="191" t="s">
        <v>4656</v>
      </c>
      <c r="F1829" s="191" t="s">
        <v>10</v>
      </c>
      <c r="G1829" s="191">
        <v>1122960</v>
      </c>
      <c r="H1829" s="68"/>
      <c r="I1829" s="197" t="s">
        <v>5850</v>
      </c>
      <c r="J1829" s="68"/>
      <c r="K1829" s="68"/>
      <c r="L1829" s="68"/>
      <c r="M1829" s="68"/>
      <c r="N1829" s="348"/>
      <c r="O1829" s="348"/>
      <c r="P1829" s="214">
        <v>60</v>
      </c>
      <c r="Q1829" s="214">
        <v>0</v>
      </c>
      <c r="R1829" s="68" t="s">
        <v>1479</v>
      </c>
      <c r="S1829" s="349"/>
      <c r="T1829" s="272"/>
    </row>
    <row r="1830" spans="1:20" ht="76.5">
      <c r="A1830" s="191">
        <v>117</v>
      </c>
      <c r="B1830" s="68"/>
      <c r="C1830" s="212" t="s">
        <v>54</v>
      </c>
      <c r="D1830" s="213">
        <v>45741</v>
      </c>
      <c r="E1830" s="191" t="s">
        <v>4657</v>
      </c>
      <c r="F1830" s="191" t="s">
        <v>10</v>
      </c>
      <c r="G1830" s="191">
        <v>1122961</v>
      </c>
      <c r="H1830" s="68"/>
      <c r="I1830" s="197" t="s">
        <v>5851</v>
      </c>
      <c r="J1830" s="68"/>
      <c r="K1830" s="68"/>
      <c r="L1830" s="68"/>
      <c r="M1830" s="68"/>
      <c r="N1830" s="348"/>
      <c r="O1830" s="348"/>
      <c r="P1830" s="214">
        <v>60</v>
      </c>
      <c r="Q1830" s="214">
        <v>0</v>
      </c>
      <c r="R1830" s="68" t="s">
        <v>1479</v>
      </c>
      <c r="S1830" s="349"/>
      <c r="T1830" s="272"/>
    </row>
    <row r="1831" spans="1:20" ht="89.25">
      <c r="A1831" s="191">
        <v>389</v>
      </c>
      <c r="B1831" s="68"/>
      <c r="C1831" s="212" t="s">
        <v>1401</v>
      </c>
      <c r="D1831" s="213">
        <v>45741</v>
      </c>
      <c r="E1831" s="191" t="s">
        <v>4658</v>
      </c>
      <c r="F1831" s="191" t="s">
        <v>10</v>
      </c>
      <c r="G1831" s="191">
        <v>1122972</v>
      </c>
      <c r="H1831" s="68"/>
      <c r="I1831" s="197" t="s">
        <v>5852</v>
      </c>
      <c r="J1831" s="68"/>
      <c r="K1831" s="68"/>
      <c r="L1831" s="68"/>
      <c r="M1831" s="68"/>
      <c r="N1831" s="348"/>
      <c r="O1831" s="348"/>
      <c r="P1831" s="214">
        <v>60</v>
      </c>
      <c r="Q1831" s="214">
        <v>0</v>
      </c>
      <c r="R1831" s="68" t="s">
        <v>1479</v>
      </c>
      <c r="S1831" s="349"/>
      <c r="T1831" s="272"/>
    </row>
    <row r="1832" spans="1:20" ht="89.25">
      <c r="A1832" s="191">
        <v>389</v>
      </c>
      <c r="B1832" s="68"/>
      <c r="C1832" s="212" t="s">
        <v>1401</v>
      </c>
      <c r="D1832" s="213">
        <v>45741</v>
      </c>
      <c r="E1832" s="191" t="s">
        <v>4659</v>
      </c>
      <c r="F1832" s="191" t="s">
        <v>10</v>
      </c>
      <c r="G1832" s="191">
        <v>1122973</v>
      </c>
      <c r="H1832" s="68"/>
      <c r="I1832" s="197" t="s">
        <v>5853</v>
      </c>
      <c r="J1832" s="68"/>
      <c r="K1832" s="68"/>
      <c r="L1832" s="68"/>
      <c r="M1832" s="68"/>
      <c r="N1832" s="348"/>
      <c r="O1832" s="348"/>
      <c r="P1832" s="214">
        <v>60</v>
      </c>
      <c r="Q1832" s="214">
        <v>0</v>
      </c>
      <c r="R1832" s="68" t="s">
        <v>1479</v>
      </c>
      <c r="S1832" s="349"/>
      <c r="T1832" s="272"/>
    </row>
    <row r="1833" spans="1:20" ht="89.25">
      <c r="A1833" s="191">
        <v>389</v>
      </c>
      <c r="B1833" s="68"/>
      <c r="C1833" s="212" t="s">
        <v>1401</v>
      </c>
      <c r="D1833" s="213">
        <v>45741</v>
      </c>
      <c r="E1833" s="191" t="s">
        <v>4660</v>
      </c>
      <c r="F1833" s="191" t="s">
        <v>10</v>
      </c>
      <c r="G1833" s="191">
        <v>1122974</v>
      </c>
      <c r="H1833" s="68"/>
      <c r="I1833" s="197" t="s">
        <v>5854</v>
      </c>
      <c r="J1833" s="68"/>
      <c r="K1833" s="68"/>
      <c r="L1833" s="68"/>
      <c r="M1833" s="68"/>
      <c r="N1833" s="348"/>
      <c r="O1833" s="348"/>
      <c r="P1833" s="214">
        <v>60</v>
      </c>
      <c r="Q1833" s="214">
        <v>0</v>
      </c>
      <c r="R1833" s="68" t="s">
        <v>1479</v>
      </c>
      <c r="S1833" s="349"/>
      <c r="T1833" s="272"/>
    </row>
    <row r="1834" spans="1:20" ht="76.5">
      <c r="A1834" s="191">
        <v>117</v>
      </c>
      <c r="B1834" s="68"/>
      <c r="C1834" s="212" t="s">
        <v>54</v>
      </c>
      <c r="D1834" s="213">
        <v>45741</v>
      </c>
      <c r="E1834" s="191" t="s">
        <v>4661</v>
      </c>
      <c r="F1834" s="191" t="s">
        <v>10</v>
      </c>
      <c r="G1834" s="191">
        <v>1122975</v>
      </c>
      <c r="H1834" s="68"/>
      <c r="I1834" s="197" t="s">
        <v>5855</v>
      </c>
      <c r="J1834" s="68"/>
      <c r="K1834" s="68"/>
      <c r="L1834" s="68"/>
      <c r="M1834" s="68"/>
      <c r="N1834" s="348"/>
      <c r="O1834" s="348"/>
      <c r="P1834" s="214">
        <v>60</v>
      </c>
      <c r="Q1834" s="214">
        <v>0</v>
      </c>
      <c r="R1834" s="68" t="s">
        <v>1479</v>
      </c>
      <c r="S1834" s="349"/>
      <c r="T1834" s="272"/>
    </row>
    <row r="1835" spans="1:20" ht="89.25">
      <c r="A1835" s="191">
        <v>389</v>
      </c>
      <c r="B1835" s="68"/>
      <c r="C1835" s="212" t="s">
        <v>1401</v>
      </c>
      <c r="D1835" s="213">
        <v>45741</v>
      </c>
      <c r="E1835" s="191" t="s">
        <v>4662</v>
      </c>
      <c r="F1835" s="191" t="s">
        <v>10</v>
      </c>
      <c r="G1835" s="191">
        <v>1122978</v>
      </c>
      <c r="H1835" s="68"/>
      <c r="I1835" s="197" t="s">
        <v>5856</v>
      </c>
      <c r="J1835" s="68"/>
      <c r="K1835" s="68"/>
      <c r="L1835" s="68"/>
      <c r="M1835" s="68"/>
      <c r="N1835" s="348"/>
      <c r="O1835" s="348"/>
      <c r="P1835" s="214">
        <v>60</v>
      </c>
      <c r="Q1835" s="214">
        <v>0</v>
      </c>
      <c r="R1835" s="68" t="s">
        <v>1479</v>
      </c>
      <c r="S1835" s="349"/>
      <c r="T1835" s="272"/>
    </row>
    <row r="1836" spans="1:20" ht="89.25">
      <c r="A1836" s="191">
        <v>389</v>
      </c>
      <c r="B1836" s="68"/>
      <c r="C1836" s="212" t="s">
        <v>1401</v>
      </c>
      <c r="D1836" s="213">
        <v>45741</v>
      </c>
      <c r="E1836" s="191" t="s">
        <v>4663</v>
      </c>
      <c r="F1836" s="191" t="s">
        <v>10</v>
      </c>
      <c r="G1836" s="191">
        <v>1122979</v>
      </c>
      <c r="H1836" s="68"/>
      <c r="I1836" s="197" t="s">
        <v>5857</v>
      </c>
      <c r="J1836" s="68"/>
      <c r="K1836" s="68"/>
      <c r="L1836" s="68"/>
      <c r="M1836" s="68"/>
      <c r="N1836" s="348"/>
      <c r="O1836" s="348"/>
      <c r="P1836" s="214">
        <v>60</v>
      </c>
      <c r="Q1836" s="214">
        <v>0</v>
      </c>
      <c r="R1836" s="68" t="s">
        <v>1479</v>
      </c>
      <c r="S1836" s="349"/>
      <c r="T1836" s="272"/>
    </row>
    <row r="1837" spans="1:20" ht="89.25">
      <c r="A1837" s="191">
        <v>389</v>
      </c>
      <c r="B1837" s="68"/>
      <c r="C1837" s="212" t="s">
        <v>1401</v>
      </c>
      <c r="D1837" s="213">
        <v>45741</v>
      </c>
      <c r="E1837" s="191" t="s">
        <v>4664</v>
      </c>
      <c r="F1837" s="191" t="s">
        <v>10</v>
      </c>
      <c r="G1837" s="191">
        <v>1122983</v>
      </c>
      <c r="H1837" s="68"/>
      <c r="I1837" s="197" t="s">
        <v>5858</v>
      </c>
      <c r="J1837" s="68"/>
      <c r="K1837" s="68"/>
      <c r="L1837" s="68"/>
      <c r="M1837" s="68"/>
      <c r="N1837" s="348"/>
      <c r="O1837" s="348"/>
      <c r="P1837" s="214">
        <v>60</v>
      </c>
      <c r="Q1837" s="214">
        <v>0</v>
      </c>
      <c r="R1837" s="68" t="s">
        <v>1479</v>
      </c>
      <c r="S1837" s="349"/>
      <c r="T1837" s="272"/>
    </row>
    <row r="1838" spans="1:20" ht="76.5">
      <c r="A1838" s="191">
        <v>117</v>
      </c>
      <c r="B1838" s="68"/>
      <c r="C1838" s="212" t="s">
        <v>54</v>
      </c>
      <c r="D1838" s="213">
        <v>45741</v>
      </c>
      <c r="E1838" s="191" t="s">
        <v>4665</v>
      </c>
      <c r="F1838" s="191" t="s">
        <v>10</v>
      </c>
      <c r="G1838" s="191">
        <v>1122985</v>
      </c>
      <c r="H1838" s="68"/>
      <c r="I1838" s="197" t="s">
        <v>5859</v>
      </c>
      <c r="J1838" s="68"/>
      <c r="K1838" s="68"/>
      <c r="L1838" s="68"/>
      <c r="M1838" s="68"/>
      <c r="N1838" s="348"/>
      <c r="O1838" s="348"/>
      <c r="P1838" s="214">
        <v>60</v>
      </c>
      <c r="Q1838" s="214">
        <v>0</v>
      </c>
      <c r="R1838" s="68" t="s">
        <v>1479</v>
      </c>
      <c r="S1838" s="349"/>
      <c r="T1838" s="272"/>
    </row>
    <row r="1839" spans="1:20" ht="76.5">
      <c r="A1839" s="191">
        <v>117</v>
      </c>
      <c r="B1839" s="68"/>
      <c r="C1839" s="212" t="s">
        <v>54</v>
      </c>
      <c r="D1839" s="213">
        <v>45741</v>
      </c>
      <c r="E1839" s="191" t="s">
        <v>4666</v>
      </c>
      <c r="F1839" s="191" t="s">
        <v>10</v>
      </c>
      <c r="G1839" s="191">
        <v>1122984</v>
      </c>
      <c r="H1839" s="68"/>
      <c r="I1839" s="197" t="s">
        <v>5860</v>
      </c>
      <c r="J1839" s="68"/>
      <c r="K1839" s="68"/>
      <c r="L1839" s="68"/>
      <c r="M1839" s="68"/>
      <c r="N1839" s="348"/>
      <c r="O1839" s="348"/>
      <c r="P1839" s="214">
        <v>60</v>
      </c>
      <c r="Q1839" s="214">
        <v>0</v>
      </c>
      <c r="R1839" s="68" t="s">
        <v>1479</v>
      </c>
      <c r="S1839" s="349"/>
      <c r="T1839" s="272"/>
    </row>
    <row r="1840" spans="1:20" ht="38.25">
      <c r="A1840" s="191">
        <v>290</v>
      </c>
      <c r="B1840" s="68"/>
      <c r="C1840" s="212" t="s">
        <v>118</v>
      </c>
      <c r="D1840" s="213">
        <v>45741</v>
      </c>
      <c r="E1840" s="191" t="s">
        <v>4667</v>
      </c>
      <c r="F1840" s="191" t="s">
        <v>3</v>
      </c>
      <c r="G1840" s="191">
        <v>2270766</v>
      </c>
      <c r="H1840" s="68"/>
      <c r="I1840" s="197" t="s">
        <v>5861</v>
      </c>
      <c r="J1840" s="68"/>
      <c r="K1840" s="68"/>
      <c r="L1840" s="68"/>
      <c r="M1840" s="68"/>
      <c r="N1840" s="348"/>
      <c r="O1840" s="348"/>
      <c r="P1840" s="214">
        <v>0</v>
      </c>
      <c r="Q1840" s="214">
        <v>111</v>
      </c>
      <c r="R1840" s="68" t="s">
        <v>1479</v>
      </c>
      <c r="S1840" s="349"/>
      <c r="T1840" s="272"/>
    </row>
    <row r="1841" spans="1:20" ht="38.25">
      <c r="A1841" s="191">
        <v>290</v>
      </c>
      <c r="B1841" s="68"/>
      <c r="C1841" s="212" t="s">
        <v>118</v>
      </c>
      <c r="D1841" s="213">
        <v>45741</v>
      </c>
      <c r="E1841" s="191" t="s">
        <v>4668</v>
      </c>
      <c r="F1841" s="191" t="s">
        <v>3</v>
      </c>
      <c r="G1841" s="191">
        <v>2270769</v>
      </c>
      <c r="H1841" s="68"/>
      <c r="I1841" s="197" t="s">
        <v>5862</v>
      </c>
      <c r="J1841" s="68"/>
      <c r="K1841" s="68"/>
      <c r="L1841" s="68"/>
      <c r="M1841" s="68"/>
      <c r="N1841" s="348"/>
      <c r="O1841" s="348"/>
      <c r="P1841" s="214">
        <v>0</v>
      </c>
      <c r="Q1841" s="214">
        <v>111</v>
      </c>
      <c r="R1841" s="68" t="s">
        <v>1479</v>
      </c>
      <c r="S1841" s="349"/>
      <c r="T1841" s="272"/>
    </row>
    <row r="1842" spans="1:20" ht="51">
      <c r="A1842" s="191">
        <v>46</v>
      </c>
      <c r="B1842" s="68"/>
      <c r="C1842" s="212" t="s">
        <v>1367</v>
      </c>
      <c r="D1842" s="213">
        <v>45741</v>
      </c>
      <c r="E1842" s="191" t="s">
        <v>4669</v>
      </c>
      <c r="F1842" s="191" t="s">
        <v>3</v>
      </c>
      <c r="G1842" s="191">
        <v>2270792</v>
      </c>
      <c r="H1842" s="68"/>
      <c r="I1842" s="197" t="s">
        <v>5863</v>
      </c>
      <c r="J1842" s="68"/>
      <c r="K1842" s="68"/>
      <c r="L1842" s="68"/>
      <c r="M1842" s="68"/>
      <c r="N1842" s="348"/>
      <c r="O1842" s="348"/>
      <c r="P1842" s="214">
        <v>0</v>
      </c>
      <c r="Q1842" s="214">
        <v>2500</v>
      </c>
      <c r="R1842" s="68" t="s">
        <v>1479</v>
      </c>
      <c r="S1842" s="349"/>
      <c r="T1842" s="272"/>
    </row>
    <row r="1843" spans="1:20" ht="38.25">
      <c r="A1843" s="191">
        <v>299</v>
      </c>
      <c r="B1843" s="68"/>
      <c r="C1843" s="212" t="s">
        <v>126</v>
      </c>
      <c r="D1843" s="213">
        <v>45741</v>
      </c>
      <c r="E1843" s="191" t="s">
        <v>4670</v>
      </c>
      <c r="F1843" s="191" t="s">
        <v>3</v>
      </c>
      <c r="G1843" s="191">
        <v>2270800</v>
      </c>
      <c r="H1843" s="68"/>
      <c r="I1843" s="197" t="s">
        <v>5864</v>
      </c>
      <c r="J1843" s="68"/>
      <c r="K1843" s="68"/>
      <c r="L1843" s="68"/>
      <c r="M1843" s="68"/>
      <c r="N1843" s="348"/>
      <c r="O1843" s="348"/>
      <c r="P1843" s="214">
        <v>0</v>
      </c>
      <c r="Q1843" s="214">
        <v>59</v>
      </c>
      <c r="R1843" s="68" t="s">
        <v>1479</v>
      </c>
      <c r="S1843" s="349"/>
      <c r="T1843" s="272"/>
    </row>
    <row r="1844" spans="1:20" ht="51">
      <c r="A1844" s="191">
        <v>513</v>
      </c>
      <c r="B1844" s="68"/>
      <c r="C1844" s="212" t="s">
        <v>160</v>
      </c>
      <c r="D1844" s="213">
        <v>45741</v>
      </c>
      <c r="E1844" s="191" t="s">
        <v>4671</v>
      </c>
      <c r="F1844" s="191" t="s">
        <v>3</v>
      </c>
      <c r="G1844" s="191">
        <v>2270814</v>
      </c>
      <c r="H1844" s="68"/>
      <c r="I1844" s="197" t="s">
        <v>5865</v>
      </c>
      <c r="J1844" s="68"/>
      <c r="K1844" s="68"/>
      <c r="L1844" s="68"/>
      <c r="M1844" s="68"/>
      <c r="N1844" s="348"/>
      <c r="O1844" s="348"/>
      <c r="P1844" s="214">
        <v>0</v>
      </c>
      <c r="Q1844" s="214">
        <v>400</v>
      </c>
      <c r="R1844" s="68" t="s">
        <v>1479</v>
      </c>
      <c r="S1844" s="349"/>
      <c r="T1844" s="272"/>
    </row>
    <row r="1845" spans="1:20" ht="51">
      <c r="A1845" s="191" t="s">
        <v>550</v>
      </c>
      <c r="B1845" s="68"/>
      <c r="C1845" s="212" t="s">
        <v>589</v>
      </c>
      <c r="D1845" s="213">
        <v>45741</v>
      </c>
      <c r="E1845" s="191" t="s">
        <v>4672</v>
      </c>
      <c r="F1845" s="191" t="s">
        <v>3</v>
      </c>
      <c r="G1845" s="191">
        <v>2270834</v>
      </c>
      <c r="H1845" s="68"/>
      <c r="I1845" s="197" t="s">
        <v>3665</v>
      </c>
      <c r="J1845" s="68"/>
      <c r="K1845" s="68"/>
      <c r="L1845" s="68"/>
      <c r="M1845" s="68"/>
      <c r="N1845" s="348"/>
      <c r="O1845" s="348"/>
      <c r="P1845" s="214">
        <v>0</v>
      </c>
      <c r="Q1845" s="214">
        <v>679.03</v>
      </c>
      <c r="R1845" s="68" t="s">
        <v>1479</v>
      </c>
      <c r="S1845" s="349"/>
      <c r="T1845" s="272"/>
    </row>
    <row r="1846" spans="1:20" ht="51">
      <c r="A1846" s="191">
        <v>650</v>
      </c>
      <c r="B1846" s="68"/>
      <c r="C1846" s="212" t="s">
        <v>175</v>
      </c>
      <c r="D1846" s="213">
        <v>45741</v>
      </c>
      <c r="E1846" s="191" t="s">
        <v>4673</v>
      </c>
      <c r="F1846" s="191" t="s">
        <v>3</v>
      </c>
      <c r="G1846" s="191">
        <v>2270845</v>
      </c>
      <c r="H1846" s="68"/>
      <c r="I1846" s="197" t="s">
        <v>5866</v>
      </c>
      <c r="J1846" s="68"/>
      <c r="K1846" s="68"/>
      <c r="L1846" s="68"/>
      <c r="M1846" s="68"/>
      <c r="N1846" s="348"/>
      <c r="O1846" s="348"/>
      <c r="P1846" s="214">
        <v>0</v>
      </c>
      <c r="Q1846" s="214">
        <v>252</v>
      </c>
      <c r="R1846" s="68" t="s">
        <v>1479</v>
      </c>
      <c r="S1846" s="349"/>
      <c r="T1846" s="272"/>
    </row>
    <row r="1847" spans="1:20" ht="51">
      <c r="A1847" s="191">
        <v>650</v>
      </c>
      <c r="B1847" s="68"/>
      <c r="C1847" s="212" t="s">
        <v>175</v>
      </c>
      <c r="D1847" s="213">
        <v>45741</v>
      </c>
      <c r="E1847" s="191" t="s">
        <v>4674</v>
      </c>
      <c r="F1847" s="191" t="s">
        <v>3</v>
      </c>
      <c r="G1847" s="191">
        <v>2270847</v>
      </c>
      <c r="H1847" s="68"/>
      <c r="I1847" s="197" t="s">
        <v>5867</v>
      </c>
      <c r="J1847" s="68"/>
      <c r="K1847" s="68"/>
      <c r="L1847" s="68"/>
      <c r="M1847" s="68"/>
      <c r="N1847" s="348"/>
      <c r="O1847" s="348"/>
      <c r="P1847" s="214">
        <v>0</v>
      </c>
      <c r="Q1847" s="214">
        <v>18</v>
      </c>
      <c r="R1847" s="68" t="s">
        <v>1479</v>
      </c>
      <c r="S1847" s="349"/>
      <c r="T1847" s="272"/>
    </row>
    <row r="1848" spans="1:20" ht="51">
      <c r="A1848" s="191">
        <v>650</v>
      </c>
      <c r="B1848" s="68"/>
      <c r="C1848" s="212" t="s">
        <v>175</v>
      </c>
      <c r="D1848" s="213">
        <v>45741</v>
      </c>
      <c r="E1848" s="191" t="s">
        <v>4675</v>
      </c>
      <c r="F1848" s="191" t="s">
        <v>3</v>
      </c>
      <c r="G1848" s="191">
        <v>2270850</v>
      </c>
      <c r="H1848" s="68"/>
      <c r="I1848" s="197" t="s">
        <v>5868</v>
      </c>
      <c r="J1848" s="68"/>
      <c r="K1848" s="68"/>
      <c r="L1848" s="68"/>
      <c r="M1848" s="68"/>
      <c r="N1848" s="348"/>
      <c r="O1848" s="348"/>
      <c r="P1848" s="214">
        <v>0</v>
      </c>
      <c r="Q1848" s="214">
        <v>54</v>
      </c>
      <c r="R1848" s="68" t="s">
        <v>1479</v>
      </c>
      <c r="S1848" s="349"/>
      <c r="T1848" s="272"/>
    </row>
    <row r="1849" spans="1:20" ht="63.75">
      <c r="A1849" s="191">
        <v>310</v>
      </c>
      <c r="B1849" s="68"/>
      <c r="C1849" s="212" t="s">
        <v>131</v>
      </c>
      <c r="D1849" s="213">
        <v>45741</v>
      </c>
      <c r="E1849" s="191" t="s">
        <v>4676</v>
      </c>
      <c r="F1849" s="191" t="s">
        <v>3</v>
      </c>
      <c r="G1849" s="191">
        <v>2270853</v>
      </c>
      <c r="H1849" s="68"/>
      <c r="I1849" s="197" t="s">
        <v>5869</v>
      </c>
      <c r="J1849" s="68"/>
      <c r="K1849" s="68"/>
      <c r="L1849" s="68"/>
      <c r="M1849" s="68"/>
      <c r="N1849" s="348"/>
      <c r="O1849" s="348"/>
      <c r="P1849" s="214">
        <v>0</v>
      </c>
      <c r="Q1849" s="214">
        <v>185.5</v>
      </c>
      <c r="R1849" s="68" t="s">
        <v>1479</v>
      </c>
      <c r="S1849" s="349"/>
      <c r="T1849" s="272"/>
    </row>
    <row r="1850" spans="1:20" ht="38.25">
      <c r="A1850" s="191" t="s">
        <v>550</v>
      </c>
      <c r="B1850" s="68"/>
      <c r="C1850" s="212" t="s">
        <v>589</v>
      </c>
      <c r="D1850" s="213">
        <v>45741</v>
      </c>
      <c r="E1850" s="191" t="s">
        <v>4677</v>
      </c>
      <c r="F1850" s="191" t="s">
        <v>3</v>
      </c>
      <c r="G1850" s="191">
        <v>2270865</v>
      </c>
      <c r="H1850" s="68"/>
      <c r="I1850" s="197" t="s">
        <v>5870</v>
      </c>
      <c r="J1850" s="68"/>
      <c r="K1850" s="68"/>
      <c r="L1850" s="68"/>
      <c r="M1850" s="68"/>
      <c r="N1850" s="348"/>
      <c r="O1850" s="348"/>
      <c r="P1850" s="214">
        <v>0</v>
      </c>
      <c r="Q1850" s="214">
        <v>400</v>
      </c>
      <c r="R1850" s="68" t="s">
        <v>1479</v>
      </c>
      <c r="S1850" s="349"/>
      <c r="T1850" s="272"/>
    </row>
    <row r="1851" spans="1:20" ht="63.75">
      <c r="A1851" s="191">
        <v>382</v>
      </c>
      <c r="B1851" s="68"/>
      <c r="C1851" s="212" t="s">
        <v>1241</v>
      </c>
      <c r="D1851" s="213">
        <v>45741</v>
      </c>
      <c r="E1851" s="191" t="s">
        <v>4678</v>
      </c>
      <c r="F1851" s="191" t="s">
        <v>3</v>
      </c>
      <c r="G1851" s="191">
        <v>2270947</v>
      </c>
      <c r="H1851" s="68"/>
      <c r="I1851" s="197" t="s">
        <v>5871</v>
      </c>
      <c r="J1851" s="68"/>
      <c r="K1851" s="68"/>
      <c r="L1851" s="68"/>
      <c r="M1851" s="68"/>
      <c r="N1851" s="348"/>
      <c r="O1851" s="348"/>
      <c r="P1851" s="214">
        <v>0</v>
      </c>
      <c r="Q1851" s="214">
        <v>569</v>
      </c>
      <c r="R1851" s="68" t="s">
        <v>1479</v>
      </c>
      <c r="S1851" s="349"/>
      <c r="T1851" s="272"/>
    </row>
    <row r="1852" spans="1:20" ht="63.75">
      <c r="A1852" s="191">
        <v>287</v>
      </c>
      <c r="B1852" s="68"/>
      <c r="C1852" s="212" t="s">
        <v>116</v>
      </c>
      <c r="D1852" s="213">
        <v>45741</v>
      </c>
      <c r="E1852" s="191" t="s">
        <v>4679</v>
      </c>
      <c r="F1852" s="191" t="s">
        <v>3</v>
      </c>
      <c r="G1852" s="191">
        <v>2270960</v>
      </c>
      <c r="H1852" s="68"/>
      <c r="I1852" s="197" t="s">
        <v>5872</v>
      </c>
      <c r="J1852" s="68"/>
      <c r="K1852" s="68"/>
      <c r="L1852" s="68"/>
      <c r="M1852" s="68"/>
      <c r="N1852" s="348"/>
      <c r="O1852" s="348"/>
      <c r="P1852" s="214">
        <v>0</v>
      </c>
      <c r="Q1852" s="214">
        <v>18</v>
      </c>
      <c r="R1852" s="68" t="s">
        <v>1479</v>
      </c>
      <c r="S1852" s="349"/>
      <c r="T1852" s="272"/>
    </row>
    <row r="1853" spans="1:20" ht="63.75">
      <c r="A1853" s="191" t="s">
        <v>550</v>
      </c>
      <c r="B1853" s="68"/>
      <c r="C1853" s="212" t="s">
        <v>589</v>
      </c>
      <c r="D1853" s="213">
        <v>45741</v>
      </c>
      <c r="E1853" s="191" t="s">
        <v>4680</v>
      </c>
      <c r="F1853" s="191" t="s">
        <v>3</v>
      </c>
      <c r="G1853" s="191">
        <v>2270961</v>
      </c>
      <c r="H1853" s="68"/>
      <c r="I1853" s="197" t="s">
        <v>5873</v>
      </c>
      <c r="J1853" s="68"/>
      <c r="K1853" s="68"/>
      <c r="L1853" s="68"/>
      <c r="M1853" s="68"/>
      <c r="N1853" s="348"/>
      <c r="O1853" s="348"/>
      <c r="P1853" s="214">
        <v>0</v>
      </c>
      <c r="Q1853" s="214">
        <v>18</v>
      </c>
      <c r="R1853" s="68" t="s">
        <v>1479</v>
      </c>
      <c r="S1853" s="349"/>
      <c r="T1853" s="272"/>
    </row>
    <row r="1854" spans="1:20" ht="63.75">
      <c r="A1854" s="191" t="s">
        <v>550</v>
      </c>
      <c r="B1854" s="68"/>
      <c r="C1854" s="212" t="s">
        <v>589</v>
      </c>
      <c r="D1854" s="213">
        <v>45741</v>
      </c>
      <c r="E1854" s="191" t="s">
        <v>4681</v>
      </c>
      <c r="F1854" s="191" t="s">
        <v>3</v>
      </c>
      <c r="G1854" s="191">
        <v>2270963</v>
      </c>
      <c r="H1854" s="68"/>
      <c r="I1854" s="197" t="s">
        <v>5874</v>
      </c>
      <c r="J1854" s="68"/>
      <c r="K1854" s="68"/>
      <c r="L1854" s="68"/>
      <c r="M1854" s="68"/>
      <c r="N1854" s="348"/>
      <c r="O1854" s="348"/>
      <c r="P1854" s="214">
        <v>0</v>
      </c>
      <c r="Q1854" s="214">
        <v>36</v>
      </c>
      <c r="R1854" s="68" t="s">
        <v>1479</v>
      </c>
      <c r="S1854" s="349"/>
      <c r="T1854" s="272"/>
    </row>
    <row r="1855" spans="1:20" ht="63.75">
      <c r="A1855" s="191" t="s">
        <v>550</v>
      </c>
      <c r="B1855" s="68"/>
      <c r="C1855" s="212" t="s">
        <v>589</v>
      </c>
      <c r="D1855" s="213">
        <v>45741</v>
      </c>
      <c r="E1855" s="191" t="s">
        <v>4682</v>
      </c>
      <c r="F1855" s="191" t="s">
        <v>3</v>
      </c>
      <c r="G1855" s="191">
        <v>2270966</v>
      </c>
      <c r="H1855" s="68"/>
      <c r="I1855" s="197" t="s">
        <v>5875</v>
      </c>
      <c r="J1855" s="68"/>
      <c r="K1855" s="68"/>
      <c r="L1855" s="68"/>
      <c r="M1855" s="68"/>
      <c r="N1855" s="348"/>
      <c r="O1855" s="348"/>
      <c r="P1855" s="214">
        <v>0</v>
      </c>
      <c r="Q1855" s="214">
        <v>36</v>
      </c>
      <c r="R1855" s="68" t="s">
        <v>1479</v>
      </c>
      <c r="S1855" s="349"/>
      <c r="T1855" s="272"/>
    </row>
    <row r="1856" spans="1:20" ht="63.75">
      <c r="A1856" s="191" t="s">
        <v>550</v>
      </c>
      <c r="B1856" s="68"/>
      <c r="C1856" s="212" t="s">
        <v>589</v>
      </c>
      <c r="D1856" s="213">
        <v>45741</v>
      </c>
      <c r="E1856" s="191" t="s">
        <v>4683</v>
      </c>
      <c r="F1856" s="191" t="s">
        <v>3</v>
      </c>
      <c r="G1856" s="191">
        <v>2270969</v>
      </c>
      <c r="H1856" s="68"/>
      <c r="I1856" s="197" t="s">
        <v>5876</v>
      </c>
      <c r="J1856" s="68"/>
      <c r="K1856" s="68"/>
      <c r="L1856" s="68"/>
      <c r="M1856" s="68"/>
      <c r="N1856" s="348"/>
      <c r="O1856" s="348"/>
      <c r="P1856" s="214">
        <v>0</v>
      </c>
      <c r="Q1856" s="214">
        <v>18</v>
      </c>
      <c r="R1856" s="68" t="s">
        <v>1479</v>
      </c>
      <c r="S1856" s="349"/>
      <c r="T1856" s="272"/>
    </row>
    <row r="1857" spans="1:20" ht="63.75">
      <c r="A1857" s="191" t="s">
        <v>550</v>
      </c>
      <c r="B1857" s="68"/>
      <c r="C1857" s="212" t="s">
        <v>589</v>
      </c>
      <c r="D1857" s="213">
        <v>45741</v>
      </c>
      <c r="E1857" s="191" t="s">
        <v>4684</v>
      </c>
      <c r="F1857" s="191" t="s">
        <v>3</v>
      </c>
      <c r="G1857" s="191">
        <v>2270971</v>
      </c>
      <c r="H1857" s="68"/>
      <c r="I1857" s="197" t="s">
        <v>5877</v>
      </c>
      <c r="J1857" s="68"/>
      <c r="K1857" s="68"/>
      <c r="L1857" s="68"/>
      <c r="M1857" s="68"/>
      <c r="N1857" s="348"/>
      <c r="O1857" s="348"/>
      <c r="P1857" s="214">
        <v>0</v>
      </c>
      <c r="Q1857" s="214">
        <v>18</v>
      </c>
      <c r="R1857" s="68" t="s">
        <v>1479</v>
      </c>
      <c r="S1857" s="349"/>
      <c r="T1857" s="272"/>
    </row>
    <row r="1858" spans="1:20" ht="63.75">
      <c r="A1858" s="191" t="s">
        <v>550</v>
      </c>
      <c r="B1858" s="68"/>
      <c r="C1858" s="212" t="s">
        <v>589</v>
      </c>
      <c r="D1858" s="213">
        <v>45741</v>
      </c>
      <c r="E1858" s="191" t="s">
        <v>4685</v>
      </c>
      <c r="F1858" s="191" t="s">
        <v>3</v>
      </c>
      <c r="G1858" s="191">
        <v>2270974</v>
      </c>
      <c r="H1858" s="68"/>
      <c r="I1858" s="197" t="s">
        <v>5878</v>
      </c>
      <c r="J1858" s="68"/>
      <c r="K1858" s="68"/>
      <c r="L1858" s="68"/>
      <c r="M1858" s="68"/>
      <c r="N1858" s="348"/>
      <c r="O1858" s="348"/>
      <c r="P1858" s="214">
        <v>0</v>
      </c>
      <c r="Q1858" s="214">
        <v>36</v>
      </c>
      <c r="R1858" s="68" t="s">
        <v>1479</v>
      </c>
      <c r="S1858" s="349"/>
      <c r="T1858" s="272"/>
    </row>
    <row r="1859" spans="1:20" ht="63.75">
      <c r="A1859" s="191" t="s">
        <v>550</v>
      </c>
      <c r="B1859" s="68"/>
      <c r="C1859" s="212" t="s">
        <v>589</v>
      </c>
      <c r="D1859" s="213">
        <v>45741</v>
      </c>
      <c r="E1859" s="191" t="s">
        <v>4686</v>
      </c>
      <c r="F1859" s="191" t="s">
        <v>3</v>
      </c>
      <c r="G1859" s="191">
        <v>2270975</v>
      </c>
      <c r="H1859" s="68"/>
      <c r="I1859" s="197" t="s">
        <v>5879</v>
      </c>
      <c r="J1859" s="68"/>
      <c r="K1859" s="68"/>
      <c r="L1859" s="68"/>
      <c r="M1859" s="68"/>
      <c r="N1859" s="348"/>
      <c r="O1859" s="348"/>
      <c r="P1859" s="214">
        <v>0</v>
      </c>
      <c r="Q1859" s="214">
        <v>90</v>
      </c>
      <c r="R1859" s="68" t="s">
        <v>1479</v>
      </c>
      <c r="S1859" s="349"/>
      <c r="T1859" s="272"/>
    </row>
    <row r="1860" spans="1:20" ht="63.75">
      <c r="A1860" s="191" t="s">
        <v>550</v>
      </c>
      <c r="B1860" s="68"/>
      <c r="C1860" s="212" t="s">
        <v>589</v>
      </c>
      <c r="D1860" s="213">
        <v>45741</v>
      </c>
      <c r="E1860" s="191" t="s">
        <v>4687</v>
      </c>
      <c r="F1860" s="191" t="s">
        <v>3</v>
      </c>
      <c r="G1860" s="191">
        <v>2270977</v>
      </c>
      <c r="H1860" s="68"/>
      <c r="I1860" s="197" t="s">
        <v>5880</v>
      </c>
      <c r="J1860" s="68"/>
      <c r="K1860" s="68"/>
      <c r="L1860" s="68"/>
      <c r="M1860" s="68"/>
      <c r="N1860" s="348"/>
      <c r="O1860" s="348"/>
      <c r="P1860" s="214">
        <v>0</v>
      </c>
      <c r="Q1860" s="214">
        <v>18</v>
      </c>
      <c r="R1860" s="68" t="s">
        <v>1479</v>
      </c>
      <c r="S1860" s="349"/>
      <c r="T1860" s="272"/>
    </row>
    <row r="1861" spans="1:20" ht="51">
      <c r="A1861" s="191" t="s">
        <v>550</v>
      </c>
      <c r="B1861" s="68"/>
      <c r="C1861" s="212" t="s">
        <v>589</v>
      </c>
      <c r="D1861" s="213">
        <v>45741</v>
      </c>
      <c r="E1861" s="191" t="s">
        <v>4688</v>
      </c>
      <c r="F1861" s="191" t="s">
        <v>3</v>
      </c>
      <c r="G1861" s="191">
        <v>2270989</v>
      </c>
      <c r="H1861" s="68"/>
      <c r="I1861" s="197" t="s">
        <v>5881</v>
      </c>
      <c r="J1861" s="68"/>
      <c r="K1861" s="68"/>
      <c r="L1861" s="68"/>
      <c r="M1861" s="68"/>
      <c r="N1861" s="348"/>
      <c r="O1861" s="348"/>
      <c r="P1861" s="214">
        <v>0</v>
      </c>
      <c r="Q1861" s="214">
        <v>7206.05</v>
      </c>
      <c r="R1861" s="68" t="s">
        <v>1479</v>
      </c>
      <c r="S1861" s="349"/>
      <c r="T1861" s="272"/>
    </row>
    <row r="1862" spans="1:20" ht="38.25">
      <c r="A1862" s="191" t="s">
        <v>550</v>
      </c>
      <c r="B1862" s="68"/>
      <c r="C1862" s="212" t="s">
        <v>589</v>
      </c>
      <c r="D1862" s="213">
        <v>45741</v>
      </c>
      <c r="E1862" s="191" t="s">
        <v>4689</v>
      </c>
      <c r="F1862" s="191" t="s">
        <v>3</v>
      </c>
      <c r="G1862" s="191">
        <v>2271015</v>
      </c>
      <c r="H1862" s="68"/>
      <c r="I1862" s="197" t="s">
        <v>1546</v>
      </c>
      <c r="J1862" s="68"/>
      <c r="K1862" s="68"/>
      <c r="L1862" s="68"/>
      <c r="M1862" s="68"/>
      <c r="N1862" s="348"/>
      <c r="O1862" s="348"/>
      <c r="P1862" s="214">
        <v>0</v>
      </c>
      <c r="Q1862" s="214">
        <v>860</v>
      </c>
      <c r="R1862" s="68" t="s">
        <v>1479</v>
      </c>
      <c r="S1862" s="349"/>
      <c r="T1862" s="272"/>
    </row>
    <row r="1863" spans="1:20" ht="63.75">
      <c r="A1863" s="191">
        <v>15</v>
      </c>
      <c r="B1863" s="68"/>
      <c r="C1863" s="212" t="s">
        <v>39</v>
      </c>
      <c r="D1863" s="213">
        <v>45741</v>
      </c>
      <c r="E1863" s="191" t="s">
        <v>4690</v>
      </c>
      <c r="F1863" s="191" t="s">
        <v>3</v>
      </c>
      <c r="G1863" s="191">
        <v>2271020</v>
      </c>
      <c r="H1863" s="68"/>
      <c r="I1863" s="197" t="s">
        <v>5882</v>
      </c>
      <c r="J1863" s="68"/>
      <c r="K1863" s="68"/>
      <c r="L1863" s="68"/>
      <c r="M1863" s="68"/>
      <c r="N1863" s="348"/>
      <c r="O1863" s="348"/>
      <c r="P1863" s="214">
        <v>0</v>
      </c>
      <c r="Q1863" s="214">
        <v>4334.0600000000004</v>
      </c>
      <c r="R1863" s="68" t="s">
        <v>1479</v>
      </c>
      <c r="S1863" s="349"/>
      <c r="T1863" s="272"/>
    </row>
    <row r="1864" spans="1:20" ht="51">
      <c r="A1864" s="191" t="s">
        <v>550</v>
      </c>
      <c r="B1864" s="68"/>
      <c r="C1864" s="212" t="s">
        <v>589</v>
      </c>
      <c r="D1864" s="213">
        <v>45741</v>
      </c>
      <c r="E1864" s="191" t="s">
        <v>4691</v>
      </c>
      <c r="F1864" s="191" t="s">
        <v>3</v>
      </c>
      <c r="G1864" s="191">
        <v>2271036</v>
      </c>
      <c r="H1864" s="68"/>
      <c r="I1864" s="197" t="s">
        <v>5883</v>
      </c>
      <c r="J1864" s="68"/>
      <c r="K1864" s="68"/>
      <c r="L1864" s="68"/>
      <c r="M1864" s="68"/>
      <c r="N1864" s="348"/>
      <c r="O1864" s="348"/>
      <c r="P1864" s="214">
        <v>0</v>
      </c>
      <c r="Q1864" s="214">
        <v>4.8499999999999996</v>
      </c>
      <c r="R1864" s="68" t="s">
        <v>1479</v>
      </c>
      <c r="S1864" s="349"/>
      <c r="T1864" s="272"/>
    </row>
    <row r="1865" spans="1:20" ht="63.75">
      <c r="A1865" s="191" t="s">
        <v>541</v>
      </c>
      <c r="B1865" s="68"/>
      <c r="C1865" s="212" t="s">
        <v>590</v>
      </c>
      <c r="D1865" s="213">
        <v>45741</v>
      </c>
      <c r="E1865" s="191" t="s">
        <v>4692</v>
      </c>
      <c r="F1865" s="191" t="s">
        <v>3</v>
      </c>
      <c r="G1865" s="191">
        <v>2270803</v>
      </c>
      <c r="H1865" s="68"/>
      <c r="I1865" s="197" t="s">
        <v>5884</v>
      </c>
      <c r="J1865" s="68"/>
      <c r="K1865" s="68"/>
      <c r="L1865" s="68"/>
      <c r="M1865" s="68"/>
      <c r="N1865" s="348"/>
      <c r="O1865" s="348"/>
      <c r="P1865" s="214">
        <v>0</v>
      </c>
      <c r="Q1865" s="214">
        <v>12790.75</v>
      </c>
      <c r="R1865" s="68" t="s">
        <v>1479</v>
      </c>
      <c r="S1865" s="349"/>
      <c r="T1865" s="272"/>
    </row>
    <row r="1866" spans="1:20" ht="63.75">
      <c r="A1866" s="191" t="s">
        <v>541</v>
      </c>
      <c r="B1866" s="68"/>
      <c r="C1866" s="212" t="s">
        <v>590</v>
      </c>
      <c r="D1866" s="213">
        <v>45741</v>
      </c>
      <c r="E1866" s="191" t="s">
        <v>4693</v>
      </c>
      <c r="F1866" s="191" t="s">
        <v>3</v>
      </c>
      <c r="G1866" s="191">
        <v>2270808</v>
      </c>
      <c r="H1866" s="68"/>
      <c r="I1866" s="197" t="s">
        <v>5885</v>
      </c>
      <c r="J1866" s="68"/>
      <c r="K1866" s="68"/>
      <c r="L1866" s="68"/>
      <c r="M1866" s="68"/>
      <c r="N1866" s="348"/>
      <c r="O1866" s="348"/>
      <c r="P1866" s="214">
        <v>0</v>
      </c>
      <c r="Q1866" s="214">
        <v>1278706.81</v>
      </c>
      <c r="R1866" s="68" t="s">
        <v>1479</v>
      </c>
      <c r="S1866" s="349"/>
      <c r="T1866" s="272"/>
    </row>
    <row r="1867" spans="1:20" ht="51">
      <c r="A1867" s="191" t="s">
        <v>541</v>
      </c>
      <c r="B1867" s="68"/>
      <c r="C1867" s="212" t="s">
        <v>590</v>
      </c>
      <c r="D1867" s="213">
        <v>45741</v>
      </c>
      <c r="E1867" s="191" t="s">
        <v>4694</v>
      </c>
      <c r="F1867" s="191" t="s">
        <v>3</v>
      </c>
      <c r="G1867" s="191">
        <v>2270810</v>
      </c>
      <c r="H1867" s="68"/>
      <c r="I1867" s="197" t="s">
        <v>5886</v>
      </c>
      <c r="J1867" s="68"/>
      <c r="K1867" s="68"/>
      <c r="L1867" s="68"/>
      <c r="M1867" s="68"/>
      <c r="N1867" s="348"/>
      <c r="O1867" s="348"/>
      <c r="P1867" s="214">
        <v>0</v>
      </c>
      <c r="Q1867" s="214">
        <v>827671.47</v>
      </c>
      <c r="R1867" s="68" t="s">
        <v>1479</v>
      </c>
      <c r="S1867" s="349"/>
      <c r="T1867" s="272"/>
    </row>
    <row r="1868" spans="1:20" ht="51">
      <c r="A1868" s="191" t="s">
        <v>541</v>
      </c>
      <c r="B1868" s="68"/>
      <c r="C1868" s="212" t="s">
        <v>590</v>
      </c>
      <c r="D1868" s="213">
        <v>45741</v>
      </c>
      <c r="E1868" s="191" t="s">
        <v>4695</v>
      </c>
      <c r="F1868" s="191" t="s">
        <v>3</v>
      </c>
      <c r="G1868" s="191">
        <v>2270862</v>
      </c>
      <c r="H1868" s="68"/>
      <c r="I1868" s="197" t="s">
        <v>5887</v>
      </c>
      <c r="J1868" s="68"/>
      <c r="K1868" s="68"/>
      <c r="L1868" s="68"/>
      <c r="M1868" s="68"/>
      <c r="N1868" s="348"/>
      <c r="O1868" s="348"/>
      <c r="P1868" s="214">
        <v>0</v>
      </c>
      <c r="Q1868" s="214">
        <v>1426.8</v>
      </c>
      <c r="R1868" s="68" t="s">
        <v>1479</v>
      </c>
      <c r="S1868" s="349"/>
      <c r="T1868" s="272"/>
    </row>
    <row r="1869" spans="1:20" ht="51">
      <c r="A1869" s="191" t="s">
        <v>541</v>
      </c>
      <c r="B1869" s="68"/>
      <c r="C1869" s="212" t="s">
        <v>590</v>
      </c>
      <c r="D1869" s="213">
        <v>45741</v>
      </c>
      <c r="E1869" s="191" t="s">
        <v>4696</v>
      </c>
      <c r="F1869" s="191" t="s">
        <v>3</v>
      </c>
      <c r="G1869" s="191">
        <v>2270864</v>
      </c>
      <c r="H1869" s="68"/>
      <c r="I1869" s="197" t="s">
        <v>5888</v>
      </c>
      <c r="J1869" s="68"/>
      <c r="K1869" s="68"/>
      <c r="L1869" s="68"/>
      <c r="M1869" s="68"/>
      <c r="N1869" s="348"/>
      <c r="O1869" s="348"/>
      <c r="P1869" s="214">
        <v>0</v>
      </c>
      <c r="Q1869" s="214">
        <v>237.8</v>
      </c>
      <c r="R1869" s="68" t="s">
        <v>1479</v>
      </c>
      <c r="S1869" s="349"/>
      <c r="T1869" s="272"/>
    </row>
    <row r="1870" spans="1:20" ht="51">
      <c r="A1870" s="191" t="s">
        <v>541</v>
      </c>
      <c r="B1870" s="68"/>
      <c r="C1870" s="212" t="s">
        <v>590</v>
      </c>
      <c r="D1870" s="213">
        <v>45741</v>
      </c>
      <c r="E1870" s="191" t="s">
        <v>4697</v>
      </c>
      <c r="F1870" s="191" t="s">
        <v>3</v>
      </c>
      <c r="G1870" s="191">
        <v>2270866</v>
      </c>
      <c r="H1870" s="68"/>
      <c r="I1870" s="197" t="s">
        <v>5889</v>
      </c>
      <c r="J1870" s="68"/>
      <c r="K1870" s="68"/>
      <c r="L1870" s="68"/>
      <c r="M1870" s="68"/>
      <c r="N1870" s="348"/>
      <c r="O1870" s="348"/>
      <c r="P1870" s="214">
        <v>0</v>
      </c>
      <c r="Q1870" s="214">
        <v>1385</v>
      </c>
      <c r="R1870" s="68" t="s">
        <v>1479</v>
      </c>
      <c r="S1870" s="349"/>
      <c r="T1870" s="272"/>
    </row>
    <row r="1871" spans="1:20" ht="51">
      <c r="A1871" s="191" t="s">
        <v>541</v>
      </c>
      <c r="B1871" s="68"/>
      <c r="C1871" s="212" t="s">
        <v>590</v>
      </c>
      <c r="D1871" s="213">
        <v>45741</v>
      </c>
      <c r="E1871" s="191" t="s">
        <v>4698</v>
      </c>
      <c r="F1871" s="191" t="s">
        <v>3</v>
      </c>
      <c r="G1871" s="191">
        <v>2270867</v>
      </c>
      <c r="H1871" s="68"/>
      <c r="I1871" s="197" t="s">
        <v>5890</v>
      </c>
      <c r="J1871" s="68"/>
      <c r="K1871" s="68"/>
      <c r="L1871" s="68"/>
      <c r="M1871" s="68"/>
      <c r="N1871" s="348"/>
      <c r="O1871" s="348"/>
      <c r="P1871" s="214">
        <v>0</v>
      </c>
      <c r="Q1871" s="214">
        <v>123.4</v>
      </c>
      <c r="R1871" s="68" t="s">
        <v>1479</v>
      </c>
      <c r="S1871" s="349"/>
      <c r="T1871" s="272"/>
    </row>
    <row r="1872" spans="1:20" ht="51">
      <c r="A1872" s="191" t="s">
        <v>541</v>
      </c>
      <c r="B1872" s="68"/>
      <c r="C1872" s="212" t="s">
        <v>590</v>
      </c>
      <c r="D1872" s="213">
        <v>45741</v>
      </c>
      <c r="E1872" s="191" t="s">
        <v>4699</v>
      </c>
      <c r="F1872" s="191" t="s">
        <v>3</v>
      </c>
      <c r="G1872" s="191">
        <v>2270868</v>
      </c>
      <c r="H1872" s="68"/>
      <c r="I1872" s="197" t="s">
        <v>5891</v>
      </c>
      <c r="J1872" s="68"/>
      <c r="K1872" s="68"/>
      <c r="L1872" s="68"/>
      <c r="M1872" s="68"/>
      <c r="N1872" s="348"/>
      <c r="O1872" s="348"/>
      <c r="P1872" s="214">
        <v>0</v>
      </c>
      <c r="Q1872" s="214">
        <v>15831.54</v>
      </c>
      <c r="R1872" s="68" t="s">
        <v>1479</v>
      </c>
      <c r="S1872" s="349"/>
      <c r="T1872" s="272"/>
    </row>
    <row r="1873" spans="1:20" ht="51">
      <c r="A1873" s="191" t="s">
        <v>541</v>
      </c>
      <c r="B1873" s="68"/>
      <c r="C1873" s="212" t="s">
        <v>590</v>
      </c>
      <c r="D1873" s="213">
        <v>45741</v>
      </c>
      <c r="E1873" s="191" t="s">
        <v>4700</v>
      </c>
      <c r="F1873" s="191" t="s">
        <v>3</v>
      </c>
      <c r="G1873" s="191">
        <v>2270869</v>
      </c>
      <c r="H1873" s="68"/>
      <c r="I1873" s="197" t="s">
        <v>5892</v>
      </c>
      <c r="J1873" s="68"/>
      <c r="K1873" s="68"/>
      <c r="L1873" s="68"/>
      <c r="M1873" s="68"/>
      <c r="N1873" s="348"/>
      <c r="O1873" s="348"/>
      <c r="P1873" s="214">
        <v>0</v>
      </c>
      <c r="Q1873" s="214">
        <v>2676.7</v>
      </c>
      <c r="R1873" s="68" t="s">
        <v>1479</v>
      </c>
      <c r="S1873" s="349"/>
      <c r="T1873" s="272"/>
    </row>
    <row r="1874" spans="1:20" ht="51">
      <c r="A1874" s="191" t="s">
        <v>541</v>
      </c>
      <c r="B1874" s="68"/>
      <c r="C1874" s="212" t="s">
        <v>590</v>
      </c>
      <c r="D1874" s="213">
        <v>45741</v>
      </c>
      <c r="E1874" s="191" t="s">
        <v>4701</v>
      </c>
      <c r="F1874" s="191" t="s">
        <v>3</v>
      </c>
      <c r="G1874" s="191">
        <v>2270872</v>
      </c>
      <c r="H1874" s="68"/>
      <c r="I1874" s="197" t="s">
        <v>5893</v>
      </c>
      <c r="J1874" s="68"/>
      <c r="K1874" s="68"/>
      <c r="L1874" s="68"/>
      <c r="M1874" s="68"/>
      <c r="N1874" s="348"/>
      <c r="O1874" s="348"/>
      <c r="P1874" s="214">
        <v>0</v>
      </c>
      <c r="Q1874" s="214">
        <v>2087.0700000000002</v>
      </c>
      <c r="R1874" s="68" t="s">
        <v>1479</v>
      </c>
      <c r="S1874" s="349"/>
      <c r="T1874" s="272"/>
    </row>
    <row r="1875" spans="1:20" ht="51">
      <c r="A1875" s="191">
        <v>132</v>
      </c>
      <c r="B1875" s="68"/>
      <c r="C1875" s="212" t="s">
        <v>59</v>
      </c>
      <c r="D1875" s="213">
        <v>45741</v>
      </c>
      <c r="E1875" s="191" t="s">
        <v>4702</v>
      </c>
      <c r="F1875" s="191" t="s">
        <v>3</v>
      </c>
      <c r="G1875" s="191">
        <v>2270873</v>
      </c>
      <c r="H1875" s="68"/>
      <c r="I1875" s="197" t="s">
        <v>5894</v>
      </c>
      <c r="J1875" s="68"/>
      <c r="K1875" s="68"/>
      <c r="L1875" s="68"/>
      <c r="M1875" s="68"/>
      <c r="N1875" s="348"/>
      <c r="O1875" s="348"/>
      <c r="P1875" s="214">
        <v>0</v>
      </c>
      <c r="Q1875" s="214">
        <v>1792</v>
      </c>
      <c r="R1875" s="68" t="s">
        <v>1479</v>
      </c>
      <c r="S1875" s="349"/>
      <c r="T1875" s="272"/>
    </row>
    <row r="1876" spans="1:20" ht="51">
      <c r="A1876" s="191" t="s">
        <v>541</v>
      </c>
      <c r="B1876" s="68"/>
      <c r="C1876" s="212" t="s">
        <v>590</v>
      </c>
      <c r="D1876" s="213">
        <v>45741</v>
      </c>
      <c r="E1876" s="191" t="s">
        <v>4703</v>
      </c>
      <c r="F1876" s="191" t="s">
        <v>3</v>
      </c>
      <c r="G1876" s="191">
        <v>2270874</v>
      </c>
      <c r="H1876" s="68"/>
      <c r="I1876" s="197" t="s">
        <v>5895</v>
      </c>
      <c r="J1876" s="68"/>
      <c r="K1876" s="68"/>
      <c r="L1876" s="68"/>
      <c r="M1876" s="68"/>
      <c r="N1876" s="348"/>
      <c r="O1876" s="348"/>
      <c r="P1876" s="214">
        <v>0</v>
      </c>
      <c r="Q1876" s="214">
        <v>30192.39</v>
      </c>
      <c r="R1876" s="68" t="s">
        <v>1479</v>
      </c>
      <c r="S1876" s="349"/>
      <c r="T1876" s="272"/>
    </row>
    <row r="1877" spans="1:20" ht="51">
      <c r="A1877" s="191" t="s">
        <v>541</v>
      </c>
      <c r="B1877" s="68"/>
      <c r="C1877" s="212" t="s">
        <v>590</v>
      </c>
      <c r="D1877" s="213">
        <v>45741</v>
      </c>
      <c r="E1877" s="191" t="s">
        <v>4704</v>
      </c>
      <c r="F1877" s="191" t="s">
        <v>3</v>
      </c>
      <c r="G1877" s="191">
        <v>2270875</v>
      </c>
      <c r="H1877" s="68"/>
      <c r="I1877" s="197" t="s">
        <v>5896</v>
      </c>
      <c r="J1877" s="68"/>
      <c r="K1877" s="68"/>
      <c r="L1877" s="68"/>
      <c r="M1877" s="68"/>
      <c r="N1877" s="348"/>
      <c r="O1877" s="348"/>
      <c r="P1877" s="214">
        <v>0</v>
      </c>
      <c r="Q1877" s="214">
        <v>31158.29</v>
      </c>
      <c r="R1877" s="68" t="s">
        <v>1479</v>
      </c>
      <c r="S1877" s="349"/>
      <c r="T1877" s="272"/>
    </row>
    <row r="1878" spans="1:20" ht="51">
      <c r="A1878" s="191" t="s">
        <v>541</v>
      </c>
      <c r="B1878" s="68"/>
      <c r="C1878" s="212" t="s">
        <v>590</v>
      </c>
      <c r="D1878" s="213">
        <v>45741</v>
      </c>
      <c r="E1878" s="191" t="s">
        <v>4705</v>
      </c>
      <c r="F1878" s="191" t="s">
        <v>3</v>
      </c>
      <c r="G1878" s="191">
        <v>2270878</v>
      </c>
      <c r="H1878" s="68"/>
      <c r="I1878" s="197" t="s">
        <v>5897</v>
      </c>
      <c r="J1878" s="68"/>
      <c r="K1878" s="68"/>
      <c r="L1878" s="68"/>
      <c r="M1878" s="68"/>
      <c r="N1878" s="348"/>
      <c r="O1878" s="348"/>
      <c r="P1878" s="214">
        <v>0</v>
      </c>
      <c r="Q1878" s="214">
        <v>22102.6</v>
      </c>
      <c r="R1878" s="68" t="s">
        <v>1479</v>
      </c>
      <c r="S1878" s="349"/>
      <c r="T1878" s="272"/>
    </row>
    <row r="1879" spans="1:20" ht="51">
      <c r="A1879" s="191" t="s">
        <v>541</v>
      </c>
      <c r="B1879" s="68"/>
      <c r="C1879" s="212" t="s">
        <v>590</v>
      </c>
      <c r="D1879" s="213">
        <v>45741</v>
      </c>
      <c r="E1879" s="191" t="s">
        <v>4706</v>
      </c>
      <c r="F1879" s="191" t="s">
        <v>3</v>
      </c>
      <c r="G1879" s="191">
        <v>2270880</v>
      </c>
      <c r="H1879" s="68"/>
      <c r="I1879" s="197" t="s">
        <v>5898</v>
      </c>
      <c r="J1879" s="68"/>
      <c r="K1879" s="68"/>
      <c r="L1879" s="68"/>
      <c r="M1879" s="68"/>
      <c r="N1879" s="348"/>
      <c r="O1879" s="348"/>
      <c r="P1879" s="214">
        <v>0</v>
      </c>
      <c r="Q1879" s="214">
        <v>23348.9</v>
      </c>
      <c r="R1879" s="68" t="s">
        <v>1479</v>
      </c>
      <c r="S1879" s="349"/>
      <c r="T1879" s="272"/>
    </row>
    <row r="1880" spans="1:20" ht="51">
      <c r="A1880" s="191" t="s">
        <v>550</v>
      </c>
      <c r="B1880" s="68"/>
      <c r="C1880" s="212" t="s">
        <v>589</v>
      </c>
      <c r="D1880" s="213">
        <v>45741</v>
      </c>
      <c r="E1880" s="191" t="s">
        <v>4707</v>
      </c>
      <c r="F1880" s="191" t="s">
        <v>3</v>
      </c>
      <c r="G1880" s="191">
        <v>2270882</v>
      </c>
      <c r="H1880" s="68"/>
      <c r="I1880" s="197" t="s">
        <v>5899</v>
      </c>
      <c r="J1880" s="68"/>
      <c r="K1880" s="68"/>
      <c r="L1880" s="68"/>
      <c r="M1880" s="68"/>
      <c r="N1880" s="348"/>
      <c r="O1880" s="348"/>
      <c r="P1880" s="214">
        <v>0</v>
      </c>
      <c r="Q1880" s="214">
        <v>5347.38</v>
      </c>
      <c r="R1880" s="68" t="s">
        <v>1479</v>
      </c>
      <c r="S1880" s="349"/>
      <c r="T1880" s="272"/>
    </row>
    <row r="1881" spans="1:20" ht="51">
      <c r="A1881" s="191" t="s">
        <v>541</v>
      </c>
      <c r="B1881" s="68"/>
      <c r="C1881" s="212" t="s">
        <v>590</v>
      </c>
      <c r="D1881" s="213">
        <v>45741</v>
      </c>
      <c r="E1881" s="191" t="s">
        <v>4708</v>
      </c>
      <c r="F1881" s="191" t="s">
        <v>3</v>
      </c>
      <c r="G1881" s="191">
        <v>2270883</v>
      </c>
      <c r="H1881" s="68"/>
      <c r="I1881" s="197" t="s">
        <v>5900</v>
      </c>
      <c r="J1881" s="68"/>
      <c r="K1881" s="68"/>
      <c r="L1881" s="68"/>
      <c r="M1881" s="68"/>
      <c r="N1881" s="348"/>
      <c r="O1881" s="348"/>
      <c r="P1881" s="214">
        <v>0</v>
      </c>
      <c r="Q1881" s="214">
        <v>8742.81</v>
      </c>
      <c r="R1881" s="68" t="s">
        <v>1479</v>
      </c>
      <c r="S1881" s="349"/>
      <c r="T1881" s="272"/>
    </row>
    <row r="1882" spans="1:20" ht="51">
      <c r="A1882" s="191" t="s">
        <v>541</v>
      </c>
      <c r="B1882" s="68"/>
      <c r="C1882" s="212" t="s">
        <v>590</v>
      </c>
      <c r="D1882" s="213">
        <v>45741</v>
      </c>
      <c r="E1882" s="191" t="s">
        <v>4709</v>
      </c>
      <c r="F1882" s="191" t="s">
        <v>3</v>
      </c>
      <c r="G1882" s="191">
        <v>2270884</v>
      </c>
      <c r="H1882" s="68"/>
      <c r="I1882" s="197" t="s">
        <v>5901</v>
      </c>
      <c r="J1882" s="68"/>
      <c r="K1882" s="68"/>
      <c r="L1882" s="68"/>
      <c r="M1882" s="68"/>
      <c r="N1882" s="348"/>
      <c r="O1882" s="348"/>
      <c r="P1882" s="214">
        <v>0</v>
      </c>
      <c r="Q1882" s="214">
        <v>3944.59</v>
      </c>
      <c r="R1882" s="68" t="s">
        <v>1479</v>
      </c>
      <c r="S1882" s="349"/>
      <c r="T1882" s="272"/>
    </row>
    <row r="1883" spans="1:20" ht="51">
      <c r="A1883" s="191" t="s">
        <v>541</v>
      </c>
      <c r="B1883" s="68"/>
      <c r="C1883" s="212" t="s">
        <v>590</v>
      </c>
      <c r="D1883" s="213">
        <v>45741</v>
      </c>
      <c r="E1883" s="191" t="s">
        <v>4710</v>
      </c>
      <c r="F1883" s="191" t="s">
        <v>3</v>
      </c>
      <c r="G1883" s="191">
        <v>2270887</v>
      </c>
      <c r="H1883" s="68"/>
      <c r="I1883" s="197" t="s">
        <v>5902</v>
      </c>
      <c r="J1883" s="68"/>
      <c r="K1883" s="68"/>
      <c r="L1883" s="68"/>
      <c r="M1883" s="68"/>
      <c r="N1883" s="348"/>
      <c r="O1883" s="348"/>
      <c r="P1883" s="214">
        <v>0</v>
      </c>
      <c r="Q1883" s="214">
        <v>1555.58</v>
      </c>
      <c r="R1883" s="68" t="s">
        <v>1479</v>
      </c>
      <c r="S1883" s="349"/>
      <c r="T1883" s="272"/>
    </row>
    <row r="1884" spans="1:20" ht="51">
      <c r="A1884" s="191" t="s">
        <v>541</v>
      </c>
      <c r="B1884" s="68"/>
      <c r="C1884" s="212" t="s">
        <v>590</v>
      </c>
      <c r="D1884" s="213">
        <v>45741</v>
      </c>
      <c r="E1884" s="191" t="s">
        <v>4711</v>
      </c>
      <c r="F1884" s="191" t="s">
        <v>3</v>
      </c>
      <c r="G1884" s="191">
        <v>2270889</v>
      </c>
      <c r="H1884" s="68"/>
      <c r="I1884" s="197" t="s">
        <v>5903</v>
      </c>
      <c r="J1884" s="68"/>
      <c r="K1884" s="68"/>
      <c r="L1884" s="68"/>
      <c r="M1884" s="68"/>
      <c r="N1884" s="348"/>
      <c r="O1884" s="348"/>
      <c r="P1884" s="214">
        <v>0</v>
      </c>
      <c r="Q1884" s="214">
        <v>4268.3900000000003</v>
      </c>
      <c r="R1884" s="68" t="s">
        <v>1479</v>
      </c>
      <c r="S1884" s="349"/>
      <c r="T1884" s="272"/>
    </row>
    <row r="1885" spans="1:20" ht="51">
      <c r="A1885" s="191" t="s">
        <v>541</v>
      </c>
      <c r="B1885" s="68"/>
      <c r="C1885" s="212" t="s">
        <v>590</v>
      </c>
      <c r="D1885" s="213">
        <v>45741</v>
      </c>
      <c r="E1885" s="191" t="s">
        <v>4712</v>
      </c>
      <c r="F1885" s="191" t="s">
        <v>3</v>
      </c>
      <c r="G1885" s="191">
        <v>2270891</v>
      </c>
      <c r="H1885" s="68"/>
      <c r="I1885" s="197" t="s">
        <v>5904</v>
      </c>
      <c r="J1885" s="68"/>
      <c r="K1885" s="68"/>
      <c r="L1885" s="68"/>
      <c r="M1885" s="68"/>
      <c r="N1885" s="348"/>
      <c r="O1885" s="348"/>
      <c r="P1885" s="214">
        <v>0</v>
      </c>
      <c r="Q1885" s="214">
        <v>2648.33</v>
      </c>
      <c r="R1885" s="68" t="s">
        <v>1479</v>
      </c>
      <c r="S1885" s="349"/>
      <c r="T1885" s="272"/>
    </row>
    <row r="1886" spans="1:20" ht="51">
      <c r="A1886" s="191" t="s">
        <v>541</v>
      </c>
      <c r="B1886" s="68"/>
      <c r="C1886" s="212" t="s">
        <v>590</v>
      </c>
      <c r="D1886" s="213">
        <v>45741</v>
      </c>
      <c r="E1886" s="191" t="s">
        <v>4713</v>
      </c>
      <c r="F1886" s="191" t="s">
        <v>3</v>
      </c>
      <c r="G1886" s="191">
        <v>2270892</v>
      </c>
      <c r="H1886" s="68"/>
      <c r="I1886" s="197" t="s">
        <v>5905</v>
      </c>
      <c r="J1886" s="68"/>
      <c r="K1886" s="68"/>
      <c r="L1886" s="68"/>
      <c r="M1886" s="68"/>
      <c r="N1886" s="348"/>
      <c r="O1886" s="348"/>
      <c r="P1886" s="214">
        <v>0</v>
      </c>
      <c r="Q1886" s="214">
        <v>35425.97</v>
      </c>
      <c r="R1886" s="68" t="s">
        <v>1479</v>
      </c>
      <c r="S1886" s="349"/>
      <c r="T1886" s="272"/>
    </row>
    <row r="1887" spans="1:20" ht="51">
      <c r="A1887" s="191" t="s">
        <v>541</v>
      </c>
      <c r="B1887" s="68"/>
      <c r="C1887" s="212" t="s">
        <v>590</v>
      </c>
      <c r="D1887" s="213">
        <v>45741</v>
      </c>
      <c r="E1887" s="191" t="s">
        <v>4714</v>
      </c>
      <c r="F1887" s="191" t="s">
        <v>3</v>
      </c>
      <c r="G1887" s="191">
        <v>2270895</v>
      </c>
      <c r="H1887" s="68"/>
      <c r="I1887" s="197" t="s">
        <v>5906</v>
      </c>
      <c r="J1887" s="68"/>
      <c r="K1887" s="68"/>
      <c r="L1887" s="68"/>
      <c r="M1887" s="68"/>
      <c r="N1887" s="348"/>
      <c r="O1887" s="348"/>
      <c r="P1887" s="214">
        <v>0</v>
      </c>
      <c r="Q1887" s="214">
        <v>25973.55</v>
      </c>
      <c r="R1887" s="68" t="s">
        <v>1479</v>
      </c>
      <c r="S1887" s="349"/>
      <c r="T1887" s="272"/>
    </row>
    <row r="1888" spans="1:20" ht="51">
      <c r="A1888" s="191" t="s">
        <v>541</v>
      </c>
      <c r="B1888" s="68"/>
      <c r="C1888" s="212" t="s">
        <v>590</v>
      </c>
      <c r="D1888" s="213">
        <v>45741</v>
      </c>
      <c r="E1888" s="191" t="s">
        <v>4715</v>
      </c>
      <c r="F1888" s="191" t="s">
        <v>3</v>
      </c>
      <c r="G1888" s="191">
        <v>2270896</v>
      </c>
      <c r="H1888" s="68"/>
      <c r="I1888" s="197" t="s">
        <v>5907</v>
      </c>
      <c r="J1888" s="68"/>
      <c r="K1888" s="68"/>
      <c r="L1888" s="68"/>
      <c r="M1888" s="68"/>
      <c r="N1888" s="348"/>
      <c r="O1888" s="348"/>
      <c r="P1888" s="214">
        <v>0</v>
      </c>
      <c r="Q1888" s="214">
        <v>671.22</v>
      </c>
      <c r="R1888" s="68" t="s">
        <v>1479</v>
      </c>
      <c r="S1888" s="349"/>
      <c r="T1888" s="272"/>
    </row>
    <row r="1889" spans="1:20" ht="51">
      <c r="A1889" s="191" t="s">
        <v>541</v>
      </c>
      <c r="B1889" s="68"/>
      <c r="C1889" s="212" t="s">
        <v>590</v>
      </c>
      <c r="D1889" s="213">
        <v>45741</v>
      </c>
      <c r="E1889" s="191" t="s">
        <v>4716</v>
      </c>
      <c r="F1889" s="191" t="s">
        <v>3</v>
      </c>
      <c r="G1889" s="191">
        <v>2270897</v>
      </c>
      <c r="H1889" s="68"/>
      <c r="I1889" s="197" t="s">
        <v>5908</v>
      </c>
      <c r="J1889" s="68"/>
      <c r="K1889" s="68"/>
      <c r="L1889" s="68"/>
      <c r="M1889" s="68"/>
      <c r="N1889" s="348"/>
      <c r="O1889" s="348"/>
      <c r="P1889" s="214">
        <v>0</v>
      </c>
      <c r="Q1889" s="214">
        <v>9794.4599999999991</v>
      </c>
      <c r="R1889" s="68" t="s">
        <v>1479</v>
      </c>
      <c r="S1889" s="349"/>
      <c r="T1889" s="272"/>
    </row>
    <row r="1890" spans="1:20" ht="51">
      <c r="A1890" s="191" t="s">
        <v>541</v>
      </c>
      <c r="B1890" s="68"/>
      <c r="C1890" s="212" t="s">
        <v>590</v>
      </c>
      <c r="D1890" s="213">
        <v>45741</v>
      </c>
      <c r="E1890" s="191" t="s">
        <v>4717</v>
      </c>
      <c r="F1890" s="191" t="s">
        <v>3</v>
      </c>
      <c r="G1890" s="191">
        <v>2270900</v>
      </c>
      <c r="H1890" s="68"/>
      <c r="I1890" s="197" t="s">
        <v>5909</v>
      </c>
      <c r="J1890" s="68"/>
      <c r="K1890" s="68"/>
      <c r="L1890" s="68"/>
      <c r="M1890" s="68"/>
      <c r="N1890" s="348"/>
      <c r="O1890" s="348"/>
      <c r="P1890" s="214">
        <v>0</v>
      </c>
      <c r="Q1890" s="214">
        <v>65976.3</v>
      </c>
      <c r="R1890" s="68" t="s">
        <v>1479</v>
      </c>
      <c r="S1890" s="349"/>
      <c r="T1890" s="272"/>
    </row>
    <row r="1891" spans="1:20" ht="51">
      <c r="A1891" s="191" t="s">
        <v>541</v>
      </c>
      <c r="B1891" s="68"/>
      <c r="C1891" s="212" t="s">
        <v>590</v>
      </c>
      <c r="D1891" s="213">
        <v>45741</v>
      </c>
      <c r="E1891" s="191" t="s">
        <v>4718</v>
      </c>
      <c r="F1891" s="191" t="s">
        <v>3</v>
      </c>
      <c r="G1891" s="191">
        <v>2270903</v>
      </c>
      <c r="H1891" s="68"/>
      <c r="I1891" s="197" t="s">
        <v>5910</v>
      </c>
      <c r="J1891" s="68"/>
      <c r="K1891" s="68"/>
      <c r="L1891" s="68"/>
      <c r="M1891" s="68"/>
      <c r="N1891" s="348"/>
      <c r="O1891" s="348"/>
      <c r="P1891" s="214">
        <v>0</v>
      </c>
      <c r="Q1891" s="214">
        <v>97489.59</v>
      </c>
      <c r="R1891" s="68" t="s">
        <v>1479</v>
      </c>
      <c r="S1891" s="349"/>
      <c r="T1891" s="272"/>
    </row>
    <row r="1892" spans="1:20" ht="51">
      <c r="A1892" s="191" t="s">
        <v>541</v>
      </c>
      <c r="B1892" s="68"/>
      <c r="C1892" s="212" t="s">
        <v>590</v>
      </c>
      <c r="D1892" s="213">
        <v>45741</v>
      </c>
      <c r="E1892" s="191" t="s">
        <v>4719</v>
      </c>
      <c r="F1892" s="191" t="s">
        <v>3</v>
      </c>
      <c r="G1892" s="191">
        <v>2270904</v>
      </c>
      <c r="H1892" s="68"/>
      <c r="I1892" s="197" t="s">
        <v>5911</v>
      </c>
      <c r="J1892" s="68"/>
      <c r="K1892" s="68"/>
      <c r="L1892" s="68"/>
      <c r="M1892" s="68"/>
      <c r="N1892" s="348"/>
      <c r="O1892" s="348"/>
      <c r="P1892" s="214">
        <v>0</v>
      </c>
      <c r="Q1892" s="214">
        <v>20429.75</v>
      </c>
      <c r="R1892" s="68" t="s">
        <v>1479</v>
      </c>
      <c r="S1892" s="349"/>
      <c r="T1892" s="272"/>
    </row>
    <row r="1893" spans="1:20" ht="63.75">
      <c r="A1893" s="191">
        <v>522</v>
      </c>
      <c r="B1893" s="68"/>
      <c r="C1893" s="212" t="s">
        <v>163</v>
      </c>
      <c r="D1893" s="213">
        <v>45741</v>
      </c>
      <c r="E1893" s="191" t="s">
        <v>4720</v>
      </c>
      <c r="F1893" s="191" t="s">
        <v>3</v>
      </c>
      <c r="G1893" s="191">
        <v>2270905</v>
      </c>
      <c r="H1893" s="68"/>
      <c r="I1893" s="197" t="s">
        <v>5912</v>
      </c>
      <c r="J1893" s="68"/>
      <c r="K1893" s="68"/>
      <c r="L1893" s="68"/>
      <c r="M1893" s="68"/>
      <c r="N1893" s="348"/>
      <c r="O1893" s="348"/>
      <c r="P1893" s="214">
        <v>0</v>
      </c>
      <c r="Q1893" s="214">
        <v>710848.8</v>
      </c>
      <c r="R1893" s="68" t="s">
        <v>1479</v>
      </c>
      <c r="S1893" s="349"/>
      <c r="T1893" s="272"/>
    </row>
    <row r="1894" spans="1:20" ht="51">
      <c r="A1894" s="191" t="s">
        <v>541</v>
      </c>
      <c r="B1894" s="68"/>
      <c r="C1894" s="212" t="s">
        <v>590</v>
      </c>
      <c r="D1894" s="213">
        <v>45741</v>
      </c>
      <c r="E1894" s="191" t="s">
        <v>4721</v>
      </c>
      <c r="F1894" s="191" t="s">
        <v>3</v>
      </c>
      <c r="G1894" s="191">
        <v>2270906</v>
      </c>
      <c r="H1894" s="68"/>
      <c r="I1894" s="197" t="s">
        <v>5913</v>
      </c>
      <c r="J1894" s="68"/>
      <c r="K1894" s="68"/>
      <c r="L1894" s="68"/>
      <c r="M1894" s="68"/>
      <c r="N1894" s="348"/>
      <c r="O1894" s="348"/>
      <c r="P1894" s="214">
        <v>0</v>
      </c>
      <c r="Q1894" s="214">
        <v>65911.429999999993</v>
      </c>
      <c r="R1894" s="68" t="s">
        <v>1479</v>
      </c>
      <c r="S1894" s="349"/>
      <c r="T1894" s="272"/>
    </row>
    <row r="1895" spans="1:20" ht="51">
      <c r="A1895" s="191" t="s">
        <v>541</v>
      </c>
      <c r="B1895" s="68"/>
      <c r="C1895" s="212" t="s">
        <v>590</v>
      </c>
      <c r="D1895" s="213">
        <v>45741</v>
      </c>
      <c r="E1895" s="191" t="s">
        <v>4722</v>
      </c>
      <c r="F1895" s="191" t="s">
        <v>3</v>
      </c>
      <c r="G1895" s="191">
        <v>2270909</v>
      </c>
      <c r="H1895" s="68"/>
      <c r="I1895" s="197" t="s">
        <v>5914</v>
      </c>
      <c r="J1895" s="68"/>
      <c r="K1895" s="68"/>
      <c r="L1895" s="68"/>
      <c r="M1895" s="68"/>
      <c r="N1895" s="348"/>
      <c r="O1895" s="348"/>
      <c r="P1895" s="214">
        <v>0</v>
      </c>
      <c r="Q1895" s="214">
        <v>50491.37</v>
      </c>
      <c r="R1895" s="68" t="s">
        <v>1479</v>
      </c>
      <c r="S1895" s="349"/>
      <c r="T1895" s="272"/>
    </row>
    <row r="1896" spans="1:20" ht="51">
      <c r="A1896" s="191" t="s">
        <v>541</v>
      </c>
      <c r="B1896" s="68"/>
      <c r="C1896" s="212" t="s">
        <v>590</v>
      </c>
      <c r="D1896" s="213">
        <v>45741</v>
      </c>
      <c r="E1896" s="191" t="s">
        <v>4723</v>
      </c>
      <c r="F1896" s="191" t="s">
        <v>3</v>
      </c>
      <c r="G1896" s="191">
        <v>2270912</v>
      </c>
      <c r="H1896" s="68"/>
      <c r="I1896" s="197" t="s">
        <v>5915</v>
      </c>
      <c r="J1896" s="68"/>
      <c r="K1896" s="68"/>
      <c r="L1896" s="68"/>
      <c r="M1896" s="68"/>
      <c r="N1896" s="348"/>
      <c r="O1896" s="348"/>
      <c r="P1896" s="214">
        <v>0</v>
      </c>
      <c r="Q1896" s="214">
        <v>12756.35</v>
      </c>
      <c r="R1896" s="68" t="s">
        <v>1479</v>
      </c>
      <c r="S1896" s="349"/>
      <c r="T1896" s="272"/>
    </row>
    <row r="1897" spans="1:20" ht="51">
      <c r="A1897" s="191" t="s">
        <v>541</v>
      </c>
      <c r="B1897" s="68"/>
      <c r="C1897" s="212" t="s">
        <v>590</v>
      </c>
      <c r="D1897" s="213">
        <v>45741</v>
      </c>
      <c r="E1897" s="191" t="s">
        <v>4724</v>
      </c>
      <c r="F1897" s="191" t="s">
        <v>3</v>
      </c>
      <c r="G1897" s="191">
        <v>2270915</v>
      </c>
      <c r="H1897" s="68"/>
      <c r="I1897" s="197" t="s">
        <v>5916</v>
      </c>
      <c r="J1897" s="68"/>
      <c r="K1897" s="68"/>
      <c r="L1897" s="68"/>
      <c r="M1897" s="68"/>
      <c r="N1897" s="348"/>
      <c r="O1897" s="348"/>
      <c r="P1897" s="214">
        <v>0</v>
      </c>
      <c r="Q1897" s="214">
        <v>4066.47</v>
      </c>
      <c r="R1897" s="68" t="s">
        <v>1479</v>
      </c>
      <c r="S1897" s="349"/>
      <c r="T1897" s="272"/>
    </row>
    <row r="1898" spans="1:20" ht="51">
      <c r="A1898" s="191" t="s">
        <v>541</v>
      </c>
      <c r="B1898" s="68"/>
      <c r="C1898" s="212" t="s">
        <v>590</v>
      </c>
      <c r="D1898" s="213">
        <v>45741</v>
      </c>
      <c r="E1898" s="191" t="s">
        <v>4725</v>
      </c>
      <c r="F1898" s="191" t="s">
        <v>3</v>
      </c>
      <c r="G1898" s="191">
        <v>2270916</v>
      </c>
      <c r="H1898" s="68"/>
      <c r="I1898" s="197" t="s">
        <v>5917</v>
      </c>
      <c r="J1898" s="68"/>
      <c r="K1898" s="68"/>
      <c r="L1898" s="68"/>
      <c r="M1898" s="68"/>
      <c r="N1898" s="348"/>
      <c r="O1898" s="348"/>
      <c r="P1898" s="214">
        <v>0</v>
      </c>
      <c r="Q1898" s="214">
        <v>4839.04</v>
      </c>
      <c r="R1898" s="68" t="s">
        <v>1479</v>
      </c>
      <c r="S1898" s="349"/>
      <c r="T1898" s="272"/>
    </row>
    <row r="1899" spans="1:20" ht="51">
      <c r="A1899" s="191" t="s">
        <v>541</v>
      </c>
      <c r="B1899" s="68"/>
      <c r="C1899" s="212" t="s">
        <v>590</v>
      </c>
      <c r="D1899" s="213">
        <v>45741</v>
      </c>
      <c r="E1899" s="191" t="s">
        <v>4726</v>
      </c>
      <c r="F1899" s="191" t="s">
        <v>3</v>
      </c>
      <c r="G1899" s="191">
        <v>2270918</v>
      </c>
      <c r="H1899" s="68"/>
      <c r="I1899" s="197" t="s">
        <v>5918</v>
      </c>
      <c r="J1899" s="68"/>
      <c r="K1899" s="68"/>
      <c r="L1899" s="68"/>
      <c r="M1899" s="68"/>
      <c r="N1899" s="348"/>
      <c r="O1899" s="348"/>
      <c r="P1899" s="214">
        <v>0</v>
      </c>
      <c r="Q1899" s="214">
        <v>17731.8</v>
      </c>
      <c r="R1899" s="68" t="s">
        <v>1479</v>
      </c>
      <c r="S1899" s="349"/>
      <c r="T1899" s="272"/>
    </row>
    <row r="1900" spans="1:20" ht="51">
      <c r="A1900" s="191" t="s">
        <v>541</v>
      </c>
      <c r="B1900" s="68"/>
      <c r="C1900" s="212" t="s">
        <v>590</v>
      </c>
      <c r="D1900" s="213">
        <v>45741</v>
      </c>
      <c r="E1900" s="191" t="s">
        <v>4727</v>
      </c>
      <c r="F1900" s="191" t="s">
        <v>3</v>
      </c>
      <c r="G1900" s="191">
        <v>2270919</v>
      </c>
      <c r="H1900" s="68"/>
      <c r="I1900" s="197" t="s">
        <v>5919</v>
      </c>
      <c r="J1900" s="68"/>
      <c r="K1900" s="68"/>
      <c r="L1900" s="68"/>
      <c r="M1900" s="68"/>
      <c r="N1900" s="348"/>
      <c r="O1900" s="348"/>
      <c r="P1900" s="214">
        <v>0</v>
      </c>
      <c r="Q1900" s="214">
        <v>2999.8</v>
      </c>
      <c r="R1900" s="68" t="s">
        <v>1479</v>
      </c>
      <c r="S1900" s="349"/>
      <c r="T1900" s="272"/>
    </row>
    <row r="1901" spans="1:20" ht="51">
      <c r="A1901" s="191" t="s">
        <v>541</v>
      </c>
      <c r="B1901" s="68"/>
      <c r="C1901" s="212" t="s">
        <v>590</v>
      </c>
      <c r="D1901" s="213">
        <v>45741</v>
      </c>
      <c r="E1901" s="191" t="s">
        <v>4728</v>
      </c>
      <c r="F1901" s="191" t="s">
        <v>3</v>
      </c>
      <c r="G1901" s="191">
        <v>2270922</v>
      </c>
      <c r="H1901" s="68"/>
      <c r="I1901" s="197" t="s">
        <v>5920</v>
      </c>
      <c r="J1901" s="68"/>
      <c r="K1901" s="68"/>
      <c r="L1901" s="68"/>
      <c r="M1901" s="68"/>
      <c r="N1901" s="348"/>
      <c r="O1901" s="348"/>
      <c r="P1901" s="214">
        <v>0</v>
      </c>
      <c r="Q1901" s="214">
        <v>107594.57</v>
      </c>
      <c r="R1901" s="68" t="s">
        <v>1479</v>
      </c>
      <c r="S1901" s="349"/>
      <c r="T1901" s="272"/>
    </row>
    <row r="1902" spans="1:20" ht="51">
      <c r="A1902" s="191" t="s">
        <v>541</v>
      </c>
      <c r="B1902" s="68"/>
      <c r="C1902" s="212" t="s">
        <v>590</v>
      </c>
      <c r="D1902" s="213">
        <v>45741</v>
      </c>
      <c r="E1902" s="191" t="s">
        <v>4729</v>
      </c>
      <c r="F1902" s="191" t="s">
        <v>3</v>
      </c>
      <c r="G1902" s="191">
        <v>2270923</v>
      </c>
      <c r="H1902" s="68"/>
      <c r="I1902" s="197" t="s">
        <v>5921</v>
      </c>
      <c r="J1902" s="68"/>
      <c r="K1902" s="68"/>
      <c r="L1902" s="68"/>
      <c r="M1902" s="68"/>
      <c r="N1902" s="348"/>
      <c r="O1902" s="348"/>
      <c r="P1902" s="214">
        <v>0</v>
      </c>
      <c r="Q1902" s="214">
        <v>28396.45</v>
      </c>
      <c r="R1902" s="68" t="s">
        <v>1479</v>
      </c>
      <c r="S1902" s="349"/>
      <c r="T1902" s="272"/>
    </row>
    <row r="1903" spans="1:20" ht="51">
      <c r="A1903" s="191" t="s">
        <v>541</v>
      </c>
      <c r="B1903" s="68"/>
      <c r="C1903" s="212" t="s">
        <v>590</v>
      </c>
      <c r="D1903" s="213">
        <v>45741</v>
      </c>
      <c r="E1903" s="191" t="s">
        <v>4730</v>
      </c>
      <c r="F1903" s="191" t="s">
        <v>3</v>
      </c>
      <c r="G1903" s="191">
        <v>2270924</v>
      </c>
      <c r="H1903" s="68"/>
      <c r="I1903" s="197" t="s">
        <v>5922</v>
      </c>
      <c r="J1903" s="68"/>
      <c r="K1903" s="68"/>
      <c r="L1903" s="68"/>
      <c r="M1903" s="68"/>
      <c r="N1903" s="348"/>
      <c r="O1903" s="348"/>
      <c r="P1903" s="214">
        <v>0</v>
      </c>
      <c r="Q1903" s="214">
        <v>830.61</v>
      </c>
      <c r="R1903" s="68" t="s">
        <v>1479</v>
      </c>
      <c r="S1903" s="349"/>
      <c r="T1903" s="272"/>
    </row>
    <row r="1904" spans="1:20" ht="51">
      <c r="A1904" s="191" t="s">
        <v>541</v>
      </c>
      <c r="B1904" s="68"/>
      <c r="C1904" s="212" t="s">
        <v>590</v>
      </c>
      <c r="D1904" s="213">
        <v>45741</v>
      </c>
      <c r="E1904" s="191" t="s">
        <v>4731</v>
      </c>
      <c r="F1904" s="191" t="s">
        <v>3</v>
      </c>
      <c r="G1904" s="191">
        <v>2270925</v>
      </c>
      <c r="H1904" s="68"/>
      <c r="I1904" s="197" t="s">
        <v>5923</v>
      </c>
      <c r="J1904" s="68"/>
      <c r="K1904" s="68"/>
      <c r="L1904" s="68"/>
      <c r="M1904" s="68"/>
      <c r="N1904" s="348"/>
      <c r="O1904" s="348"/>
      <c r="P1904" s="214">
        <v>0</v>
      </c>
      <c r="Q1904" s="214">
        <v>15198.3</v>
      </c>
      <c r="R1904" s="68" t="s">
        <v>1479</v>
      </c>
      <c r="S1904" s="349"/>
      <c r="T1904" s="272"/>
    </row>
    <row r="1905" spans="1:20" ht="51">
      <c r="A1905" s="191" t="s">
        <v>541</v>
      </c>
      <c r="B1905" s="68"/>
      <c r="C1905" s="212" t="s">
        <v>590</v>
      </c>
      <c r="D1905" s="213">
        <v>45741</v>
      </c>
      <c r="E1905" s="191" t="s">
        <v>4732</v>
      </c>
      <c r="F1905" s="191" t="s">
        <v>3</v>
      </c>
      <c r="G1905" s="191">
        <v>2270927</v>
      </c>
      <c r="H1905" s="68"/>
      <c r="I1905" s="197" t="s">
        <v>5924</v>
      </c>
      <c r="J1905" s="68"/>
      <c r="K1905" s="68"/>
      <c r="L1905" s="68"/>
      <c r="M1905" s="68"/>
      <c r="N1905" s="348"/>
      <c r="O1905" s="348"/>
      <c r="P1905" s="214">
        <v>0</v>
      </c>
      <c r="Q1905" s="214">
        <v>237.04</v>
      </c>
      <c r="R1905" s="68" t="s">
        <v>1479</v>
      </c>
      <c r="S1905" s="349"/>
      <c r="T1905" s="272"/>
    </row>
    <row r="1906" spans="1:20" ht="51">
      <c r="A1906" s="191" t="s">
        <v>541</v>
      </c>
      <c r="B1906" s="68"/>
      <c r="C1906" s="212" t="s">
        <v>590</v>
      </c>
      <c r="D1906" s="213">
        <v>45741</v>
      </c>
      <c r="E1906" s="191" t="s">
        <v>4733</v>
      </c>
      <c r="F1906" s="191" t="s">
        <v>3</v>
      </c>
      <c r="G1906" s="191">
        <v>2270929</v>
      </c>
      <c r="H1906" s="68"/>
      <c r="I1906" s="197" t="s">
        <v>5925</v>
      </c>
      <c r="J1906" s="68"/>
      <c r="K1906" s="68"/>
      <c r="L1906" s="68"/>
      <c r="M1906" s="68"/>
      <c r="N1906" s="348"/>
      <c r="O1906" s="348"/>
      <c r="P1906" s="214">
        <v>0</v>
      </c>
      <c r="Q1906" s="214">
        <v>172.46</v>
      </c>
      <c r="R1906" s="68" t="s">
        <v>1479</v>
      </c>
      <c r="S1906" s="349"/>
      <c r="T1906" s="272"/>
    </row>
    <row r="1907" spans="1:20" ht="51">
      <c r="A1907" s="191">
        <v>253</v>
      </c>
      <c r="B1907" s="68"/>
      <c r="C1907" s="212" t="s">
        <v>104</v>
      </c>
      <c r="D1907" s="213">
        <v>45741</v>
      </c>
      <c r="E1907" s="191" t="s">
        <v>4734</v>
      </c>
      <c r="F1907" s="191" t="s">
        <v>3</v>
      </c>
      <c r="G1907" s="191">
        <v>2270931</v>
      </c>
      <c r="H1907" s="68"/>
      <c r="I1907" s="197" t="s">
        <v>5926</v>
      </c>
      <c r="J1907" s="68"/>
      <c r="K1907" s="68"/>
      <c r="L1907" s="68"/>
      <c r="M1907" s="68"/>
      <c r="N1907" s="348"/>
      <c r="O1907" s="348"/>
      <c r="P1907" s="214">
        <v>0</v>
      </c>
      <c r="Q1907" s="214">
        <v>47062</v>
      </c>
      <c r="R1907" s="68" t="s">
        <v>1479</v>
      </c>
      <c r="S1907" s="349"/>
      <c r="T1907" s="272"/>
    </row>
    <row r="1908" spans="1:20" ht="51">
      <c r="A1908" s="191" t="s">
        <v>541</v>
      </c>
      <c r="B1908" s="68"/>
      <c r="C1908" s="212" t="s">
        <v>590</v>
      </c>
      <c r="D1908" s="213">
        <v>45741</v>
      </c>
      <c r="E1908" s="191" t="s">
        <v>4735</v>
      </c>
      <c r="F1908" s="191" t="s">
        <v>3</v>
      </c>
      <c r="G1908" s="191">
        <v>2270933</v>
      </c>
      <c r="H1908" s="68"/>
      <c r="I1908" s="197" t="s">
        <v>5927</v>
      </c>
      <c r="J1908" s="68"/>
      <c r="K1908" s="68"/>
      <c r="L1908" s="68"/>
      <c r="M1908" s="68"/>
      <c r="N1908" s="348"/>
      <c r="O1908" s="348"/>
      <c r="P1908" s="214">
        <v>0</v>
      </c>
      <c r="Q1908" s="214">
        <v>796.96</v>
      </c>
      <c r="R1908" s="68" t="s">
        <v>1479</v>
      </c>
      <c r="S1908" s="349"/>
      <c r="T1908" s="272"/>
    </row>
    <row r="1909" spans="1:20" ht="51">
      <c r="A1909" s="191">
        <v>383</v>
      </c>
      <c r="B1909" s="68"/>
      <c r="C1909" s="212" t="s">
        <v>1242</v>
      </c>
      <c r="D1909" s="213">
        <v>45741</v>
      </c>
      <c r="E1909" s="191" t="s">
        <v>4736</v>
      </c>
      <c r="F1909" s="191" t="s">
        <v>3</v>
      </c>
      <c r="G1909" s="191">
        <v>2271081</v>
      </c>
      <c r="H1909" s="68"/>
      <c r="I1909" s="197" t="s">
        <v>5928</v>
      </c>
      <c r="J1909" s="68"/>
      <c r="K1909" s="68"/>
      <c r="L1909" s="68"/>
      <c r="M1909" s="68"/>
      <c r="N1909" s="348"/>
      <c r="O1909" s="348"/>
      <c r="P1909" s="214">
        <v>0</v>
      </c>
      <c r="Q1909" s="214">
        <v>44986.5</v>
      </c>
      <c r="R1909" s="68" t="s">
        <v>1479</v>
      </c>
      <c r="S1909" s="349"/>
      <c r="T1909" s="272"/>
    </row>
    <row r="1910" spans="1:20" ht="51">
      <c r="A1910" s="191">
        <v>35</v>
      </c>
      <c r="B1910" s="68"/>
      <c r="C1910" s="212" t="s">
        <v>43</v>
      </c>
      <c r="D1910" s="213">
        <v>45742</v>
      </c>
      <c r="E1910" s="191" t="s">
        <v>4737</v>
      </c>
      <c r="F1910" s="191" t="s">
        <v>635</v>
      </c>
      <c r="G1910" s="191">
        <v>11489071</v>
      </c>
      <c r="H1910" s="68"/>
      <c r="I1910" s="197" t="s">
        <v>5929</v>
      </c>
      <c r="J1910" s="68"/>
      <c r="K1910" s="68"/>
      <c r="L1910" s="68"/>
      <c r="M1910" s="68"/>
      <c r="N1910" s="348"/>
      <c r="O1910" s="348"/>
      <c r="P1910" s="214">
        <v>0</v>
      </c>
      <c r="Q1910" s="214">
        <v>1027.3499999999999</v>
      </c>
      <c r="R1910" s="68" t="s">
        <v>1479</v>
      </c>
      <c r="S1910" s="349"/>
      <c r="T1910" s="272"/>
    </row>
    <row r="1911" spans="1:20" ht="63.75">
      <c r="A1911" s="191">
        <v>513</v>
      </c>
      <c r="B1911" s="68"/>
      <c r="C1911" s="212" t="s">
        <v>160</v>
      </c>
      <c r="D1911" s="213">
        <v>45742</v>
      </c>
      <c r="E1911" s="191" t="s">
        <v>4738</v>
      </c>
      <c r="F1911" s="191" t="s">
        <v>14</v>
      </c>
      <c r="G1911" s="191">
        <v>3076471</v>
      </c>
      <c r="H1911" s="68"/>
      <c r="I1911" s="197" t="s">
        <v>5930</v>
      </c>
      <c r="J1911" s="68"/>
      <c r="K1911" s="68"/>
      <c r="L1911" s="68"/>
      <c r="M1911" s="68"/>
      <c r="N1911" s="348"/>
      <c r="O1911" s="348"/>
      <c r="P1911" s="214">
        <v>60</v>
      </c>
      <c r="Q1911" s="214">
        <v>0</v>
      </c>
      <c r="R1911" s="68" t="s">
        <v>1479</v>
      </c>
      <c r="S1911" s="349"/>
      <c r="T1911" s="272"/>
    </row>
    <row r="1912" spans="1:20" ht="63.75">
      <c r="A1912" s="191">
        <v>513</v>
      </c>
      <c r="B1912" s="68"/>
      <c r="C1912" s="212" t="s">
        <v>160</v>
      </c>
      <c r="D1912" s="213">
        <v>45742</v>
      </c>
      <c r="E1912" s="191" t="s">
        <v>4739</v>
      </c>
      <c r="F1912" s="191" t="s">
        <v>14</v>
      </c>
      <c r="G1912" s="191">
        <v>3076473</v>
      </c>
      <c r="H1912" s="68"/>
      <c r="I1912" s="197" t="s">
        <v>5931</v>
      </c>
      <c r="J1912" s="68"/>
      <c r="K1912" s="68"/>
      <c r="L1912" s="68"/>
      <c r="M1912" s="68"/>
      <c r="N1912" s="348"/>
      <c r="O1912" s="348"/>
      <c r="P1912" s="214">
        <v>60</v>
      </c>
      <c r="Q1912" s="214">
        <v>0</v>
      </c>
      <c r="R1912" s="68" t="s">
        <v>1479</v>
      </c>
      <c r="S1912" s="349"/>
      <c r="T1912" s="272"/>
    </row>
    <row r="1913" spans="1:20" ht="63.75">
      <c r="A1913" s="191">
        <v>513</v>
      </c>
      <c r="B1913" s="68"/>
      <c r="C1913" s="212" t="s">
        <v>160</v>
      </c>
      <c r="D1913" s="213">
        <v>45742</v>
      </c>
      <c r="E1913" s="191" t="s">
        <v>4740</v>
      </c>
      <c r="F1913" s="191" t="s">
        <v>14</v>
      </c>
      <c r="G1913" s="191">
        <v>3076477</v>
      </c>
      <c r="H1913" s="68"/>
      <c r="I1913" s="197" t="s">
        <v>5932</v>
      </c>
      <c r="J1913" s="68"/>
      <c r="K1913" s="68"/>
      <c r="L1913" s="68"/>
      <c r="M1913" s="68"/>
      <c r="N1913" s="348"/>
      <c r="O1913" s="348"/>
      <c r="P1913" s="214">
        <v>60</v>
      </c>
      <c r="Q1913" s="214">
        <v>0</v>
      </c>
      <c r="R1913" s="68" t="s">
        <v>1479</v>
      </c>
      <c r="S1913" s="349"/>
      <c r="T1913" s="272"/>
    </row>
    <row r="1914" spans="1:20" ht="63.75">
      <c r="A1914" s="191" t="s">
        <v>544</v>
      </c>
      <c r="B1914" s="68"/>
      <c r="C1914" s="212" t="s">
        <v>679</v>
      </c>
      <c r="D1914" s="213">
        <v>45742</v>
      </c>
      <c r="E1914" s="191" t="s">
        <v>4741</v>
      </c>
      <c r="F1914" s="191" t="s">
        <v>6</v>
      </c>
      <c r="G1914" s="191">
        <v>2193045</v>
      </c>
      <c r="H1914" s="68"/>
      <c r="I1914" s="197" t="s">
        <v>5933</v>
      </c>
      <c r="J1914" s="68"/>
      <c r="K1914" s="68"/>
      <c r="L1914" s="68"/>
      <c r="M1914" s="68"/>
      <c r="N1914" s="348"/>
      <c r="O1914" s="348"/>
      <c r="P1914" s="214">
        <v>0</v>
      </c>
      <c r="Q1914" s="214">
        <v>571290.57999999996</v>
      </c>
      <c r="R1914" s="68" t="s">
        <v>1479</v>
      </c>
      <c r="S1914" s="349"/>
      <c r="T1914" s="272"/>
    </row>
    <row r="1915" spans="1:20" ht="63.75">
      <c r="A1915" s="191" t="s">
        <v>544</v>
      </c>
      <c r="B1915" s="68"/>
      <c r="C1915" s="212" t="s">
        <v>679</v>
      </c>
      <c r="D1915" s="213">
        <v>45742</v>
      </c>
      <c r="E1915" s="191" t="s">
        <v>4742</v>
      </c>
      <c r="F1915" s="191" t="s">
        <v>6</v>
      </c>
      <c r="G1915" s="191">
        <v>2193046</v>
      </c>
      <c r="H1915" s="68"/>
      <c r="I1915" s="197" t="s">
        <v>5934</v>
      </c>
      <c r="J1915" s="68"/>
      <c r="K1915" s="68"/>
      <c r="L1915" s="68"/>
      <c r="M1915" s="68"/>
      <c r="N1915" s="348"/>
      <c r="O1915" s="348"/>
      <c r="P1915" s="214">
        <v>0</v>
      </c>
      <c r="Q1915" s="214">
        <v>596365.11</v>
      </c>
      <c r="R1915" s="68" t="s">
        <v>1479</v>
      </c>
      <c r="S1915" s="349"/>
      <c r="T1915" s="272"/>
    </row>
    <row r="1916" spans="1:20" ht="76.5">
      <c r="A1916" s="191">
        <v>373</v>
      </c>
      <c r="B1916" s="68"/>
      <c r="C1916" s="212" t="s">
        <v>605</v>
      </c>
      <c r="D1916" s="213">
        <v>45742</v>
      </c>
      <c r="E1916" s="191" t="s">
        <v>4743</v>
      </c>
      <c r="F1916" s="191" t="s">
        <v>635</v>
      </c>
      <c r="G1916" s="191">
        <v>11494622</v>
      </c>
      <c r="H1916" s="68"/>
      <c r="I1916" s="197" t="s">
        <v>5935</v>
      </c>
      <c r="J1916" s="68"/>
      <c r="K1916" s="68"/>
      <c r="L1916" s="68"/>
      <c r="M1916" s="68"/>
      <c r="N1916" s="348"/>
      <c r="O1916" s="348"/>
      <c r="P1916" s="214">
        <v>0</v>
      </c>
      <c r="Q1916" s="214">
        <v>29129085.690000001</v>
      </c>
      <c r="R1916" s="68" t="s">
        <v>1479</v>
      </c>
      <c r="S1916" s="349"/>
      <c r="T1916" s="272"/>
    </row>
    <row r="1917" spans="1:20" ht="63.75">
      <c r="A1917" s="191">
        <v>41</v>
      </c>
      <c r="B1917" s="68"/>
      <c r="C1917" s="212" t="s">
        <v>44</v>
      </c>
      <c r="D1917" s="213">
        <v>45742</v>
      </c>
      <c r="E1917" s="191" t="s">
        <v>4744</v>
      </c>
      <c r="F1917" s="191" t="s">
        <v>635</v>
      </c>
      <c r="G1917" s="191">
        <v>11489084</v>
      </c>
      <c r="H1917" s="68"/>
      <c r="I1917" s="197" t="s">
        <v>5936</v>
      </c>
      <c r="J1917" s="68"/>
      <c r="K1917" s="68"/>
      <c r="L1917" s="68"/>
      <c r="M1917" s="68"/>
      <c r="N1917" s="348"/>
      <c r="O1917" s="348"/>
      <c r="P1917" s="214">
        <v>0</v>
      </c>
      <c r="Q1917" s="214">
        <v>111289.08</v>
      </c>
      <c r="R1917" s="68" t="s">
        <v>1479</v>
      </c>
      <c r="S1917" s="349"/>
      <c r="T1917" s="272"/>
    </row>
    <row r="1918" spans="1:20" ht="63.75">
      <c r="A1918" s="191">
        <v>213</v>
      </c>
      <c r="B1918" s="68"/>
      <c r="C1918" s="212" t="s">
        <v>91</v>
      </c>
      <c r="D1918" s="213">
        <v>45742</v>
      </c>
      <c r="E1918" s="191" t="s">
        <v>4745</v>
      </c>
      <c r="F1918" s="191" t="s">
        <v>6</v>
      </c>
      <c r="G1918" s="191">
        <v>1123054</v>
      </c>
      <c r="H1918" s="68"/>
      <c r="I1918" s="197" t="s">
        <v>5937</v>
      </c>
      <c r="J1918" s="68"/>
      <c r="K1918" s="68"/>
      <c r="L1918" s="68"/>
      <c r="M1918" s="68"/>
      <c r="N1918" s="348"/>
      <c r="O1918" s="348"/>
      <c r="P1918" s="214">
        <v>0</v>
      </c>
      <c r="Q1918" s="214">
        <v>1476568.57</v>
      </c>
      <c r="R1918" s="68" t="s">
        <v>1479</v>
      </c>
      <c r="S1918" s="349"/>
      <c r="T1918" s="272"/>
    </row>
    <row r="1919" spans="1:20" ht="89.25">
      <c r="A1919" s="191">
        <v>373</v>
      </c>
      <c r="B1919" s="68"/>
      <c r="C1919" s="212" t="s">
        <v>605</v>
      </c>
      <c r="D1919" s="213">
        <v>45742</v>
      </c>
      <c r="E1919" s="191" t="s">
        <v>4746</v>
      </c>
      <c r="F1919" s="191" t="s">
        <v>635</v>
      </c>
      <c r="G1919" s="191">
        <v>11494594</v>
      </c>
      <c r="H1919" s="68"/>
      <c r="I1919" s="197" t="s">
        <v>5938</v>
      </c>
      <c r="J1919" s="68"/>
      <c r="K1919" s="68"/>
      <c r="L1919" s="68"/>
      <c r="M1919" s="68"/>
      <c r="N1919" s="348"/>
      <c r="O1919" s="348"/>
      <c r="P1919" s="214">
        <v>0</v>
      </c>
      <c r="Q1919" s="214">
        <v>699984.08</v>
      </c>
      <c r="R1919" s="68" t="s">
        <v>1479</v>
      </c>
      <c r="S1919" s="349"/>
      <c r="T1919" s="272"/>
    </row>
    <row r="1920" spans="1:20" ht="76.5">
      <c r="A1920" s="191">
        <v>117</v>
      </c>
      <c r="B1920" s="68"/>
      <c r="C1920" s="212" t="s">
        <v>54</v>
      </c>
      <c r="D1920" s="213">
        <v>45742</v>
      </c>
      <c r="E1920" s="191" t="s">
        <v>4747</v>
      </c>
      <c r="F1920" s="191" t="s">
        <v>10</v>
      </c>
      <c r="G1920" s="191">
        <v>1123035</v>
      </c>
      <c r="H1920" s="68"/>
      <c r="I1920" s="197" t="s">
        <v>5939</v>
      </c>
      <c r="J1920" s="68"/>
      <c r="K1920" s="68"/>
      <c r="L1920" s="68"/>
      <c r="M1920" s="68"/>
      <c r="N1920" s="348"/>
      <c r="O1920" s="348"/>
      <c r="P1920" s="214">
        <v>60</v>
      </c>
      <c r="Q1920" s="214">
        <v>0</v>
      </c>
      <c r="R1920" s="68" t="s">
        <v>1479</v>
      </c>
      <c r="S1920" s="349"/>
      <c r="T1920" s="272"/>
    </row>
    <row r="1921" spans="1:20" ht="76.5">
      <c r="A1921" s="191">
        <v>117</v>
      </c>
      <c r="B1921" s="68"/>
      <c r="C1921" s="212" t="s">
        <v>54</v>
      </c>
      <c r="D1921" s="213">
        <v>45742</v>
      </c>
      <c r="E1921" s="191" t="s">
        <v>4748</v>
      </c>
      <c r="F1921" s="191" t="s">
        <v>10</v>
      </c>
      <c r="G1921" s="191">
        <v>1123036</v>
      </c>
      <c r="H1921" s="68"/>
      <c r="I1921" s="197" t="s">
        <v>5940</v>
      </c>
      <c r="J1921" s="68"/>
      <c r="K1921" s="68"/>
      <c r="L1921" s="68"/>
      <c r="M1921" s="68"/>
      <c r="N1921" s="348"/>
      <c r="O1921" s="348"/>
      <c r="P1921" s="214">
        <v>60</v>
      </c>
      <c r="Q1921" s="214">
        <v>0</v>
      </c>
      <c r="R1921" s="68" t="s">
        <v>1479</v>
      </c>
      <c r="S1921" s="349"/>
      <c r="T1921" s="272"/>
    </row>
    <row r="1922" spans="1:20" ht="76.5">
      <c r="A1922" s="191">
        <v>389</v>
      </c>
      <c r="B1922" s="68"/>
      <c r="C1922" s="212" t="s">
        <v>1401</v>
      </c>
      <c r="D1922" s="213">
        <v>45742</v>
      </c>
      <c r="E1922" s="191" t="s">
        <v>4749</v>
      </c>
      <c r="F1922" s="191" t="s">
        <v>10</v>
      </c>
      <c r="G1922" s="191">
        <v>1123045</v>
      </c>
      <c r="H1922" s="68"/>
      <c r="I1922" s="197" t="s">
        <v>5941</v>
      </c>
      <c r="J1922" s="68"/>
      <c r="K1922" s="68"/>
      <c r="L1922" s="68"/>
      <c r="M1922" s="68"/>
      <c r="N1922" s="348"/>
      <c r="O1922" s="348"/>
      <c r="P1922" s="214">
        <v>60</v>
      </c>
      <c r="Q1922" s="214">
        <v>0</v>
      </c>
      <c r="R1922" s="68" t="s">
        <v>1479</v>
      </c>
      <c r="S1922" s="349"/>
      <c r="T1922" s="272"/>
    </row>
    <row r="1923" spans="1:20" ht="76.5">
      <c r="A1923" s="191">
        <v>513</v>
      </c>
      <c r="B1923" s="68"/>
      <c r="C1923" s="212" t="s">
        <v>160</v>
      </c>
      <c r="D1923" s="213">
        <v>45742</v>
      </c>
      <c r="E1923" s="191" t="s">
        <v>4750</v>
      </c>
      <c r="F1923" s="191" t="s">
        <v>10</v>
      </c>
      <c r="G1923" s="191">
        <v>1123075</v>
      </c>
      <c r="H1923" s="68"/>
      <c r="I1923" s="197" t="s">
        <v>5942</v>
      </c>
      <c r="J1923" s="68"/>
      <c r="K1923" s="68"/>
      <c r="L1923" s="68"/>
      <c r="M1923" s="68"/>
      <c r="N1923" s="348"/>
      <c r="O1923" s="348"/>
      <c r="P1923" s="214">
        <v>60</v>
      </c>
      <c r="Q1923" s="214">
        <v>0</v>
      </c>
      <c r="R1923" s="68" t="s">
        <v>1479</v>
      </c>
      <c r="S1923" s="349"/>
      <c r="T1923" s="272"/>
    </row>
    <row r="1924" spans="1:20" ht="76.5">
      <c r="A1924" s="191">
        <v>513</v>
      </c>
      <c r="B1924" s="68"/>
      <c r="C1924" s="212" t="s">
        <v>160</v>
      </c>
      <c r="D1924" s="213">
        <v>45742</v>
      </c>
      <c r="E1924" s="191" t="s">
        <v>4751</v>
      </c>
      <c r="F1924" s="191" t="s">
        <v>12</v>
      </c>
      <c r="G1924" s="191">
        <v>1123075</v>
      </c>
      <c r="H1924" s="68"/>
      <c r="I1924" s="197" t="s">
        <v>5943</v>
      </c>
      <c r="J1924" s="68"/>
      <c r="K1924" s="68"/>
      <c r="L1924" s="68"/>
      <c r="M1924" s="68"/>
      <c r="N1924" s="348"/>
      <c r="O1924" s="348"/>
      <c r="P1924" s="214">
        <v>297702785.27999997</v>
      </c>
      <c r="Q1924" s="214">
        <v>0</v>
      </c>
      <c r="R1924" s="68" t="s">
        <v>1479</v>
      </c>
      <c r="S1924" s="349"/>
      <c r="T1924" s="272"/>
    </row>
    <row r="1925" spans="1:20" ht="51">
      <c r="A1925" s="191">
        <v>41</v>
      </c>
      <c r="B1925" s="68"/>
      <c r="C1925" s="212" t="s">
        <v>44</v>
      </c>
      <c r="D1925" s="213">
        <v>45742</v>
      </c>
      <c r="E1925" s="191" t="s">
        <v>4752</v>
      </c>
      <c r="F1925" s="191" t="s">
        <v>3</v>
      </c>
      <c r="G1925" s="191">
        <v>2271244</v>
      </c>
      <c r="H1925" s="68"/>
      <c r="I1925" s="197" t="s">
        <v>5944</v>
      </c>
      <c r="J1925" s="68"/>
      <c r="K1925" s="68"/>
      <c r="L1925" s="68"/>
      <c r="M1925" s="68"/>
      <c r="N1925" s="348"/>
      <c r="O1925" s="348"/>
      <c r="P1925" s="214">
        <v>0</v>
      </c>
      <c r="Q1925" s="214">
        <v>111</v>
      </c>
      <c r="R1925" s="68" t="s">
        <v>1479</v>
      </c>
      <c r="S1925" s="349"/>
      <c r="T1925" s="272"/>
    </row>
    <row r="1926" spans="1:20" ht="38.25">
      <c r="A1926" s="191">
        <v>46</v>
      </c>
      <c r="B1926" s="68"/>
      <c r="C1926" s="212" t="s">
        <v>1367</v>
      </c>
      <c r="D1926" s="213">
        <v>45742</v>
      </c>
      <c r="E1926" s="191" t="s">
        <v>4753</v>
      </c>
      <c r="F1926" s="191" t="s">
        <v>3</v>
      </c>
      <c r="G1926" s="191">
        <v>2271259</v>
      </c>
      <c r="H1926" s="68"/>
      <c r="I1926" s="197" t="s">
        <v>2474</v>
      </c>
      <c r="J1926" s="68"/>
      <c r="K1926" s="68"/>
      <c r="L1926" s="68"/>
      <c r="M1926" s="68"/>
      <c r="N1926" s="348"/>
      <c r="O1926" s="348"/>
      <c r="P1926" s="214">
        <v>0</v>
      </c>
      <c r="Q1926" s="214">
        <v>1000</v>
      </c>
      <c r="R1926" s="68" t="s">
        <v>1479</v>
      </c>
      <c r="S1926" s="349"/>
      <c r="T1926" s="272"/>
    </row>
    <row r="1927" spans="1:20" ht="63.75">
      <c r="A1927" s="191">
        <v>15</v>
      </c>
      <c r="B1927" s="68"/>
      <c r="C1927" s="212" t="s">
        <v>39</v>
      </c>
      <c r="D1927" s="213">
        <v>45742</v>
      </c>
      <c r="E1927" s="191" t="s">
        <v>4754</v>
      </c>
      <c r="F1927" s="191" t="s">
        <v>3</v>
      </c>
      <c r="G1927" s="191">
        <v>2271310</v>
      </c>
      <c r="H1927" s="68"/>
      <c r="I1927" s="197" t="s">
        <v>5945</v>
      </c>
      <c r="J1927" s="68"/>
      <c r="K1927" s="68"/>
      <c r="L1927" s="68"/>
      <c r="M1927" s="68"/>
      <c r="N1927" s="348"/>
      <c r="O1927" s="348"/>
      <c r="P1927" s="214">
        <v>0</v>
      </c>
      <c r="Q1927" s="214">
        <v>9000</v>
      </c>
      <c r="R1927" s="68" t="s">
        <v>1479</v>
      </c>
      <c r="S1927" s="349"/>
      <c r="T1927" s="272"/>
    </row>
    <row r="1928" spans="1:20" ht="51">
      <c r="A1928" s="191">
        <v>81</v>
      </c>
      <c r="B1928" s="68"/>
      <c r="C1928" s="212" t="s">
        <v>49</v>
      </c>
      <c r="D1928" s="213">
        <v>45742</v>
      </c>
      <c r="E1928" s="191" t="s">
        <v>4755</v>
      </c>
      <c r="F1928" s="191" t="s">
        <v>3</v>
      </c>
      <c r="G1928" s="191">
        <v>2271334</v>
      </c>
      <c r="H1928" s="68"/>
      <c r="I1928" s="197" t="s">
        <v>5946</v>
      </c>
      <c r="J1928" s="68"/>
      <c r="K1928" s="68"/>
      <c r="L1928" s="68"/>
      <c r="M1928" s="68"/>
      <c r="N1928" s="348"/>
      <c r="O1928" s="348"/>
      <c r="P1928" s="214">
        <v>0</v>
      </c>
      <c r="Q1928" s="214">
        <v>25</v>
      </c>
      <c r="R1928" s="68" t="s">
        <v>1479</v>
      </c>
      <c r="S1928" s="349"/>
      <c r="T1928" s="272"/>
    </row>
    <row r="1929" spans="1:20" ht="51">
      <c r="A1929" s="191">
        <v>650</v>
      </c>
      <c r="B1929" s="68"/>
      <c r="C1929" s="212" t="s">
        <v>175</v>
      </c>
      <c r="D1929" s="213">
        <v>45742</v>
      </c>
      <c r="E1929" s="191" t="s">
        <v>4756</v>
      </c>
      <c r="F1929" s="191" t="s">
        <v>3</v>
      </c>
      <c r="G1929" s="191">
        <v>2271338</v>
      </c>
      <c r="H1929" s="68"/>
      <c r="I1929" s="197" t="s">
        <v>5947</v>
      </c>
      <c r="J1929" s="68"/>
      <c r="K1929" s="68"/>
      <c r="L1929" s="68"/>
      <c r="M1929" s="68"/>
      <c r="N1929" s="348"/>
      <c r="O1929" s="348"/>
      <c r="P1929" s="214">
        <v>0</v>
      </c>
      <c r="Q1929" s="214">
        <v>18</v>
      </c>
      <c r="R1929" s="68" t="s">
        <v>1479</v>
      </c>
      <c r="S1929" s="349"/>
      <c r="T1929" s="272"/>
    </row>
    <row r="1930" spans="1:20" ht="51">
      <c r="A1930" s="191">
        <v>650</v>
      </c>
      <c r="B1930" s="68"/>
      <c r="C1930" s="212" t="s">
        <v>175</v>
      </c>
      <c r="D1930" s="213">
        <v>45742</v>
      </c>
      <c r="E1930" s="191" t="s">
        <v>4757</v>
      </c>
      <c r="F1930" s="191" t="s">
        <v>3</v>
      </c>
      <c r="G1930" s="191">
        <v>2271341</v>
      </c>
      <c r="H1930" s="68"/>
      <c r="I1930" s="197" t="s">
        <v>5948</v>
      </c>
      <c r="J1930" s="68"/>
      <c r="K1930" s="68"/>
      <c r="L1930" s="68"/>
      <c r="M1930" s="68"/>
      <c r="N1930" s="348"/>
      <c r="O1930" s="348"/>
      <c r="P1930" s="214">
        <v>0</v>
      </c>
      <c r="Q1930" s="214">
        <v>18</v>
      </c>
      <c r="R1930" s="68" t="s">
        <v>1479</v>
      </c>
      <c r="S1930" s="349"/>
      <c r="T1930" s="272"/>
    </row>
    <row r="1931" spans="1:20" ht="51">
      <c r="A1931" s="191">
        <v>41</v>
      </c>
      <c r="B1931" s="68"/>
      <c r="C1931" s="212" t="s">
        <v>44</v>
      </c>
      <c r="D1931" s="213">
        <v>45742</v>
      </c>
      <c r="E1931" s="191" t="s">
        <v>4758</v>
      </c>
      <c r="F1931" s="191" t="s">
        <v>3</v>
      </c>
      <c r="G1931" s="191">
        <v>2271342</v>
      </c>
      <c r="H1931" s="68"/>
      <c r="I1931" s="197" t="s">
        <v>5949</v>
      </c>
      <c r="J1931" s="68"/>
      <c r="K1931" s="68"/>
      <c r="L1931" s="68"/>
      <c r="M1931" s="68"/>
      <c r="N1931" s="348"/>
      <c r="O1931" s="348"/>
      <c r="P1931" s="214">
        <v>0</v>
      </c>
      <c r="Q1931" s="214">
        <v>371</v>
      </c>
      <c r="R1931" s="68" t="s">
        <v>1479</v>
      </c>
      <c r="S1931" s="349"/>
      <c r="T1931" s="272"/>
    </row>
    <row r="1932" spans="1:20" ht="51">
      <c r="A1932" s="191">
        <v>650</v>
      </c>
      <c r="B1932" s="68"/>
      <c r="C1932" s="212" t="s">
        <v>175</v>
      </c>
      <c r="D1932" s="213">
        <v>45742</v>
      </c>
      <c r="E1932" s="191" t="s">
        <v>4759</v>
      </c>
      <c r="F1932" s="191" t="s">
        <v>3</v>
      </c>
      <c r="G1932" s="191">
        <v>2271343</v>
      </c>
      <c r="H1932" s="68"/>
      <c r="I1932" s="197" t="s">
        <v>5950</v>
      </c>
      <c r="J1932" s="68"/>
      <c r="K1932" s="68"/>
      <c r="L1932" s="68"/>
      <c r="M1932" s="68"/>
      <c r="N1932" s="348"/>
      <c r="O1932" s="348"/>
      <c r="P1932" s="214">
        <v>0</v>
      </c>
      <c r="Q1932" s="214">
        <v>18</v>
      </c>
      <c r="R1932" s="68" t="s">
        <v>1479</v>
      </c>
      <c r="S1932" s="349"/>
      <c r="T1932" s="272"/>
    </row>
    <row r="1933" spans="1:20" ht="51">
      <c r="A1933" s="191">
        <v>650</v>
      </c>
      <c r="B1933" s="68"/>
      <c r="C1933" s="212" t="s">
        <v>175</v>
      </c>
      <c r="D1933" s="213">
        <v>45742</v>
      </c>
      <c r="E1933" s="191" t="s">
        <v>4760</v>
      </c>
      <c r="F1933" s="191" t="s">
        <v>3</v>
      </c>
      <c r="G1933" s="191">
        <v>2271344</v>
      </c>
      <c r="H1933" s="68"/>
      <c r="I1933" s="197" t="s">
        <v>5951</v>
      </c>
      <c r="J1933" s="68"/>
      <c r="K1933" s="68"/>
      <c r="L1933" s="68"/>
      <c r="M1933" s="68"/>
      <c r="N1933" s="348"/>
      <c r="O1933" s="348"/>
      <c r="P1933" s="214">
        <v>0</v>
      </c>
      <c r="Q1933" s="214">
        <v>36</v>
      </c>
      <c r="R1933" s="68" t="s">
        <v>1479</v>
      </c>
      <c r="S1933" s="349"/>
      <c r="T1933" s="272"/>
    </row>
    <row r="1934" spans="1:20" ht="51">
      <c r="A1934" s="191">
        <v>650</v>
      </c>
      <c r="B1934" s="68"/>
      <c r="C1934" s="212" t="s">
        <v>175</v>
      </c>
      <c r="D1934" s="213">
        <v>45742</v>
      </c>
      <c r="E1934" s="191" t="s">
        <v>4761</v>
      </c>
      <c r="F1934" s="191" t="s">
        <v>3</v>
      </c>
      <c r="G1934" s="191">
        <v>2271346</v>
      </c>
      <c r="H1934" s="68"/>
      <c r="I1934" s="197" t="s">
        <v>5952</v>
      </c>
      <c r="J1934" s="68"/>
      <c r="K1934" s="68"/>
      <c r="L1934" s="68"/>
      <c r="M1934" s="68"/>
      <c r="N1934" s="348"/>
      <c r="O1934" s="348"/>
      <c r="P1934" s="214">
        <v>0</v>
      </c>
      <c r="Q1934" s="214">
        <v>36</v>
      </c>
      <c r="R1934" s="68" t="s">
        <v>1479</v>
      </c>
      <c r="S1934" s="349"/>
      <c r="T1934" s="272"/>
    </row>
    <row r="1935" spans="1:20" ht="63.75">
      <c r="A1935" s="191">
        <v>25</v>
      </c>
      <c r="B1935" s="68"/>
      <c r="C1935" s="212" t="s">
        <v>42</v>
      </c>
      <c r="D1935" s="213">
        <v>45742</v>
      </c>
      <c r="E1935" s="191" t="s">
        <v>4762</v>
      </c>
      <c r="F1935" s="191" t="s">
        <v>3</v>
      </c>
      <c r="G1935" s="191">
        <v>2271376</v>
      </c>
      <c r="H1935" s="68"/>
      <c r="I1935" s="197" t="s">
        <v>5953</v>
      </c>
      <c r="J1935" s="68"/>
      <c r="K1935" s="68"/>
      <c r="L1935" s="68"/>
      <c r="M1935" s="68"/>
      <c r="N1935" s="348"/>
      <c r="O1935" s="348"/>
      <c r="P1935" s="214">
        <v>0</v>
      </c>
      <c r="Q1935" s="214">
        <v>239.75</v>
      </c>
      <c r="R1935" s="68" t="s">
        <v>1479</v>
      </c>
      <c r="S1935" s="349"/>
      <c r="T1935" s="272"/>
    </row>
    <row r="1936" spans="1:20" ht="51">
      <c r="A1936" s="191" t="s">
        <v>550</v>
      </c>
      <c r="B1936" s="68"/>
      <c r="C1936" s="212" t="s">
        <v>589</v>
      </c>
      <c r="D1936" s="213">
        <v>45742</v>
      </c>
      <c r="E1936" s="191" t="s">
        <v>4763</v>
      </c>
      <c r="F1936" s="191" t="s">
        <v>3</v>
      </c>
      <c r="G1936" s="191">
        <v>2271388</v>
      </c>
      <c r="H1936" s="68"/>
      <c r="I1936" s="197" t="s">
        <v>5954</v>
      </c>
      <c r="J1936" s="68"/>
      <c r="K1936" s="68"/>
      <c r="L1936" s="68"/>
      <c r="M1936" s="68"/>
      <c r="N1936" s="348"/>
      <c r="O1936" s="348"/>
      <c r="P1936" s="214">
        <v>0</v>
      </c>
      <c r="Q1936" s="214">
        <v>25000</v>
      </c>
      <c r="R1936" s="68" t="s">
        <v>1479</v>
      </c>
      <c r="S1936" s="349"/>
      <c r="T1936" s="272"/>
    </row>
    <row r="1937" spans="1:20" ht="51">
      <c r="A1937" s="191">
        <v>132</v>
      </c>
      <c r="B1937" s="68"/>
      <c r="C1937" s="212" t="s">
        <v>59</v>
      </c>
      <c r="D1937" s="213">
        <v>45742</v>
      </c>
      <c r="E1937" s="191" t="s">
        <v>4764</v>
      </c>
      <c r="F1937" s="191" t="s">
        <v>3</v>
      </c>
      <c r="G1937" s="191">
        <v>2271392</v>
      </c>
      <c r="H1937" s="68"/>
      <c r="I1937" s="197" t="s">
        <v>5955</v>
      </c>
      <c r="J1937" s="68"/>
      <c r="K1937" s="68"/>
      <c r="L1937" s="68"/>
      <c r="M1937" s="68"/>
      <c r="N1937" s="348"/>
      <c r="O1937" s="348"/>
      <c r="P1937" s="214">
        <v>0</v>
      </c>
      <c r="Q1937" s="214">
        <v>30</v>
      </c>
      <c r="R1937" s="68" t="s">
        <v>1479</v>
      </c>
      <c r="S1937" s="349"/>
      <c r="T1937" s="272"/>
    </row>
    <row r="1938" spans="1:20" ht="51">
      <c r="A1938" s="191">
        <v>132</v>
      </c>
      <c r="B1938" s="68"/>
      <c r="C1938" s="212" t="s">
        <v>59</v>
      </c>
      <c r="D1938" s="213">
        <v>45742</v>
      </c>
      <c r="E1938" s="191" t="s">
        <v>4765</v>
      </c>
      <c r="F1938" s="191" t="s">
        <v>3</v>
      </c>
      <c r="G1938" s="191">
        <v>2271394</v>
      </c>
      <c r="H1938" s="68"/>
      <c r="I1938" s="197" t="s">
        <v>5956</v>
      </c>
      <c r="J1938" s="68"/>
      <c r="K1938" s="68"/>
      <c r="L1938" s="68"/>
      <c r="M1938" s="68"/>
      <c r="N1938" s="348"/>
      <c r="O1938" s="348"/>
      <c r="P1938" s="214">
        <v>0</v>
      </c>
      <c r="Q1938" s="214">
        <v>10.4</v>
      </c>
      <c r="R1938" s="68" t="s">
        <v>1479</v>
      </c>
      <c r="S1938" s="349"/>
      <c r="T1938" s="272"/>
    </row>
    <row r="1939" spans="1:20" ht="51">
      <c r="A1939" s="191">
        <v>132</v>
      </c>
      <c r="B1939" s="68"/>
      <c r="C1939" s="212" t="s">
        <v>59</v>
      </c>
      <c r="D1939" s="213">
        <v>45742</v>
      </c>
      <c r="E1939" s="191" t="s">
        <v>4766</v>
      </c>
      <c r="F1939" s="191" t="s">
        <v>3</v>
      </c>
      <c r="G1939" s="191">
        <v>2271395</v>
      </c>
      <c r="H1939" s="68"/>
      <c r="I1939" s="197" t="s">
        <v>5957</v>
      </c>
      <c r="J1939" s="68"/>
      <c r="K1939" s="68"/>
      <c r="L1939" s="68"/>
      <c r="M1939" s="68"/>
      <c r="N1939" s="348"/>
      <c r="O1939" s="348"/>
      <c r="P1939" s="214">
        <v>0</v>
      </c>
      <c r="Q1939" s="214">
        <v>1530</v>
      </c>
      <c r="R1939" s="68" t="s">
        <v>1479</v>
      </c>
      <c r="S1939" s="349"/>
      <c r="T1939" s="272"/>
    </row>
    <row r="1940" spans="1:20" ht="38.25">
      <c r="A1940" s="191" t="s">
        <v>550</v>
      </c>
      <c r="B1940" s="68"/>
      <c r="C1940" s="212" t="s">
        <v>589</v>
      </c>
      <c r="D1940" s="213">
        <v>45742</v>
      </c>
      <c r="E1940" s="191" t="s">
        <v>4767</v>
      </c>
      <c r="F1940" s="191" t="s">
        <v>3</v>
      </c>
      <c r="G1940" s="191">
        <v>2271411</v>
      </c>
      <c r="H1940" s="68"/>
      <c r="I1940" s="197" t="s">
        <v>5958</v>
      </c>
      <c r="J1940" s="68"/>
      <c r="K1940" s="68"/>
      <c r="L1940" s="68"/>
      <c r="M1940" s="68"/>
      <c r="N1940" s="348"/>
      <c r="O1940" s="348"/>
      <c r="P1940" s="214">
        <v>0</v>
      </c>
      <c r="Q1940" s="214">
        <v>13.35</v>
      </c>
      <c r="R1940" s="68" t="s">
        <v>1479</v>
      </c>
      <c r="S1940" s="349"/>
      <c r="T1940" s="272"/>
    </row>
    <row r="1941" spans="1:20" ht="51">
      <c r="A1941" s="191">
        <v>46</v>
      </c>
      <c r="B1941" s="68"/>
      <c r="C1941" s="212" t="s">
        <v>1367</v>
      </c>
      <c r="D1941" s="213">
        <v>45742</v>
      </c>
      <c r="E1941" s="191" t="s">
        <v>4768</v>
      </c>
      <c r="F1941" s="191" t="s">
        <v>3</v>
      </c>
      <c r="G1941" s="191">
        <v>2271429</v>
      </c>
      <c r="H1941" s="68"/>
      <c r="I1941" s="197" t="s">
        <v>5959</v>
      </c>
      <c r="J1941" s="68"/>
      <c r="K1941" s="68"/>
      <c r="L1941" s="68"/>
      <c r="M1941" s="68"/>
      <c r="N1941" s="348"/>
      <c r="O1941" s="348"/>
      <c r="P1941" s="214">
        <v>0</v>
      </c>
      <c r="Q1941" s="214">
        <v>500</v>
      </c>
      <c r="R1941" s="68" t="s">
        <v>1479</v>
      </c>
      <c r="S1941" s="349"/>
      <c r="T1941" s="272"/>
    </row>
    <row r="1942" spans="1:20" ht="63.75">
      <c r="A1942" s="191">
        <v>16</v>
      </c>
      <c r="B1942" s="68"/>
      <c r="C1942" s="212" t="s">
        <v>40</v>
      </c>
      <c r="D1942" s="213">
        <v>45742</v>
      </c>
      <c r="E1942" s="191" t="s">
        <v>4769</v>
      </c>
      <c r="F1942" s="191" t="s">
        <v>3</v>
      </c>
      <c r="G1942" s="191">
        <v>2271437</v>
      </c>
      <c r="H1942" s="68"/>
      <c r="I1942" s="197" t="s">
        <v>5960</v>
      </c>
      <c r="J1942" s="68"/>
      <c r="K1942" s="68"/>
      <c r="L1942" s="68"/>
      <c r="M1942" s="68"/>
      <c r="N1942" s="348"/>
      <c r="O1942" s="348"/>
      <c r="P1942" s="214">
        <v>0</v>
      </c>
      <c r="Q1942" s="214">
        <v>2000</v>
      </c>
      <c r="R1942" s="68" t="s">
        <v>1479</v>
      </c>
      <c r="S1942" s="349"/>
      <c r="T1942" s="272"/>
    </row>
    <row r="1943" spans="1:20" ht="51">
      <c r="A1943" s="191">
        <v>385</v>
      </c>
      <c r="B1943" s="68"/>
      <c r="C1943" s="212" t="s">
        <v>688</v>
      </c>
      <c r="D1943" s="213">
        <v>45742</v>
      </c>
      <c r="E1943" s="191" t="s">
        <v>4770</v>
      </c>
      <c r="F1943" s="191" t="s">
        <v>3</v>
      </c>
      <c r="G1943" s="191">
        <v>2271448</v>
      </c>
      <c r="H1943" s="68"/>
      <c r="I1943" s="197" t="s">
        <v>5961</v>
      </c>
      <c r="J1943" s="68"/>
      <c r="K1943" s="68"/>
      <c r="L1943" s="68"/>
      <c r="M1943" s="68"/>
      <c r="N1943" s="348"/>
      <c r="O1943" s="348"/>
      <c r="P1943" s="214">
        <v>0</v>
      </c>
      <c r="Q1943" s="214">
        <v>70</v>
      </c>
      <c r="R1943" s="68" t="s">
        <v>1479</v>
      </c>
      <c r="S1943" s="349"/>
      <c r="T1943" s="272"/>
    </row>
    <row r="1944" spans="1:20" ht="51">
      <c r="A1944" s="191">
        <v>385</v>
      </c>
      <c r="B1944" s="68"/>
      <c r="C1944" s="212" t="s">
        <v>688</v>
      </c>
      <c r="D1944" s="213">
        <v>45742</v>
      </c>
      <c r="E1944" s="191" t="s">
        <v>4771</v>
      </c>
      <c r="F1944" s="191" t="s">
        <v>3</v>
      </c>
      <c r="G1944" s="191">
        <v>2271449</v>
      </c>
      <c r="H1944" s="68"/>
      <c r="I1944" s="197" t="s">
        <v>5962</v>
      </c>
      <c r="J1944" s="68"/>
      <c r="K1944" s="68"/>
      <c r="L1944" s="68"/>
      <c r="M1944" s="68"/>
      <c r="N1944" s="348"/>
      <c r="O1944" s="348"/>
      <c r="P1944" s="214">
        <v>0</v>
      </c>
      <c r="Q1944" s="214">
        <v>170</v>
      </c>
      <c r="R1944" s="68" t="s">
        <v>1479</v>
      </c>
      <c r="S1944" s="349"/>
      <c r="T1944" s="272"/>
    </row>
    <row r="1945" spans="1:20" ht="51">
      <c r="A1945" s="191">
        <v>548</v>
      </c>
      <c r="B1945" s="68"/>
      <c r="C1945" s="212" t="s">
        <v>1279</v>
      </c>
      <c r="D1945" s="213">
        <v>45742</v>
      </c>
      <c r="E1945" s="191" t="s">
        <v>4772</v>
      </c>
      <c r="F1945" s="191" t="s">
        <v>3</v>
      </c>
      <c r="G1945" s="191">
        <v>2271463</v>
      </c>
      <c r="H1945" s="68"/>
      <c r="I1945" s="197" t="s">
        <v>5963</v>
      </c>
      <c r="J1945" s="68"/>
      <c r="K1945" s="68"/>
      <c r="L1945" s="68"/>
      <c r="M1945" s="68"/>
      <c r="N1945" s="348"/>
      <c r="O1945" s="348"/>
      <c r="P1945" s="214">
        <v>0</v>
      </c>
      <c r="Q1945" s="214">
        <v>59</v>
      </c>
      <c r="R1945" s="68" t="s">
        <v>1479</v>
      </c>
      <c r="S1945" s="349"/>
      <c r="T1945" s="272"/>
    </row>
    <row r="1946" spans="1:20" ht="51">
      <c r="A1946" s="191">
        <v>385</v>
      </c>
      <c r="B1946" s="68"/>
      <c r="C1946" s="212" t="s">
        <v>688</v>
      </c>
      <c r="D1946" s="213">
        <v>45742</v>
      </c>
      <c r="E1946" s="191" t="s">
        <v>4773</v>
      </c>
      <c r="F1946" s="191" t="s">
        <v>3</v>
      </c>
      <c r="G1946" s="191">
        <v>2271471</v>
      </c>
      <c r="H1946" s="68"/>
      <c r="I1946" s="197" t="s">
        <v>5964</v>
      </c>
      <c r="J1946" s="68"/>
      <c r="K1946" s="68"/>
      <c r="L1946" s="68"/>
      <c r="M1946" s="68"/>
      <c r="N1946" s="348"/>
      <c r="O1946" s="348"/>
      <c r="P1946" s="214">
        <v>0</v>
      </c>
      <c r="Q1946" s="214">
        <v>30</v>
      </c>
      <c r="R1946" s="68" t="s">
        <v>1479</v>
      </c>
      <c r="S1946" s="349"/>
      <c r="T1946" s="272"/>
    </row>
    <row r="1947" spans="1:20" ht="63.75">
      <c r="A1947" s="191">
        <v>81</v>
      </c>
      <c r="B1947" s="68"/>
      <c r="C1947" s="212" t="s">
        <v>49</v>
      </c>
      <c r="D1947" s="213">
        <v>45742</v>
      </c>
      <c r="E1947" s="191" t="s">
        <v>4774</v>
      </c>
      <c r="F1947" s="191" t="s">
        <v>3</v>
      </c>
      <c r="G1947" s="191">
        <v>2271476</v>
      </c>
      <c r="H1947" s="68"/>
      <c r="I1947" s="197" t="s">
        <v>5965</v>
      </c>
      <c r="J1947" s="68"/>
      <c r="K1947" s="68"/>
      <c r="L1947" s="68"/>
      <c r="M1947" s="68"/>
      <c r="N1947" s="348"/>
      <c r="O1947" s="348"/>
      <c r="P1947" s="214">
        <v>0</v>
      </c>
      <c r="Q1947" s="214">
        <v>121.72</v>
      </c>
      <c r="R1947" s="68" t="s">
        <v>1479</v>
      </c>
      <c r="S1947" s="349"/>
      <c r="T1947" s="272"/>
    </row>
    <row r="1948" spans="1:20" ht="51">
      <c r="A1948" s="191">
        <v>595</v>
      </c>
      <c r="B1948" s="68"/>
      <c r="C1948" s="212" t="s">
        <v>609</v>
      </c>
      <c r="D1948" s="213">
        <v>45742</v>
      </c>
      <c r="E1948" s="191" t="s">
        <v>4775</v>
      </c>
      <c r="F1948" s="191" t="s">
        <v>3</v>
      </c>
      <c r="G1948" s="191">
        <v>2271510</v>
      </c>
      <c r="H1948" s="68"/>
      <c r="I1948" s="197" t="s">
        <v>5966</v>
      </c>
      <c r="J1948" s="68"/>
      <c r="K1948" s="68"/>
      <c r="L1948" s="68"/>
      <c r="M1948" s="68"/>
      <c r="N1948" s="348"/>
      <c r="O1948" s="348"/>
      <c r="P1948" s="214">
        <v>0</v>
      </c>
      <c r="Q1948" s="214">
        <v>870</v>
      </c>
      <c r="R1948" s="68" t="s">
        <v>1479</v>
      </c>
      <c r="S1948" s="349"/>
      <c r="T1948" s="272"/>
    </row>
    <row r="1949" spans="1:20" ht="51">
      <c r="A1949" s="191">
        <v>595</v>
      </c>
      <c r="B1949" s="68"/>
      <c r="C1949" s="212" t="s">
        <v>609</v>
      </c>
      <c r="D1949" s="213">
        <v>45742</v>
      </c>
      <c r="E1949" s="191" t="s">
        <v>4776</v>
      </c>
      <c r="F1949" s="191" t="s">
        <v>3</v>
      </c>
      <c r="G1949" s="191">
        <v>2271512</v>
      </c>
      <c r="H1949" s="68"/>
      <c r="I1949" s="197" t="s">
        <v>5967</v>
      </c>
      <c r="J1949" s="68"/>
      <c r="K1949" s="68"/>
      <c r="L1949" s="68"/>
      <c r="M1949" s="68"/>
      <c r="N1949" s="348"/>
      <c r="O1949" s="348"/>
      <c r="P1949" s="214">
        <v>0</v>
      </c>
      <c r="Q1949" s="214">
        <v>110.47</v>
      </c>
      <c r="R1949" s="68" t="s">
        <v>1479</v>
      </c>
      <c r="S1949" s="349"/>
      <c r="T1949" s="272"/>
    </row>
    <row r="1950" spans="1:20" ht="51">
      <c r="A1950" s="191">
        <v>383</v>
      </c>
      <c r="B1950" s="68"/>
      <c r="C1950" s="212" t="s">
        <v>1242</v>
      </c>
      <c r="D1950" s="213">
        <v>45742</v>
      </c>
      <c r="E1950" s="191" t="s">
        <v>4777</v>
      </c>
      <c r="F1950" s="191" t="s">
        <v>3</v>
      </c>
      <c r="G1950" s="191">
        <v>2271513</v>
      </c>
      <c r="H1950" s="68"/>
      <c r="I1950" s="197" t="s">
        <v>5968</v>
      </c>
      <c r="J1950" s="68"/>
      <c r="K1950" s="68"/>
      <c r="L1950" s="68"/>
      <c r="M1950" s="68"/>
      <c r="N1950" s="348"/>
      <c r="O1950" s="348"/>
      <c r="P1950" s="214">
        <v>0</v>
      </c>
      <c r="Q1950" s="214">
        <v>11994</v>
      </c>
      <c r="R1950" s="68" t="s">
        <v>1479</v>
      </c>
      <c r="S1950" s="349"/>
      <c r="T1950" s="272"/>
    </row>
    <row r="1951" spans="1:20" ht="51">
      <c r="A1951" s="191">
        <v>383</v>
      </c>
      <c r="B1951" s="68"/>
      <c r="C1951" s="212" t="s">
        <v>1242</v>
      </c>
      <c r="D1951" s="213">
        <v>45742</v>
      </c>
      <c r="E1951" s="191" t="s">
        <v>4778</v>
      </c>
      <c r="F1951" s="191" t="s">
        <v>3</v>
      </c>
      <c r="G1951" s="191">
        <v>2271514</v>
      </c>
      <c r="H1951" s="68"/>
      <c r="I1951" s="197" t="s">
        <v>5969</v>
      </c>
      <c r="J1951" s="68"/>
      <c r="K1951" s="68"/>
      <c r="L1951" s="68"/>
      <c r="M1951" s="68"/>
      <c r="N1951" s="348"/>
      <c r="O1951" s="348"/>
      <c r="P1951" s="214">
        <v>0</v>
      </c>
      <c r="Q1951" s="214">
        <v>12335</v>
      </c>
      <c r="R1951" s="68" t="s">
        <v>1479</v>
      </c>
      <c r="S1951" s="349"/>
      <c r="T1951" s="272"/>
    </row>
    <row r="1952" spans="1:20" ht="51">
      <c r="A1952" s="191">
        <v>383</v>
      </c>
      <c r="B1952" s="68"/>
      <c r="C1952" s="212" t="s">
        <v>1242</v>
      </c>
      <c r="D1952" s="213">
        <v>45742</v>
      </c>
      <c r="E1952" s="191" t="s">
        <v>4779</v>
      </c>
      <c r="F1952" s="191" t="s">
        <v>3</v>
      </c>
      <c r="G1952" s="191">
        <v>2271518</v>
      </c>
      <c r="H1952" s="68"/>
      <c r="I1952" s="197" t="s">
        <v>5970</v>
      </c>
      <c r="J1952" s="68"/>
      <c r="K1952" s="68"/>
      <c r="L1952" s="68"/>
      <c r="M1952" s="68"/>
      <c r="N1952" s="348"/>
      <c r="O1952" s="348"/>
      <c r="P1952" s="214">
        <v>0</v>
      </c>
      <c r="Q1952" s="214">
        <v>5407</v>
      </c>
      <c r="R1952" s="68" t="s">
        <v>1479</v>
      </c>
      <c r="S1952" s="349"/>
      <c r="T1952" s="272"/>
    </row>
    <row r="1953" spans="1:20" ht="51">
      <c r="A1953" s="191">
        <v>383</v>
      </c>
      <c r="B1953" s="68"/>
      <c r="C1953" s="212" t="s">
        <v>1242</v>
      </c>
      <c r="D1953" s="213">
        <v>45742</v>
      </c>
      <c r="E1953" s="191" t="s">
        <v>4780</v>
      </c>
      <c r="F1953" s="191" t="s">
        <v>3</v>
      </c>
      <c r="G1953" s="191">
        <v>2271515</v>
      </c>
      <c r="H1953" s="68"/>
      <c r="I1953" s="197" t="s">
        <v>5971</v>
      </c>
      <c r="J1953" s="68"/>
      <c r="K1953" s="68"/>
      <c r="L1953" s="68"/>
      <c r="M1953" s="68"/>
      <c r="N1953" s="348"/>
      <c r="O1953" s="348"/>
      <c r="P1953" s="214">
        <v>0</v>
      </c>
      <c r="Q1953" s="214">
        <v>7457</v>
      </c>
      <c r="R1953" s="68" t="s">
        <v>1479</v>
      </c>
      <c r="S1953" s="349"/>
      <c r="T1953" s="272"/>
    </row>
    <row r="1954" spans="1:20" ht="51">
      <c r="A1954" s="191">
        <v>383</v>
      </c>
      <c r="B1954" s="68"/>
      <c r="C1954" s="212" t="s">
        <v>1242</v>
      </c>
      <c r="D1954" s="213">
        <v>45742</v>
      </c>
      <c r="E1954" s="191" t="s">
        <v>4781</v>
      </c>
      <c r="F1954" s="191" t="s">
        <v>3</v>
      </c>
      <c r="G1954" s="191">
        <v>2271516</v>
      </c>
      <c r="H1954" s="68"/>
      <c r="I1954" s="197" t="s">
        <v>5972</v>
      </c>
      <c r="J1954" s="68"/>
      <c r="K1954" s="68"/>
      <c r="L1954" s="68"/>
      <c r="M1954" s="68"/>
      <c r="N1954" s="348"/>
      <c r="O1954" s="348"/>
      <c r="P1954" s="214">
        <v>0</v>
      </c>
      <c r="Q1954" s="214">
        <v>1578</v>
      </c>
      <c r="R1954" s="68" t="s">
        <v>1479</v>
      </c>
      <c r="S1954" s="349"/>
      <c r="T1954" s="272"/>
    </row>
    <row r="1955" spans="1:20" ht="51">
      <c r="A1955" s="191">
        <v>383</v>
      </c>
      <c r="B1955" s="68"/>
      <c r="C1955" s="212" t="s">
        <v>1242</v>
      </c>
      <c r="D1955" s="213">
        <v>45742</v>
      </c>
      <c r="E1955" s="191" t="s">
        <v>4782</v>
      </c>
      <c r="F1955" s="191" t="s">
        <v>3</v>
      </c>
      <c r="G1955" s="191">
        <v>2271517</v>
      </c>
      <c r="H1955" s="68"/>
      <c r="I1955" s="197" t="s">
        <v>5973</v>
      </c>
      <c r="J1955" s="68"/>
      <c r="K1955" s="68"/>
      <c r="L1955" s="68"/>
      <c r="M1955" s="68"/>
      <c r="N1955" s="348"/>
      <c r="O1955" s="348"/>
      <c r="P1955" s="214">
        <v>0</v>
      </c>
      <c r="Q1955" s="214">
        <v>1873</v>
      </c>
      <c r="R1955" s="68" t="s">
        <v>1479</v>
      </c>
      <c r="S1955" s="349"/>
      <c r="T1955" s="272"/>
    </row>
    <row r="1956" spans="1:20" ht="51">
      <c r="A1956" s="191">
        <v>383</v>
      </c>
      <c r="B1956" s="68"/>
      <c r="C1956" s="212" t="s">
        <v>1242</v>
      </c>
      <c r="D1956" s="213">
        <v>45742</v>
      </c>
      <c r="E1956" s="191" t="s">
        <v>4783</v>
      </c>
      <c r="F1956" s="191" t="s">
        <v>3</v>
      </c>
      <c r="G1956" s="191">
        <v>2271519</v>
      </c>
      <c r="H1956" s="68"/>
      <c r="I1956" s="197" t="s">
        <v>5974</v>
      </c>
      <c r="J1956" s="68"/>
      <c r="K1956" s="68"/>
      <c r="L1956" s="68"/>
      <c r="M1956" s="68"/>
      <c r="N1956" s="348"/>
      <c r="O1956" s="348"/>
      <c r="P1956" s="214">
        <v>0</v>
      </c>
      <c r="Q1956" s="214">
        <v>14783</v>
      </c>
      <c r="R1956" s="68" t="s">
        <v>1479</v>
      </c>
      <c r="S1956" s="349"/>
      <c r="T1956" s="272"/>
    </row>
    <row r="1957" spans="1:20" ht="51">
      <c r="A1957" s="191">
        <v>383</v>
      </c>
      <c r="B1957" s="68"/>
      <c r="C1957" s="212" t="s">
        <v>1242</v>
      </c>
      <c r="D1957" s="213">
        <v>45742</v>
      </c>
      <c r="E1957" s="191" t="s">
        <v>4784</v>
      </c>
      <c r="F1957" s="191" t="s">
        <v>3</v>
      </c>
      <c r="G1957" s="191">
        <v>2271520</v>
      </c>
      <c r="H1957" s="68"/>
      <c r="I1957" s="197" t="s">
        <v>5975</v>
      </c>
      <c r="J1957" s="68"/>
      <c r="K1957" s="68"/>
      <c r="L1957" s="68"/>
      <c r="M1957" s="68"/>
      <c r="N1957" s="348"/>
      <c r="O1957" s="348"/>
      <c r="P1957" s="214">
        <v>0</v>
      </c>
      <c r="Q1957" s="214">
        <v>2238</v>
      </c>
      <c r="R1957" s="68" t="s">
        <v>1479</v>
      </c>
      <c r="S1957" s="349"/>
      <c r="T1957" s="272"/>
    </row>
    <row r="1958" spans="1:20" ht="51">
      <c r="A1958" s="191">
        <v>383</v>
      </c>
      <c r="B1958" s="68"/>
      <c r="C1958" s="212" t="s">
        <v>1242</v>
      </c>
      <c r="D1958" s="213">
        <v>45742</v>
      </c>
      <c r="E1958" s="191" t="s">
        <v>4785</v>
      </c>
      <c r="F1958" s="191" t="s">
        <v>3</v>
      </c>
      <c r="G1958" s="191">
        <v>2271521</v>
      </c>
      <c r="H1958" s="68"/>
      <c r="I1958" s="197" t="s">
        <v>5976</v>
      </c>
      <c r="J1958" s="68"/>
      <c r="K1958" s="68"/>
      <c r="L1958" s="68"/>
      <c r="M1958" s="68"/>
      <c r="N1958" s="348"/>
      <c r="O1958" s="348"/>
      <c r="P1958" s="214">
        <v>0</v>
      </c>
      <c r="Q1958" s="214">
        <v>13326</v>
      </c>
      <c r="R1958" s="68" t="s">
        <v>1479</v>
      </c>
      <c r="S1958" s="349"/>
      <c r="T1958" s="272"/>
    </row>
    <row r="1959" spans="1:20" ht="51">
      <c r="A1959" s="191">
        <v>383</v>
      </c>
      <c r="B1959" s="68"/>
      <c r="C1959" s="212" t="s">
        <v>1242</v>
      </c>
      <c r="D1959" s="213">
        <v>45742</v>
      </c>
      <c r="E1959" s="191" t="s">
        <v>4786</v>
      </c>
      <c r="F1959" s="191" t="s">
        <v>3</v>
      </c>
      <c r="G1959" s="191">
        <v>2271522</v>
      </c>
      <c r="H1959" s="68"/>
      <c r="I1959" s="197" t="s">
        <v>5977</v>
      </c>
      <c r="J1959" s="68"/>
      <c r="K1959" s="68"/>
      <c r="L1959" s="68"/>
      <c r="M1959" s="68"/>
      <c r="N1959" s="348"/>
      <c r="O1959" s="348"/>
      <c r="P1959" s="214">
        <v>0</v>
      </c>
      <c r="Q1959" s="214">
        <v>5553</v>
      </c>
      <c r="R1959" s="68" t="s">
        <v>1479</v>
      </c>
      <c r="S1959" s="349"/>
      <c r="T1959" s="272"/>
    </row>
    <row r="1960" spans="1:20" ht="51">
      <c r="A1960" s="191">
        <v>383</v>
      </c>
      <c r="B1960" s="68"/>
      <c r="C1960" s="212" t="s">
        <v>1242</v>
      </c>
      <c r="D1960" s="213">
        <v>45742</v>
      </c>
      <c r="E1960" s="191" t="s">
        <v>4787</v>
      </c>
      <c r="F1960" s="191" t="s">
        <v>3</v>
      </c>
      <c r="G1960" s="191">
        <v>2271523</v>
      </c>
      <c r="H1960" s="68"/>
      <c r="I1960" s="197" t="s">
        <v>5978</v>
      </c>
      <c r="J1960" s="68"/>
      <c r="K1960" s="68"/>
      <c r="L1960" s="68"/>
      <c r="M1960" s="68"/>
      <c r="N1960" s="348"/>
      <c r="O1960" s="348"/>
      <c r="P1960" s="214">
        <v>0</v>
      </c>
      <c r="Q1960" s="214">
        <v>811</v>
      </c>
      <c r="R1960" s="68" t="s">
        <v>1479</v>
      </c>
      <c r="S1960" s="349"/>
      <c r="T1960" s="272"/>
    </row>
    <row r="1961" spans="1:20" ht="51">
      <c r="A1961" s="191">
        <v>383</v>
      </c>
      <c r="B1961" s="68"/>
      <c r="C1961" s="212" t="s">
        <v>1242</v>
      </c>
      <c r="D1961" s="213">
        <v>45742</v>
      </c>
      <c r="E1961" s="191" t="s">
        <v>4788</v>
      </c>
      <c r="F1961" s="191" t="s">
        <v>3</v>
      </c>
      <c r="G1961" s="191">
        <v>2271524</v>
      </c>
      <c r="H1961" s="68"/>
      <c r="I1961" s="197" t="s">
        <v>5979</v>
      </c>
      <c r="J1961" s="68"/>
      <c r="K1961" s="68"/>
      <c r="L1961" s="68"/>
      <c r="M1961" s="68"/>
      <c r="N1961" s="348"/>
      <c r="O1961" s="348"/>
      <c r="P1961" s="214">
        <v>0</v>
      </c>
      <c r="Q1961" s="214">
        <v>2432</v>
      </c>
      <c r="R1961" s="68" t="s">
        <v>1479</v>
      </c>
      <c r="S1961" s="349"/>
      <c r="T1961" s="272"/>
    </row>
    <row r="1962" spans="1:20" ht="38.25">
      <c r="A1962" s="191" t="s">
        <v>550</v>
      </c>
      <c r="B1962" s="68"/>
      <c r="C1962" s="212" t="s">
        <v>589</v>
      </c>
      <c r="D1962" s="213">
        <v>45742</v>
      </c>
      <c r="E1962" s="191" t="s">
        <v>4789</v>
      </c>
      <c r="F1962" s="191" t="s">
        <v>3</v>
      </c>
      <c r="G1962" s="191">
        <v>2271526</v>
      </c>
      <c r="H1962" s="68"/>
      <c r="I1962" s="197" t="s">
        <v>5980</v>
      </c>
      <c r="J1962" s="68"/>
      <c r="K1962" s="68"/>
      <c r="L1962" s="68"/>
      <c r="M1962" s="68"/>
      <c r="N1962" s="348"/>
      <c r="O1962" s="348"/>
      <c r="P1962" s="214">
        <v>0</v>
      </c>
      <c r="Q1962" s="214">
        <v>282</v>
      </c>
      <c r="R1962" s="68" t="s">
        <v>1479</v>
      </c>
      <c r="S1962" s="349"/>
      <c r="T1962" s="272"/>
    </row>
    <row r="1963" spans="1:20" ht="38.25">
      <c r="A1963" s="191">
        <v>25</v>
      </c>
      <c r="B1963" s="68"/>
      <c r="C1963" s="212" t="s">
        <v>42</v>
      </c>
      <c r="D1963" s="213">
        <v>45742</v>
      </c>
      <c r="E1963" s="191" t="s">
        <v>4790</v>
      </c>
      <c r="F1963" s="191" t="s">
        <v>3</v>
      </c>
      <c r="G1963" s="191">
        <v>2271528</v>
      </c>
      <c r="H1963" s="68"/>
      <c r="I1963" s="197" t="s">
        <v>5981</v>
      </c>
      <c r="J1963" s="68"/>
      <c r="K1963" s="68"/>
      <c r="L1963" s="68"/>
      <c r="M1963" s="68"/>
      <c r="N1963" s="348"/>
      <c r="O1963" s="348"/>
      <c r="P1963" s="214">
        <v>0</v>
      </c>
      <c r="Q1963" s="214">
        <v>239.75</v>
      </c>
      <c r="R1963" s="68" t="s">
        <v>1479</v>
      </c>
      <c r="S1963" s="349"/>
      <c r="T1963" s="272"/>
    </row>
    <row r="1964" spans="1:20" ht="51">
      <c r="A1964" s="191">
        <v>46</v>
      </c>
      <c r="B1964" s="68"/>
      <c r="C1964" s="212" t="s">
        <v>1367</v>
      </c>
      <c r="D1964" s="213">
        <v>45742</v>
      </c>
      <c r="E1964" s="191" t="s">
        <v>4791</v>
      </c>
      <c r="F1964" s="191" t="s">
        <v>3</v>
      </c>
      <c r="G1964" s="191">
        <v>2271249</v>
      </c>
      <c r="H1964" s="68"/>
      <c r="I1964" s="197" t="s">
        <v>5982</v>
      </c>
      <c r="J1964" s="68"/>
      <c r="K1964" s="68"/>
      <c r="L1964" s="68"/>
      <c r="M1964" s="68"/>
      <c r="N1964" s="348"/>
      <c r="O1964" s="348"/>
      <c r="P1964" s="214">
        <v>0</v>
      </c>
      <c r="Q1964" s="214">
        <v>707</v>
      </c>
      <c r="R1964" s="68" t="s">
        <v>1479</v>
      </c>
      <c r="S1964" s="349"/>
      <c r="T1964" s="272"/>
    </row>
    <row r="1965" spans="1:20" ht="51">
      <c r="A1965" s="191">
        <v>385</v>
      </c>
      <c r="B1965" s="68"/>
      <c r="C1965" s="212" t="s">
        <v>688</v>
      </c>
      <c r="D1965" s="213">
        <v>45742</v>
      </c>
      <c r="E1965" s="191" t="s">
        <v>4792</v>
      </c>
      <c r="F1965" s="191" t="s">
        <v>3</v>
      </c>
      <c r="G1965" s="191">
        <v>2271263</v>
      </c>
      <c r="H1965" s="68"/>
      <c r="I1965" s="197" t="s">
        <v>5983</v>
      </c>
      <c r="J1965" s="68"/>
      <c r="K1965" s="68"/>
      <c r="L1965" s="68"/>
      <c r="M1965" s="68"/>
      <c r="N1965" s="348"/>
      <c r="O1965" s="348"/>
      <c r="P1965" s="214">
        <v>0</v>
      </c>
      <c r="Q1965" s="214">
        <v>13401.56</v>
      </c>
      <c r="R1965" s="68" t="s">
        <v>1479</v>
      </c>
      <c r="S1965" s="349"/>
      <c r="T1965" s="272"/>
    </row>
    <row r="1966" spans="1:20" ht="51">
      <c r="A1966" s="191" t="s">
        <v>541</v>
      </c>
      <c r="B1966" s="68"/>
      <c r="C1966" s="212" t="s">
        <v>590</v>
      </c>
      <c r="D1966" s="213">
        <v>45742</v>
      </c>
      <c r="E1966" s="191" t="s">
        <v>4793</v>
      </c>
      <c r="F1966" s="191" t="s">
        <v>3</v>
      </c>
      <c r="G1966" s="191">
        <v>2271266</v>
      </c>
      <c r="H1966" s="68"/>
      <c r="I1966" s="197" t="s">
        <v>5984</v>
      </c>
      <c r="J1966" s="68"/>
      <c r="K1966" s="68"/>
      <c r="L1966" s="68"/>
      <c r="M1966" s="68"/>
      <c r="N1966" s="348"/>
      <c r="O1966" s="348"/>
      <c r="P1966" s="214">
        <v>0</v>
      </c>
      <c r="Q1966" s="214">
        <v>17158.89</v>
      </c>
      <c r="R1966" s="68" t="s">
        <v>1479</v>
      </c>
      <c r="S1966" s="349"/>
      <c r="T1966" s="272"/>
    </row>
    <row r="1967" spans="1:20" ht="51">
      <c r="A1967" s="191">
        <v>46</v>
      </c>
      <c r="B1967" s="68"/>
      <c r="C1967" s="212" t="s">
        <v>1367</v>
      </c>
      <c r="D1967" s="213">
        <v>45742</v>
      </c>
      <c r="E1967" s="191" t="s">
        <v>4794</v>
      </c>
      <c r="F1967" s="191" t="s">
        <v>3</v>
      </c>
      <c r="G1967" s="191">
        <v>2271268</v>
      </c>
      <c r="H1967" s="68"/>
      <c r="I1967" s="197" t="s">
        <v>5985</v>
      </c>
      <c r="J1967" s="68"/>
      <c r="K1967" s="68"/>
      <c r="L1967" s="68"/>
      <c r="M1967" s="68"/>
      <c r="N1967" s="348"/>
      <c r="O1967" s="348"/>
      <c r="P1967" s="214">
        <v>0</v>
      </c>
      <c r="Q1967" s="214">
        <v>7625.25</v>
      </c>
      <c r="R1967" s="68" t="s">
        <v>1479</v>
      </c>
      <c r="S1967" s="349"/>
      <c r="T1967" s="272"/>
    </row>
    <row r="1968" spans="1:20" ht="51">
      <c r="A1968" s="191" t="s">
        <v>541</v>
      </c>
      <c r="B1968" s="68"/>
      <c r="C1968" s="212" t="s">
        <v>590</v>
      </c>
      <c r="D1968" s="213">
        <v>45742</v>
      </c>
      <c r="E1968" s="191" t="s">
        <v>4795</v>
      </c>
      <c r="F1968" s="191" t="s">
        <v>3</v>
      </c>
      <c r="G1968" s="191">
        <v>2271270</v>
      </c>
      <c r="H1968" s="68"/>
      <c r="I1968" s="197" t="s">
        <v>5986</v>
      </c>
      <c r="J1968" s="68"/>
      <c r="K1968" s="68"/>
      <c r="L1968" s="68"/>
      <c r="M1968" s="68"/>
      <c r="N1968" s="348"/>
      <c r="O1968" s="348"/>
      <c r="P1968" s="214">
        <v>0</v>
      </c>
      <c r="Q1968" s="214">
        <v>2394.65</v>
      </c>
      <c r="R1968" s="68" t="s">
        <v>1479</v>
      </c>
      <c r="S1968" s="349"/>
      <c r="T1968" s="272"/>
    </row>
    <row r="1969" spans="1:20" ht="51">
      <c r="A1969" s="191">
        <v>862</v>
      </c>
      <c r="B1969" s="68"/>
      <c r="C1969" s="212" t="s">
        <v>187</v>
      </c>
      <c r="D1969" s="213">
        <v>45742</v>
      </c>
      <c r="E1969" s="191" t="s">
        <v>4796</v>
      </c>
      <c r="F1969" s="191" t="s">
        <v>3</v>
      </c>
      <c r="G1969" s="191">
        <v>2271272</v>
      </c>
      <c r="H1969" s="68"/>
      <c r="I1969" s="197" t="s">
        <v>5987</v>
      </c>
      <c r="J1969" s="68"/>
      <c r="K1969" s="68"/>
      <c r="L1969" s="68"/>
      <c r="M1969" s="68"/>
      <c r="N1969" s="348"/>
      <c r="O1969" s="348"/>
      <c r="P1969" s="214">
        <v>0</v>
      </c>
      <c r="Q1969" s="214">
        <v>2861.95</v>
      </c>
      <c r="R1969" s="68" t="s">
        <v>1479</v>
      </c>
      <c r="S1969" s="349"/>
      <c r="T1969" s="272"/>
    </row>
    <row r="1970" spans="1:20" ht="51">
      <c r="A1970" s="191">
        <v>47</v>
      </c>
      <c r="B1970" s="68"/>
      <c r="C1970" s="212" t="s">
        <v>45</v>
      </c>
      <c r="D1970" s="213">
        <v>45742</v>
      </c>
      <c r="E1970" s="191" t="s">
        <v>4797</v>
      </c>
      <c r="F1970" s="191" t="s">
        <v>3</v>
      </c>
      <c r="G1970" s="191">
        <v>2271273</v>
      </c>
      <c r="H1970" s="68"/>
      <c r="I1970" s="197" t="s">
        <v>5988</v>
      </c>
      <c r="J1970" s="68"/>
      <c r="K1970" s="68"/>
      <c r="L1970" s="68"/>
      <c r="M1970" s="68"/>
      <c r="N1970" s="348"/>
      <c r="O1970" s="348"/>
      <c r="P1970" s="214">
        <v>0</v>
      </c>
      <c r="Q1970" s="214">
        <v>30137.78</v>
      </c>
      <c r="R1970" s="68" t="s">
        <v>1479</v>
      </c>
      <c r="S1970" s="349"/>
      <c r="T1970" s="272"/>
    </row>
    <row r="1971" spans="1:20" ht="51">
      <c r="A1971" s="191">
        <v>580</v>
      </c>
      <c r="B1971" s="68"/>
      <c r="C1971" s="212" t="s">
        <v>169</v>
      </c>
      <c r="D1971" s="213">
        <v>45742</v>
      </c>
      <c r="E1971" s="191" t="s">
        <v>4798</v>
      </c>
      <c r="F1971" s="191" t="s">
        <v>3</v>
      </c>
      <c r="G1971" s="191">
        <v>2271294</v>
      </c>
      <c r="H1971" s="68"/>
      <c r="I1971" s="197" t="s">
        <v>5989</v>
      </c>
      <c r="J1971" s="68"/>
      <c r="K1971" s="68"/>
      <c r="L1971" s="68"/>
      <c r="M1971" s="68"/>
      <c r="N1971" s="348"/>
      <c r="O1971" s="348"/>
      <c r="P1971" s="214">
        <v>0</v>
      </c>
      <c r="Q1971" s="214">
        <v>1411.11</v>
      </c>
      <c r="R1971" s="68" t="s">
        <v>1479</v>
      </c>
      <c r="S1971" s="349"/>
      <c r="T1971" s="272"/>
    </row>
    <row r="1972" spans="1:20" ht="63.75">
      <c r="A1972" s="191">
        <v>597</v>
      </c>
      <c r="B1972" s="68"/>
      <c r="C1972" s="212" t="s">
        <v>673</v>
      </c>
      <c r="D1972" s="213">
        <v>45742</v>
      </c>
      <c r="E1972" s="191" t="s">
        <v>4799</v>
      </c>
      <c r="F1972" s="191" t="s">
        <v>3</v>
      </c>
      <c r="G1972" s="191">
        <v>2271275</v>
      </c>
      <c r="H1972" s="68"/>
      <c r="I1972" s="197" t="s">
        <v>5990</v>
      </c>
      <c r="J1972" s="68"/>
      <c r="K1972" s="68"/>
      <c r="L1972" s="68"/>
      <c r="M1972" s="68"/>
      <c r="N1972" s="348"/>
      <c r="O1972" s="348"/>
      <c r="P1972" s="214">
        <v>0</v>
      </c>
      <c r="Q1972" s="214">
        <v>8566.11</v>
      </c>
      <c r="R1972" s="68" t="s">
        <v>1479</v>
      </c>
      <c r="S1972" s="349"/>
      <c r="T1972" s="272"/>
    </row>
    <row r="1973" spans="1:20" ht="51">
      <c r="A1973" s="191">
        <v>155</v>
      </c>
      <c r="B1973" s="68"/>
      <c r="C1973" s="212" t="s">
        <v>75</v>
      </c>
      <c r="D1973" s="213">
        <v>45742</v>
      </c>
      <c r="E1973" s="191" t="s">
        <v>4800</v>
      </c>
      <c r="F1973" s="191" t="s">
        <v>3</v>
      </c>
      <c r="G1973" s="191">
        <v>2271277</v>
      </c>
      <c r="H1973" s="68"/>
      <c r="I1973" s="197" t="s">
        <v>5991</v>
      </c>
      <c r="J1973" s="68"/>
      <c r="K1973" s="68"/>
      <c r="L1973" s="68"/>
      <c r="M1973" s="68"/>
      <c r="N1973" s="348"/>
      <c r="O1973" s="348"/>
      <c r="P1973" s="214">
        <v>0</v>
      </c>
      <c r="Q1973" s="214">
        <v>12874.43</v>
      </c>
      <c r="R1973" s="68" t="s">
        <v>1479</v>
      </c>
      <c r="S1973" s="349"/>
      <c r="T1973" s="272"/>
    </row>
    <row r="1974" spans="1:20" ht="51">
      <c r="A1974" s="191" t="s">
        <v>541</v>
      </c>
      <c r="B1974" s="68"/>
      <c r="C1974" s="212" t="s">
        <v>590</v>
      </c>
      <c r="D1974" s="213">
        <v>45742</v>
      </c>
      <c r="E1974" s="191" t="s">
        <v>4801</v>
      </c>
      <c r="F1974" s="191" t="s">
        <v>3</v>
      </c>
      <c r="G1974" s="191">
        <v>2271280</v>
      </c>
      <c r="H1974" s="68"/>
      <c r="I1974" s="197" t="s">
        <v>5992</v>
      </c>
      <c r="J1974" s="68"/>
      <c r="K1974" s="68"/>
      <c r="L1974" s="68"/>
      <c r="M1974" s="68"/>
      <c r="N1974" s="348"/>
      <c r="O1974" s="348"/>
      <c r="P1974" s="214">
        <v>0</v>
      </c>
      <c r="Q1974" s="214">
        <v>5996.34</v>
      </c>
      <c r="R1974" s="68" t="s">
        <v>1479</v>
      </c>
      <c r="S1974" s="349"/>
      <c r="T1974" s="272"/>
    </row>
    <row r="1975" spans="1:20" ht="51">
      <c r="A1975" s="191">
        <v>580</v>
      </c>
      <c r="B1975" s="68"/>
      <c r="C1975" s="212" t="s">
        <v>169</v>
      </c>
      <c r="D1975" s="213">
        <v>45742</v>
      </c>
      <c r="E1975" s="191" t="s">
        <v>4802</v>
      </c>
      <c r="F1975" s="191" t="s">
        <v>3</v>
      </c>
      <c r="G1975" s="191">
        <v>2271296</v>
      </c>
      <c r="H1975" s="68"/>
      <c r="I1975" s="197" t="s">
        <v>5993</v>
      </c>
      <c r="J1975" s="68"/>
      <c r="K1975" s="68"/>
      <c r="L1975" s="68"/>
      <c r="M1975" s="68"/>
      <c r="N1975" s="348"/>
      <c r="O1975" s="348"/>
      <c r="P1975" s="214">
        <v>0</v>
      </c>
      <c r="Q1975" s="214">
        <v>94</v>
      </c>
      <c r="R1975" s="68" t="s">
        <v>1479</v>
      </c>
      <c r="S1975" s="349"/>
      <c r="T1975" s="272"/>
    </row>
    <row r="1976" spans="1:20" ht="51">
      <c r="A1976" s="191">
        <v>580</v>
      </c>
      <c r="B1976" s="68"/>
      <c r="C1976" s="212" t="s">
        <v>169</v>
      </c>
      <c r="D1976" s="213">
        <v>45742</v>
      </c>
      <c r="E1976" s="191" t="s">
        <v>4803</v>
      </c>
      <c r="F1976" s="191" t="s">
        <v>3</v>
      </c>
      <c r="G1976" s="191">
        <v>2271298</v>
      </c>
      <c r="H1976" s="68"/>
      <c r="I1976" s="197" t="s">
        <v>5994</v>
      </c>
      <c r="J1976" s="68"/>
      <c r="K1976" s="68"/>
      <c r="L1976" s="68"/>
      <c r="M1976" s="68"/>
      <c r="N1976" s="348"/>
      <c r="O1976" s="348"/>
      <c r="P1976" s="214">
        <v>0</v>
      </c>
      <c r="Q1976" s="214">
        <v>268.27</v>
      </c>
      <c r="R1976" s="68" t="s">
        <v>1479</v>
      </c>
      <c r="S1976" s="349"/>
      <c r="T1976" s="272"/>
    </row>
    <row r="1977" spans="1:20" ht="63.75">
      <c r="A1977" s="191">
        <v>580</v>
      </c>
      <c r="B1977" s="68"/>
      <c r="C1977" s="212" t="s">
        <v>169</v>
      </c>
      <c r="D1977" s="213">
        <v>45742</v>
      </c>
      <c r="E1977" s="191" t="s">
        <v>4804</v>
      </c>
      <c r="F1977" s="191" t="s">
        <v>3</v>
      </c>
      <c r="G1977" s="191">
        <v>2271302</v>
      </c>
      <c r="H1977" s="68"/>
      <c r="I1977" s="197" t="s">
        <v>5995</v>
      </c>
      <c r="J1977" s="68"/>
      <c r="K1977" s="68"/>
      <c r="L1977" s="68"/>
      <c r="M1977" s="68"/>
      <c r="N1977" s="348"/>
      <c r="O1977" s="348"/>
      <c r="P1977" s="214">
        <v>0</v>
      </c>
      <c r="Q1977" s="214">
        <v>270</v>
      </c>
      <c r="R1977" s="68" t="s">
        <v>1479</v>
      </c>
      <c r="S1977" s="349"/>
      <c r="T1977" s="272"/>
    </row>
    <row r="1978" spans="1:20" ht="51">
      <c r="A1978" s="191">
        <v>580</v>
      </c>
      <c r="B1978" s="68"/>
      <c r="C1978" s="212" t="s">
        <v>169</v>
      </c>
      <c r="D1978" s="213">
        <v>45742</v>
      </c>
      <c r="E1978" s="191" t="s">
        <v>4805</v>
      </c>
      <c r="F1978" s="191" t="s">
        <v>3</v>
      </c>
      <c r="G1978" s="191">
        <v>2271304</v>
      </c>
      <c r="H1978" s="68"/>
      <c r="I1978" s="197" t="s">
        <v>5996</v>
      </c>
      <c r="J1978" s="68"/>
      <c r="K1978" s="68"/>
      <c r="L1978" s="68"/>
      <c r="M1978" s="68"/>
      <c r="N1978" s="348"/>
      <c r="O1978" s="348"/>
      <c r="P1978" s="214">
        <v>0</v>
      </c>
      <c r="Q1978" s="214">
        <v>933.98</v>
      </c>
      <c r="R1978" s="68" t="s">
        <v>1479</v>
      </c>
      <c r="S1978" s="349"/>
      <c r="T1978" s="272"/>
    </row>
    <row r="1979" spans="1:20" ht="51">
      <c r="A1979" s="191">
        <v>580</v>
      </c>
      <c r="B1979" s="68"/>
      <c r="C1979" s="212" t="s">
        <v>169</v>
      </c>
      <c r="D1979" s="213">
        <v>45742</v>
      </c>
      <c r="E1979" s="191" t="s">
        <v>4806</v>
      </c>
      <c r="F1979" s="191" t="s">
        <v>3</v>
      </c>
      <c r="G1979" s="191">
        <v>2271307</v>
      </c>
      <c r="H1979" s="68"/>
      <c r="I1979" s="197" t="s">
        <v>5997</v>
      </c>
      <c r="J1979" s="68"/>
      <c r="K1979" s="68"/>
      <c r="L1979" s="68"/>
      <c r="M1979" s="68"/>
      <c r="N1979" s="348"/>
      <c r="O1979" s="348"/>
      <c r="P1979" s="214">
        <v>0</v>
      </c>
      <c r="Q1979" s="214">
        <v>250</v>
      </c>
      <c r="R1979" s="68" t="s">
        <v>1479</v>
      </c>
      <c r="S1979" s="349"/>
      <c r="T1979" s="272"/>
    </row>
    <row r="1980" spans="1:20" ht="51">
      <c r="A1980" s="191">
        <v>253</v>
      </c>
      <c r="B1980" s="68"/>
      <c r="C1980" s="212" t="s">
        <v>104</v>
      </c>
      <c r="D1980" s="213">
        <v>45742</v>
      </c>
      <c r="E1980" s="191" t="s">
        <v>4807</v>
      </c>
      <c r="F1980" s="191" t="s">
        <v>3</v>
      </c>
      <c r="G1980" s="191">
        <v>2271337</v>
      </c>
      <c r="H1980" s="68"/>
      <c r="I1980" s="197" t="s">
        <v>5998</v>
      </c>
      <c r="J1980" s="68"/>
      <c r="K1980" s="68"/>
      <c r="L1980" s="68"/>
      <c r="M1980" s="68"/>
      <c r="N1980" s="348"/>
      <c r="O1980" s="348"/>
      <c r="P1980" s="214">
        <v>0</v>
      </c>
      <c r="Q1980" s="214">
        <v>885677.99</v>
      </c>
      <c r="R1980" s="68" t="s">
        <v>1479</v>
      </c>
      <c r="S1980" s="349"/>
      <c r="T1980" s="272"/>
    </row>
    <row r="1981" spans="1:20" ht="51">
      <c r="A1981" s="191">
        <v>660</v>
      </c>
      <c r="B1981" s="68"/>
      <c r="C1981" s="212" t="s">
        <v>176</v>
      </c>
      <c r="D1981" s="213">
        <v>45742</v>
      </c>
      <c r="E1981" s="191" t="s">
        <v>4808</v>
      </c>
      <c r="F1981" s="191" t="s">
        <v>3</v>
      </c>
      <c r="G1981" s="191">
        <v>2271351</v>
      </c>
      <c r="H1981" s="68"/>
      <c r="I1981" s="197" t="s">
        <v>5999</v>
      </c>
      <c r="J1981" s="68"/>
      <c r="K1981" s="68"/>
      <c r="L1981" s="68"/>
      <c r="M1981" s="68"/>
      <c r="N1981" s="348"/>
      <c r="O1981" s="348"/>
      <c r="P1981" s="214">
        <v>0</v>
      </c>
      <c r="Q1981" s="214">
        <v>1928</v>
      </c>
      <c r="R1981" s="68" t="s">
        <v>1479</v>
      </c>
      <c r="S1981" s="349"/>
      <c r="T1981" s="272"/>
    </row>
    <row r="1982" spans="1:20" ht="51">
      <c r="A1982" s="191">
        <v>591</v>
      </c>
      <c r="B1982" s="68"/>
      <c r="C1982" s="212" t="s">
        <v>670</v>
      </c>
      <c r="D1982" s="213">
        <v>45742</v>
      </c>
      <c r="E1982" s="191" t="s">
        <v>4809</v>
      </c>
      <c r="F1982" s="191" t="s">
        <v>3</v>
      </c>
      <c r="G1982" s="191">
        <v>2271353</v>
      </c>
      <c r="H1982" s="68"/>
      <c r="I1982" s="197" t="s">
        <v>6000</v>
      </c>
      <c r="J1982" s="68"/>
      <c r="K1982" s="68"/>
      <c r="L1982" s="68"/>
      <c r="M1982" s="68"/>
      <c r="N1982" s="348"/>
      <c r="O1982" s="348"/>
      <c r="P1982" s="214">
        <v>0</v>
      </c>
      <c r="Q1982" s="214">
        <v>10080</v>
      </c>
      <c r="R1982" s="68" t="s">
        <v>1479</v>
      </c>
      <c r="S1982" s="349"/>
      <c r="T1982" s="272"/>
    </row>
    <row r="1983" spans="1:20" ht="51">
      <c r="A1983" s="191">
        <v>591</v>
      </c>
      <c r="B1983" s="68"/>
      <c r="C1983" s="212" t="s">
        <v>670</v>
      </c>
      <c r="D1983" s="213">
        <v>45742</v>
      </c>
      <c r="E1983" s="191" t="s">
        <v>4810</v>
      </c>
      <c r="F1983" s="191" t="s">
        <v>3</v>
      </c>
      <c r="G1983" s="191">
        <v>2271354</v>
      </c>
      <c r="H1983" s="68"/>
      <c r="I1983" s="197" t="s">
        <v>6001</v>
      </c>
      <c r="J1983" s="68"/>
      <c r="K1983" s="68"/>
      <c r="L1983" s="68"/>
      <c r="M1983" s="68"/>
      <c r="N1983" s="348"/>
      <c r="O1983" s="348"/>
      <c r="P1983" s="214">
        <v>0</v>
      </c>
      <c r="Q1983" s="214">
        <v>171.22</v>
      </c>
      <c r="R1983" s="68" t="s">
        <v>1479</v>
      </c>
      <c r="S1983" s="349"/>
      <c r="T1983" s="272"/>
    </row>
    <row r="1984" spans="1:20" ht="51">
      <c r="A1984" s="191" t="s">
        <v>544</v>
      </c>
      <c r="B1984" s="68"/>
      <c r="C1984" s="212" t="s">
        <v>679</v>
      </c>
      <c r="D1984" s="213">
        <v>45742</v>
      </c>
      <c r="E1984" s="191" t="s">
        <v>4811</v>
      </c>
      <c r="F1984" s="191" t="s">
        <v>3</v>
      </c>
      <c r="G1984" s="191">
        <v>2271358</v>
      </c>
      <c r="H1984" s="68"/>
      <c r="I1984" s="197" t="s">
        <v>6002</v>
      </c>
      <c r="J1984" s="68"/>
      <c r="K1984" s="68"/>
      <c r="L1984" s="68"/>
      <c r="M1984" s="68"/>
      <c r="N1984" s="348"/>
      <c r="O1984" s="348"/>
      <c r="P1984" s="214">
        <v>0</v>
      </c>
      <c r="Q1984" s="214">
        <v>4258.42</v>
      </c>
      <c r="R1984" s="68" t="s">
        <v>1479</v>
      </c>
      <c r="S1984" s="349"/>
      <c r="T1984" s="272"/>
    </row>
    <row r="1985" spans="1:20" ht="51">
      <c r="A1985" s="191" t="s">
        <v>550</v>
      </c>
      <c r="B1985" s="68"/>
      <c r="C1985" s="212" t="s">
        <v>589</v>
      </c>
      <c r="D1985" s="213">
        <v>45742</v>
      </c>
      <c r="E1985" s="191" t="s">
        <v>4812</v>
      </c>
      <c r="F1985" s="191" t="s">
        <v>3</v>
      </c>
      <c r="G1985" s="191">
        <v>2271359</v>
      </c>
      <c r="H1985" s="68"/>
      <c r="I1985" s="197" t="s">
        <v>6003</v>
      </c>
      <c r="J1985" s="68"/>
      <c r="K1985" s="68"/>
      <c r="L1985" s="68"/>
      <c r="M1985" s="68"/>
      <c r="N1985" s="348"/>
      <c r="O1985" s="348"/>
      <c r="P1985" s="214">
        <v>0</v>
      </c>
      <c r="Q1985" s="214">
        <v>455.91</v>
      </c>
      <c r="R1985" s="68" t="s">
        <v>1479</v>
      </c>
      <c r="S1985" s="349"/>
      <c r="T1985" s="272"/>
    </row>
    <row r="1986" spans="1:20" ht="51">
      <c r="A1986" s="191">
        <v>681</v>
      </c>
      <c r="B1986" s="68"/>
      <c r="C1986" s="212" t="s">
        <v>180</v>
      </c>
      <c r="D1986" s="213">
        <v>45742</v>
      </c>
      <c r="E1986" s="191" t="s">
        <v>4813</v>
      </c>
      <c r="F1986" s="191" t="s">
        <v>3</v>
      </c>
      <c r="G1986" s="191">
        <v>2271361</v>
      </c>
      <c r="H1986" s="68"/>
      <c r="I1986" s="197" t="s">
        <v>6004</v>
      </c>
      <c r="J1986" s="68"/>
      <c r="K1986" s="68"/>
      <c r="L1986" s="68"/>
      <c r="M1986" s="68"/>
      <c r="N1986" s="348"/>
      <c r="O1986" s="348"/>
      <c r="P1986" s="214">
        <v>0</v>
      </c>
      <c r="Q1986" s="214">
        <v>11851.53</v>
      </c>
      <c r="R1986" s="68" t="s">
        <v>1479</v>
      </c>
      <c r="S1986" s="349"/>
      <c r="T1986" s="272"/>
    </row>
    <row r="1987" spans="1:20" ht="51">
      <c r="A1987" s="191">
        <v>35</v>
      </c>
      <c r="B1987" s="68"/>
      <c r="C1987" s="212" t="s">
        <v>43</v>
      </c>
      <c r="D1987" s="213">
        <v>45742</v>
      </c>
      <c r="E1987" s="191" t="s">
        <v>4814</v>
      </c>
      <c r="F1987" s="191" t="s">
        <v>3</v>
      </c>
      <c r="G1987" s="191">
        <v>2271373</v>
      </c>
      <c r="H1987" s="68"/>
      <c r="I1987" s="197" t="s">
        <v>6005</v>
      </c>
      <c r="J1987" s="68"/>
      <c r="K1987" s="68"/>
      <c r="L1987" s="68"/>
      <c r="M1987" s="68"/>
      <c r="N1987" s="348"/>
      <c r="O1987" s="348"/>
      <c r="P1987" s="214">
        <v>0</v>
      </c>
      <c r="Q1987" s="214">
        <v>28077.39</v>
      </c>
      <c r="R1987" s="68" t="s">
        <v>1479</v>
      </c>
      <c r="S1987" s="349"/>
      <c r="T1987" s="272"/>
    </row>
    <row r="1988" spans="1:20" ht="51">
      <c r="A1988" s="191">
        <v>35</v>
      </c>
      <c r="B1988" s="68"/>
      <c r="C1988" s="212" t="s">
        <v>43</v>
      </c>
      <c r="D1988" s="213">
        <v>45742</v>
      </c>
      <c r="E1988" s="191" t="s">
        <v>4815</v>
      </c>
      <c r="F1988" s="191" t="s">
        <v>3</v>
      </c>
      <c r="G1988" s="191">
        <v>2271375</v>
      </c>
      <c r="H1988" s="68"/>
      <c r="I1988" s="197" t="s">
        <v>6006</v>
      </c>
      <c r="J1988" s="68"/>
      <c r="K1988" s="68"/>
      <c r="L1988" s="68"/>
      <c r="M1988" s="68"/>
      <c r="N1988" s="348"/>
      <c r="O1988" s="348"/>
      <c r="P1988" s="214">
        <v>0</v>
      </c>
      <c r="Q1988" s="214">
        <v>1441.2</v>
      </c>
      <c r="R1988" s="68" t="s">
        <v>1479</v>
      </c>
      <c r="S1988" s="349"/>
      <c r="T1988" s="272"/>
    </row>
    <row r="1989" spans="1:20" ht="51">
      <c r="A1989" s="191">
        <v>35</v>
      </c>
      <c r="B1989" s="68"/>
      <c r="C1989" s="212" t="s">
        <v>43</v>
      </c>
      <c r="D1989" s="213">
        <v>45742</v>
      </c>
      <c r="E1989" s="191" t="s">
        <v>4816</v>
      </c>
      <c r="F1989" s="191" t="s">
        <v>3</v>
      </c>
      <c r="G1989" s="191">
        <v>2271378</v>
      </c>
      <c r="H1989" s="68"/>
      <c r="I1989" s="197" t="s">
        <v>6007</v>
      </c>
      <c r="J1989" s="68"/>
      <c r="K1989" s="68"/>
      <c r="L1989" s="68"/>
      <c r="M1989" s="68"/>
      <c r="N1989" s="348"/>
      <c r="O1989" s="348"/>
      <c r="P1989" s="214">
        <v>0</v>
      </c>
      <c r="Q1989" s="214">
        <v>33196.9</v>
      </c>
      <c r="R1989" s="68" t="s">
        <v>1479</v>
      </c>
      <c r="S1989" s="349"/>
      <c r="T1989" s="272"/>
    </row>
    <row r="1990" spans="1:20" ht="51">
      <c r="A1990" s="191">
        <v>35</v>
      </c>
      <c r="B1990" s="68"/>
      <c r="C1990" s="212" t="s">
        <v>43</v>
      </c>
      <c r="D1990" s="213">
        <v>45742</v>
      </c>
      <c r="E1990" s="191" t="s">
        <v>4817</v>
      </c>
      <c r="F1990" s="191" t="s">
        <v>3</v>
      </c>
      <c r="G1990" s="191">
        <v>2271381</v>
      </c>
      <c r="H1990" s="68"/>
      <c r="I1990" s="197" t="s">
        <v>6008</v>
      </c>
      <c r="J1990" s="68"/>
      <c r="K1990" s="68"/>
      <c r="L1990" s="68"/>
      <c r="M1990" s="68"/>
      <c r="N1990" s="348"/>
      <c r="O1990" s="348"/>
      <c r="P1990" s="214">
        <v>0</v>
      </c>
      <c r="Q1990" s="214">
        <v>2015.75</v>
      </c>
      <c r="R1990" s="68" t="s">
        <v>1479</v>
      </c>
      <c r="S1990" s="349"/>
      <c r="T1990" s="272"/>
    </row>
    <row r="1991" spans="1:20" ht="63.75">
      <c r="A1991" s="191">
        <v>597</v>
      </c>
      <c r="B1991" s="68"/>
      <c r="C1991" s="212" t="s">
        <v>673</v>
      </c>
      <c r="D1991" s="213">
        <v>45743</v>
      </c>
      <c r="E1991" s="191" t="s">
        <v>4818</v>
      </c>
      <c r="F1991" s="191" t="s">
        <v>6</v>
      </c>
      <c r="G1991" s="191">
        <v>3078124</v>
      </c>
      <c r="H1991" s="68"/>
      <c r="I1991" s="197" t="s">
        <v>6009</v>
      </c>
      <c r="J1991" s="68"/>
      <c r="K1991" s="68"/>
      <c r="L1991" s="68"/>
      <c r="M1991" s="68"/>
      <c r="N1991" s="348"/>
      <c r="O1991" s="348"/>
      <c r="P1991" s="214">
        <v>0</v>
      </c>
      <c r="Q1991" s="214">
        <v>1200.5</v>
      </c>
      <c r="R1991" s="68" t="s">
        <v>1479</v>
      </c>
      <c r="S1991" s="349"/>
      <c r="T1991" s="272"/>
    </row>
    <row r="1992" spans="1:20" ht="63.75">
      <c r="A1992" s="191">
        <v>597</v>
      </c>
      <c r="B1992" s="68"/>
      <c r="C1992" s="212" t="s">
        <v>673</v>
      </c>
      <c r="D1992" s="213">
        <v>45743</v>
      </c>
      <c r="E1992" s="191" t="s">
        <v>4819</v>
      </c>
      <c r="F1992" s="191" t="s">
        <v>14</v>
      </c>
      <c r="G1992" s="191">
        <v>3078125</v>
      </c>
      <c r="H1992" s="68"/>
      <c r="I1992" s="197" t="s">
        <v>6010</v>
      </c>
      <c r="J1992" s="68"/>
      <c r="K1992" s="68"/>
      <c r="L1992" s="68"/>
      <c r="M1992" s="68"/>
      <c r="N1992" s="348"/>
      <c r="O1992" s="348"/>
      <c r="P1992" s="214">
        <v>60</v>
      </c>
      <c r="Q1992" s="214">
        <v>0</v>
      </c>
      <c r="R1992" s="68" t="s">
        <v>1479</v>
      </c>
      <c r="S1992" s="349"/>
      <c r="T1992" s="272"/>
    </row>
    <row r="1993" spans="1:20" ht="63.75">
      <c r="A1993" s="191" t="s">
        <v>544</v>
      </c>
      <c r="B1993" s="68"/>
      <c r="C1993" s="212" t="s">
        <v>679</v>
      </c>
      <c r="D1993" s="213">
        <v>45743</v>
      </c>
      <c r="E1993" s="191" t="s">
        <v>4820</v>
      </c>
      <c r="F1993" s="191" t="s">
        <v>6</v>
      </c>
      <c r="G1993" s="191">
        <v>2193664</v>
      </c>
      <c r="H1993" s="68"/>
      <c r="I1993" s="197" t="s">
        <v>6011</v>
      </c>
      <c r="J1993" s="68"/>
      <c r="K1993" s="68"/>
      <c r="L1993" s="68"/>
      <c r="M1993" s="68"/>
      <c r="N1993" s="348"/>
      <c r="O1993" s="348"/>
      <c r="P1993" s="214">
        <v>0</v>
      </c>
      <c r="Q1993" s="214">
        <v>1250</v>
      </c>
      <c r="R1993" s="68" t="s">
        <v>1479</v>
      </c>
      <c r="S1993" s="349"/>
      <c r="T1993" s="272"/>
    </row>
    <row r="1994" spans="1:20" ht="51">
      <c r="A1994" s="191">
        <v>383</v>
      </c>
      <c r="B1994" s="68"/>
      <c r="C1994" s="212" t="s">
        <v>1242</v>
      </c>
      <c r="D1994" s="213">
        <v>45743</v>
      </c>
      <c r="E1994" s="191" t="s">
        <v>4821</v>
      </c>
      <c r="F1994" s="191" t="s">
        <v>6</v>
      </c>
      <c r="G1994" s="191">
        <v>2193715</v>
      </c>
      <c r="H1994" s="68"/>
      <c r="I1994" s="197" t="s">
        <v>6012</v>
      </c>
      <c r="J1994" s="68"/>
      <c r="K1994" s="68"/>
      <c r="L1994" s="68"/>
      <c r="M1994" s="68"/>
      <c r="N1994" s="348"/>
      <c r="O1994" s="348"/>
      <c r="P1994" s="214">
        <v>0</v>
      </c>
      <c r="Q1994" s="214">
        <v>104</v>
      </c>
      <c r="R1994" s="68" t="s">
        <v>1479</v>
      </c>
      <c r="S1994" s="349"/>
      <c r="T1994" s="272"/>
    </row>
    <row r="1995" spans="1:20" ht="76.5">
      <c r="A1995" s="191">
        <v>117</v>
      </c>
      <c r="B1995" s="68"/>
      <c r="C1995" s="212" t="s">
        <v>54</v>
      </c>
      <c r="D1995" s="213">
        <v>45743</v>
      </c>
      <c r="E1995" s="191" t="s">
        <v>4822</v>
      </c>
      <c r="F1995" s="191" t="s">
        <v>10</v>
      </c>
      <c r="G1995" s="191">
        <v>1123137</v>
      </c>
      <c r="H1995" s="68"/>
      <c r="I1995" s="197" t="s">
        <v>6013</v>
      </c>
      <c r="J1995" s="68"/>
      <c r="K1995" s="68"/>
      <c r="L1995" s="68"/>
      <c r="M1995" s="68"/>
      <c r="N1995" s="348"/>
      <c r="O1995" s="348"/>
      <c r="P1995" s="214">
        <v>60</v>
      </c>
      <c r="Q1995" s="214">
        <v>0</v>
      </c>
      <c r="R1995" s="68" t="s">
        <v>1479</v>
      </c>
      <c r="S1995" s="349"/>
      <c r="T1995" s="272"/>
    </row>
    <row r="1996" spans="1:20" ht="89.25">
      <c r="A1996" s="191">
        <v>389</v>
      </c>
      <c r="B1996" s="68"/>
      <c r="C1996" s="212" t="s">
        <v>1401</v>
      </c>
      <c r="D1996" s="213">
        <v>45743</v>
      </c>
      <c r="E1996" s="191" t="s">
        <v>4823</v>
      </c>
      <c r="F1996" s="191" t="s">
        <v>10</v>
      </c>
      <c r="G1996" s="191">
        <v>1123139</v>
      </c>
      <c r="H1996" s="68"/>
      <c r="I1996" s="197" t="s">
        <v>6014</v>
      </c>
      <c r="J1996" s="68"/>
      <c r="K1996" s="68"/>
      <c r="L1996" s="68"/>
      <c r="M1996" s="68"/>
      <c r="N1996" s="348"/>
      <c r="O1996" s="348"/>
      <c r="P1996" s="214">
        <v>60</v>
      </c>
      <c r="Q1996" s="214">
        <v>0</v>
      </c>
      <c r="R1996" s="68" t="s">
        <v>1479</v>
      </c>
      <c r="S1996" s="349"/>
      <c r="T1996" s="272"/>
    </row>
    <row r="1997" spans="1:20" ht="76.5">
      <c r="A1997" s="191">
        <v>513</v>
      </c>
      <c r="B1997" s="68"/>
      <c r="C1997" s="212" t="s">
        <v>160</v>
      </c>
      <c r="D1997" s="213">
        <v>45743</v>
      </c>
      <c r="E1997" s="191" t="s">
        <v>4824</v>
      </c>
      <c r="F1997" s="191" t="s">
        <v>10</v>
      </c>
      <c r="G1997" s="191">
        <v>1123141</v>
      </c>
      <c r="H1997" s="68"/>
      <c r="I1997" s="197" t="s">
        <v>6015</v>
      </c>
      <c r="J1997" s="68"/>
      <c r="K1997" s="68"/>
      <c r="L1997" s="68"/>
      <c r="M1997" s="68"/>
      <c r="N1997" s="348"/>
      <c r="O1997" s="348"/>
      <c r="P1997" s="214">
        <v>60</v>
      </c>
      <c r="Q1997" s="214">
        <v>0</v>
      </c>
      <c r="R1997" s="68" t="s">
        <v>1479</v>
      </c>
      <c r="S1997" s="349"/>
      <c r="T1997" s="272"/>
    </row>
    <row r="1998" spans="1:20" ht="76.5">
      <c r="A1998" s="191">
        <v>117</v>
      </c>
      <c r="B1998" s="68"/>
      <c r="C1998" s="212" t="s">
        <v>54</v>
      </c>
      <c r="D1998" s="213">
        <v>45743</v>
      </c>
      <c r="E1998" s="191" t="s">
        <v>4825</v>
      </c>
      <c r="F1998" s="191" t="s">
        <v>10</v>
      </c>
      <c r="G1998" s="191">
        <v>1123143</v>
      </c>
      <c r="H1998" s="68"/>
      <c r="I1998" s="197" t="s">
        <v>6016</v>
      </c>
      <c r="J1998" s="68"/>
      <c r="K1998" s="68"/>
      <c r="L1998" s="68"/>
      <c r="M1998" s="68"/>
      <c r="N1998" s="348"/>
      <c r="O1998" s="348"/>
      <c r="P1998" s="214">
        <v>60</v>
      </c>
      <c r="Q1998" s="214">
        <v>0</v>
      </c>
      <c r="R1998" s="68" t="s">
        <v>1479</v>
      </c>
      <c r="S1998" s="349"/>
      <c r="T1998" s="272"/>
    </row>
    <row r="1999" spans="1:20" ht="89.25">
      <c r="A1999" s="191">
        <v>594</v>
      </c>
      <c r="B1999" s="68"/>
      <c r="C1999" s="212" t="s">
        <v>88</v>
      </c>
      <c r="D1999" s="213">
        <v>45743</v>
      </c>
      <c r="E1999" s="191" t="s">
        <v>4826</v>
      </c>
      <c r="F1999" s="191" t="s">
        <v>6</v>
      </c>
      <c r="G1999" s="191">
        <v>22905</v>
      </c>
      <c r="H1999" s="68"/>
      <c r="I1999" s="197" t="s">
        <v>6017</v>
      </c>
      <c r="J1999" s="68"/>
      <c r="K1999" s="68"/>
      <c r="L1999" s="68"/>
      <c r="M1999" s="68"/>
      <c r="N1999" s="348"/>
      <c r="O1999" s="348"/>
      <c r="P1999" s="214">
        <v>0</v>
      </c>
      <c r="Q1999" s="214">
        <v>134479.45000000001</v>
      </c>
      <c r="R1999" s="68" t="s">
        <v>1479</v>
      </c>
      <c r="S1999" s="349"/>
      <c r="T1999" s="272"/>
    </row>
    <row r="2000" spans="1:20" ht="63.75">
      <c r="A2000" s="191">
        <v>594</v>
      </c>
      <c r="B2000" s="68"/>
      <c r="C2000" s="212" t="s">
        <v>88</v>
      </c>
      <c r="D2000" s="213">
        <v>45743</v>
      </c>
      <c r="E2000" s="191" t="s">
        <v>4827</v>
      </c>
      <c r="F2000" s="191" t="s">
        <v>6</v>
      </c>
      <c r="G2000" s="191">
        <v>22909</v>
      </c>
      <c r="H2000" s="68"/>
      <c r="I2000" s="197" t="s">
        <v>6018</v>
      </c>
      <c r="J2000" s="68"/>
      <c r="K2000" s="68"/>
      <c r="L2000" s="68"/>
      <c r="M2000" s="68"/>
      <c r="N2000" s="348"/>
      <c r="O2000" s="348"/>
      <c r="P2000" s="214">
        <v>0</v>
      </c>
      <c r="Q2000" s="214">
        <v>139580.85</v>
      </c>
      <c r="R2000" s="68" t="s">
        <v>1479</v>
      </c>
      <c r="S2000" s="349"/>
      <c r="T2000" s="272"/>
    </row>
    <row r="2001" spans="1:20" ht="76.5">
      <c r="A2001" s="191">
        <v>594</v>
      </c>
      <c r="B2001" s="68"/>
      <c r="C2001" s="212" t="s">
        <v>88</v>
      </c>
      <c r="D2001" s="213">
        <v>45743</v>
      </c>
      <c r="E2001" s="191" t="s">
        <v>4828</v>
      </c>
      <c r="F2001" s="191" t="s">
        <v>6</v>
      </c>
      <c r="G2001" s="191">
        <v>22901</v>
      </c>
      <c r="H2001" s="68"/>
      <c r="I2001" s="197" t="s">
        <v>6019</v>
      </c>
      <c r="J2001" s="68"/>
      <c r="K2001" s="68"/>
      <c r="L2001" s="68"/>
      <c r="M2001" s="68"/>
      <c r="N2001" s="348"/>
      <c r="O2001" s="348"/>
      <c r="P2001" s="214">
        <v>0</v>
      </c>
      <c r="Q2001" s="214">
        <v>1263146.04</v>
      </c>
      <c r="R2001" s="68" t="s">
        <v>1479</v>
      </c>
      <c r="S2001" s="349"/>
      <c r="T2001" s="272"/>
    </row>
    <row r="2002" spans="1:20" ht="76.5">
      <c r="A2002" s="191">
        <v>594</v>
      </c>
      <c r="B2002" s="68"/>
      <c r="C2002" s="212" t="s">
        <v>88</v>
      </c>
      <c r="D2002" s="213">
        <v>45743</v>
      </c>
      <c r="E2002" s="191" t="s">
        <v>4829</v>
      </c>
      <c r="F2002" s="191" t="s">
        <v>6</v>
      </c>
      <c r="G2002" s="191">
        <v>22906</v>
      </c>
      <c r="H2002" s="68"/>
      <c r="I2002" s="197" t="s">
        <v>6020</v>
      </c>
      <c r="J2002" s="68"/>
      <c r="K2002" s="68"/>
      <c r="L2002" s="68"/>
      <c r="M2002" s="68"/>
      <c r="N2002" s="348"/>
      <c r="O2002" s="348"/>
      <c r="P2002" s="214">
        <v>0</v>
      </c>
      <c r="Q2002" s="214">
        <v>796549.18</v>
      </c>
      <c r="R2002" s="68" t="s">
        <v>1479</v>
      </c>
      <c r="S2002" s="349"/>
      <c r="T2002" s="272"/>
    </row>
    <row r="2003" spans="1:20" ht="76.5">
      <c r="A2003" s="191">
        <v>594</v>
      </c>
      <c r="B2003" s="68"/>
      <c r="C2003" s="212" t="s">
        <v>88</v>
      </c>
      <c r="D2003" s="213">
        <v>45743</v>
      </c>
      <c r="E2003" s="191" t="s">
        <v>4830</v>
      </c>
      <c r="F2003" s="191" t="s">
        <v>6</v>
      </c>
      <c r="G2003" s="191">
        <v>22904</v>
      </c>
      <c r="H2003" s="68"/>
      <c r="I2003" s="197" t="s">
        <v>6021</v>
      </c>
      <c r="J2003" s="68"/>
      <c r="K2003" s="68"/>
      <c r="L2003" s="68"/>
      <c r="M2003" s="68"/>
      <c r="N2003" s="348"/>
      <c r="O2003" s="348"/>
      <c r="P2003" s="214">
        <v>0</v>
      </c>
      <c r="Q2003" s="214">
        <v>729124.8</v>
      </c>
      <c r="R2003" s="68" t="s">
        <v>1479</v>
      </c>
      <c r="S2003" s="349"/>
      <c r="T2003" s="272"/>
    </row>
    <row r="2004" spans="1:20" ht="76.5">
      <c r="A2004" s="191">
        <v>594</v>
      </c>
      <c r="B2004" s="68"/>
      <c r="C2004" s="212" t="s">
        <v>88</v>
      </c>
      <c r="D2004" s="213">
        <v>45743</v>
      </c>
      <c r="E2004" s="191" t="s">
        <v>4831</v>
      </c>
      <c r="F2004" s="191" t="s">
        <v>6</v>
      </c>
      <c r="G2004" s="191">
        <v>22908</v>
      </c>
      <c r="H2004" s="68"/>
      <c r="I2004" s="197" t="s">
        <v>6022</v>
      </c>
      <c r="J2004" s="68"/>
      <c r="K2004" s="68"/>
      <c r="L2004" s="68"/>
      <c r="M2004" s="68"/>
      <c r="N2004" s="348"/>
      <c r="O2004" s="348"/>
      <c r="P2004" s="214">
        <v>0</v>
      </c>
      <c r="Q2004" s="214">
        <v>554162.85</v>
      </c>
      <c r="R2004" s="68" t="s">
        <v>1479</v>
      </c>
      <c r="S2004" s="349"/>
      <c r="T2004" s="272"/>
    </row>
    <row r="2005" spans="1:20" ht="76.5">
      <c r="A2005" s="191">
        <v>594</v>
      </c>
      <c r="B2005" s="68"/>
      <c r="C2005" s="212" t="s">
        <v>88</v>
      </c>
      <c r="D2005" s="213">
        <v>45743</v>
      </c>
      <c r="E2005" s="191" t="s">
        <v>4832</v>
      </c>
      <c r="F2005" s="191" t="s">
        <v>6</v>
      </c>
      <c r="G2005" s="191">
        <v>22902</v>
      </c>
      <c r="H2005" s="68"/>
      <c r="I2005" s="197" t="s">
        <v>6023</v>
      </c>
      <c r="J2005" s="68"/>
      <c r="K2005" s="68"/>
      <c r="L2005" s="68"/>
      <c r="M2005" s="68"/>
      <c r="N2005" s="348"/>
      <c r="O2005" s="348"/>
      <c r="P2005" s="214">
        <v>0</v>
      </c>
      <c r="Q2005" s="214">
        <v>296096.98</v>
      </c>
      <c r="R2005" s="68" t="s">
        <v>1479</v>
      </c>
      <c r="S2005" s="349"/>
      <c r="T2005" s="272"/>
    </row>
    <row r="2006" spans="1:20" ht="76.5">
      <c r="A2006" s="191">
        <v>594</v>
      </c>
      <c r="B2006" s="68"/>
      <c r="C2006" s="212" t="s">
        <v>88</v>
      </c>
      <c r="D2006" s="213">
        <v>45743</v>
      </c>
      <c r="E2006" s="191" t="s">
        <v>4833</v>
      </c>
      <c r="F2006" s="191" t="s">
        <v>6</v>
      </c>
      <c r="G2006" s="191">
        <v>22907</v>
      </c>
      <c r="H2006" s="68"/>
      <c r="I2006" s="197" t="s">
        <v>6024</v>
      </c>
      <c r="J2006" s="68"/>
      <c r="K2006" s="68"/>
      <c r="L2006" s="68"/>
      <c r="M2006" s="68"/>
      <c r="N2006" s="348"/>
      <c r="O2006" s="348"/>
      <c r="P2006" s="214">
        <v>0</v>
      </c>
      <c r="Q2006" s="214">
        <v>262918.53000000003</v>
      </c>
      <c r="R2006" s="68" t="s">
        <v>1479</v>
      </c>
      <c r="S2006" s="349"/>
      <c r="T2006" s="272"/>
    </row>
    <row r="2007" spans="1:20" ht="76.5">
      <c r="A2007" s="191">
        <v>578</v>
      </c>
      <c r="B2007" s="68"/>
      <c r="C2007" s="212" t="s">
        <v>168</v>
      </c>
      <c r="D2007" s="213">
        <v>45743</v>
      </c>
      <c r="E2007" s="191" t="s">
        <v>4834</v>
      </c>
      <c r="F2007" s="191" t="s">
        <v>6</v>
      </c>
      <c r="G2007" s="191">
        <v>22926</v>
      </c>
      <c r="H2007" s="68"/>
      <c r="I2007" s="197" t="s">
        <v>6025</v>
      </c>
      <c r="J2007" s="68"/>
      <c r="K2007" s="68"/>
      <c r="L2007" s="68"/>
      <c r="M2007" s="68"/>
      <c r="N2007" s="348"/>
      <c r="O2007" s="348"/>
      <c r="P2007" s="214">
        <v>0</v>
      </c>
      <c r="Q2007" s="214">
        <v>2342372</v>
      </c>
      <c r="R2007" s="68" t="s">
        <v>1479</v>
      </c>
      <c r="S2007" s="349"/>
      <c r="T2007" s="272"/>
    </row>
    <row r="2008" spans="1:20" ht="63.75">
      <c r="A2008" s="191" t="s">
        <v>541</v>
      </c>
      <c r="B2008" s="68"/>
      <c r="C2008" s="212" t="s">
        <v>590</v>
      </c>
      <c r="D2008" s="213">
        <v>45743</v>
      </c>
      <c r="E2008" s="191" t="s">
        <v>4835</v>
      </c>
      <c r="F2008" s="191" t="s">
        <v>6</v>
      </c>
      <c r="G2008" s="191">
        <v>2193783</v>
      </c>
      <c r="H2008" s="68"/>
      <c r="I2008" s="197" t="s">
        <v>6026</v>
      </c>
      <c r="J2008" s="68"/>
      <c r="K2008" s="68"/>
      <c r="L2008" s="68"/>
      <c r="M2008" s="68"/>
      <c r="N2008" s="348"/>
      <c r="O2008" s="348"/>
      <c r="P2008" s="214">
        <v>0</v>
      </c>
      <c r="Q2008" s="214">
        <v>62658.02</v>
      </c>
      <c r="R2008" s="68" t="s">
        <v>1479</v>
      </c>
      <c r="S2008" s="349"/>
      <c r="T2008" s="272"/>
    </row>
    <row r="2009" spans="1:20" ht="63.75">
      <c r="A2009" s="191" t="s">
        <v>541</v>
      </c>
      <c r="B2009" s="68"/>
      <c r="C2009" s="212" t="s">
        <v>590</v>
      </c>
      <c r="D2009" s="213">
        <v>45743</v>
      </c>
      <c r="E2009" s="191" t="s">
        <v>4836</v>
      </c>
      <c r="F2009" s="191" t="s">
        <v>6</v>
      </c>
      <c r="G2009" s="191">
        <v>2193786</v>
      </c>
      <c r="H2009" s="68"/>
      <c r="I2009" s="197" t="s">
        <v>6027</v>
      </c>
      <c r="J2009" s="68"/>
      <c r="K2009" s="68"/>
      <c r="L2009" s="68"/>
      <c r="M2009" s="68"/>
      <c r="N2009" s="348"/>
      <c r="O2009" s="348"/>
      <c r="P2009" s="214">
        <v>0</v>
      </c>
      <c r="Q2009" s="214">
        <v>1134081.22</v>
      </c>
      <c r="R2009" s="68" t="s">
        <v>1479</v>
      </c>
      <c r="S2009" s="349"/>
      <c r="T2009" s="272"/>
    </row>
    <row r="2010" spans="1:20" ht="89.25">
      <c r="A2010" s="191">
        <v>293</v>
      </c>
      <c r="B2010" s="68"/>
      <c r="C2010" s="212" t="s">
        <v>121</v>
      </c>
      <c r="D2010" s="213">
        <v>45743</v>
      </c>
      <c r="E2010" s="191" t="s">
        <v>4837</v>
      </c>
      <c r="F2010" s="191" t="s">
        <v>6</v>
      </c>
      <c r="G2010" s="191">
        <v>1123179</v>
      </c>
      <c r="H2010" s="68"/>
      <c r="I2010" s="197" t="s">
        <v>6028</v>
      </c>
      <c r="J2010" s="68"/>
      <c r="K2010" s="68"/>
      <c r="L2010" s="68"/>
      <c r="M2010" s="68"/>
      <c r="N2010" s="348"/>
      <c r="O2010" s="348"/>
      <c r="P2010" s="214">
        <v>0</v>
      </c>
      <c r="Q2010" s="214">
        <v>1088718.8</v>
      </c>
      <c r="R2010" s="68" t="s">
        <v>1479</v>
      </c>
      <c r="S2010" s="349"/>
      <c r="T2010" s="272"/>
    </row>
    <row r="2011" spans="1:20" ht="89.25">
      <c r="A2011" s="191">
        <v>862</v>
      </c>
      <c r="B2011" s="68"/>
      <c r="C2011" s="212" t="s">
        <v>187</v>
      </c>
      <c r="D2011" s="213">
        <v>45743</v>
      </c>
      <c r="E2011" s="191" t="s">
        <v>4838</v>
      </c>
      <c r="F2011" s="191" t="s">
        <v>10</v>
      </c>
      <c r="G2011" s="191">
        <v>1123200</v>
      </c>
      <c r="H2011" s="68"/>
      <c r="I2011" s="197" t="s">
        <v>6029</v>
      </c>
      <c r="J2011" s="68"/>
      <c r="K2011" s="68"/>
      <c r="L2011" s="68"/>
      <c r="M2011" s="68"/>
      <c r="N2011" s="348"/>
      <c r="O2011" s="348"/>
      <c r="P2011" s="214">
        <v>60</v>
      </c>
      <c r="Q2011" s="214">
        <v>0</v>
      </c>
      <c r="R2011" s="68" t="s">
        <v>1479</v>
      </c>
      <c r="S2011" s="349"/>
      <c r="T2011" s="272"/>
    </row>
    <row r="2012" spans="1:20" ht="51">
      <c r="A2012" s="191">
        <v>203</v>
      </c>
      <c r="B2012" s="68"/>
      <c r="C2012" s="212" t="s">
        <v>86</v>
      </c>
      <c r="D2012" s="213">
        <v>45743</v>
      </c>
      <c r="E2012" s="191" t="s">
        <v>4839</v>
      </c>
      <c r="F2012" s="191" t="s">
        <v>3</v>
      </c>
      <c r="G2012" s="191">
        <v>2271702</v>
      </c>
      <c r="H2012" s="68"/>
      <c r="I2012" s="197" t="s">
        <v>6030</v>
      </c>
      <c r="J2012" s="68"/>
      <c r="K2012" s="68"/>
      <c r="L2012" s="68"/>
      <c r="M2012" s="68"/>
      <c r="N2012" s="348"/>
      <c r="O2012" s="348"/>
      <c r="P2012" s="214">
        <v>0</v>
      </c>
      <c r="Q2012" s="214">
        <v>74.2</v>
      </c>
      <c r="R2012" s="68" t="s">
        <v>1479</v>
      </c>
      <c r="S2012" s="349"/>
      <c r="T2012" s="272"/>
    </row>
    <row r="2013" spans="1:20" ht="38.25">
      <c r="A2013" s="191">
        <v>25</v>
      </c>
      <c r="B2013" s="68"/>
      <c r="C2013" s="212" t="s">
        <v>42</v>
      </c>
      <c r="D2013" s="213">
        <v>45743</v>
      </c>
      <c r="E2013" s="191" t="s">
        <v>4840</v>
      </c>
      <c r="F2013" s="191" t="s">
        <v>3</v>
      </c>
      <c r="G2013" s="191">
        <v>2271715</v>
      </c>
      <c r="H2013" s="68"/>
      <c r="I2013" s="197" t="s">
        <v>6031</v>
      </c>
      <c r="J2013" s="68"/>
      <c r="K2013" s="68"/>
      <c r="L2013" s="68"/>
      <c r="M2013" s="68"/>
      <c r="N2013" s="348"/>
      <c r="O2013" s="348"/>
      <c r="P2013" s="214">
        <v>0</v>
      </c>
      <c r="Q2013" s="214">
        <v>239.75</v>
      </c>
      <c r="R2013" s="68" t="s">
        <v>1479</v>
      </c>
      <c r="S2013" s="349"/>
      <c r="T2013" s="272"/>
    </row>
    <row r="2014" spans="1:20" ht="38.25">
      <c r="A2014" s="191">
        <v>25</v>
      </c>
      <c r="B2014" s="68"/>
      <c r="C2014" s="212" t="s">
        <v>42</v>
      </c>
      <c r="D2014" s="213">
        <v>45743</v>
      </c>
      <c r="E2014" s="191" t="s">
        <v>4841</v>
      </c>
      <c r="F2014" s="191" t="s">
        <v>3</v>
      </c>
      <c r="G2014" s="191">
        <v>2271716</v>
      </c>
      <c r="H2014" s="68"/>
      <c r="I2014" s="197" t="s">
        <v>6032</v>
      </c>
      <c r="J2014" s="68"/>
      <c r="K2014" s="68"/>
      <c r="L2014" s="68"/>
      <c r="M2014" s="68"/>
      <c r="N2014" s="348"/>
      <c r="O2014" s="348"/>
      <c r="P2014" s="214">
        <v>0</v>
      </c>
      <c r="Q2014" s="214">
        <v>239.75</v>
      </c>
      <c r="R2014" s="68" t="s">
        <v>1479</v>
      </c>
      <c r="S2014" s="349"/>
      <c r="T2014" s="272"/>
    </row>
    <row r="2015" spans="1:20" ht="51">
      <c r="A2015" s="191">
        <v>522</v>
      </c>
      <c r="B2015" s="68"/>
      <c r="C2015" s="212" t="s">
        <v>163</v>
      </c>
      <c r="D2015" s="213">
        <v>45743</v>
      </c>
      <c r="E2015" s="191" t="s">
        <v>4842</v>
      </c>
      <c r="F2015" s="191" t="s">
        <v>3</v>
      </c>
      <c r="G2015" s="191">
        <v>2271721</v>
      </c>
      <c r="H2015" s="68"/>
      <c r="I2015" s="197" t="s">
        <v>6033</v>
      </c>
      <c r="J2015" s="68"/>
      <c r="K2015" s="68"/>
      <c r="L2015" s="68"/>
      <c r="M2015" s="68"/>
      <c r="N2015" s="348"/>
      <c r="O2015" s="348"/>
      <c r="P2015" s="214">
        <v>0</v>
      </c>
      <c r="Q2015" s="214">
        <v>345</v>
      </c>
      <c r="R2015" s="68" t="s">
        <v>1479</v>
      </c>
      <c r="S2015" s="349"/>
      <c r="T2015" s="272"/>
    </row>
    <row r="2016" spans="1:20" ht="51">
      <c r="A2016" s="191">
        <v>522</v>
      </c>
      <c r="B2016" s="68"/>
      <c r="C2016" s="212" t="s">
        <v>163</v>
      </c>
      <c r="D2016" s="213">
        <v>45743</v>
      </c>
      <c r="E2016" s="191" t="s">
        <v>4843</v>
      </c>
      <c r="F2016" s="191" t="s">
        <v>3</v>
      </c>
      <c r="G2016" s="191">
        <v>2271722</v>
      </c>
      <c r="H2016" s="68"/>
      <c r="I2016" s="197" t="s">
        <v>6034</v>
      </c>
      <c r="J2016" s="68"/>
      <c r="K2016" s="68"/>
      <c r="L2016" s="68"/>
      <c r="M2016" s="68"/>
      <c r="N2016" s="348"/>
      <c r="O2016" s="348"/>
      <c r="P2016" s="214">
        <v>0</v>
      </c>
      <c r="Q2016" s="214">
        <v>7100</v>
      </c>
      <c r="R2016" s="68" t="s">
        <v>1479</v>
      </c>
      <c r="S2016" s="349"/>
      <c r="T2016" s="272"/>
    </row>
    <row r="2017" spans="1:20" ht="38.25">
      <c r="A2017" s="191">
        <v>522</v>
      </c>
      <c r="B2017" s="68"/>
      <c r="C2017" s="212" t="s">
        <v>163</v>
      </c>
      <c r="D2017" s="213">
        <v>45743</v>
      </c>
      <c r="E2017" s="191" t="s">
        <v>4844</v>
      </c>
      <c r="F2017" s="191" t="s">
        <v>3</v>
      </c>
      <c r="G2017" s="191">
        <v>2271723</v>
      </c>
      <c r="H2017" s="68"/>
      <c r="I2017" s="197" t="s">
        <v>6035</v>
      </c>
      <c r="J2017" s="68"/>
      <c r="K2017" s="68"/>
      <c r="L2017" s="68"/>
      <c r="M2017" s="68"/>
      <c r="N2017" s="348"/>
      <c r="O2017" s="348"/>
      <c r="P2017" s="214">
        <v>0</v>
      </c>
      <c r="Q2017" s="214">
        <v>13000</v>
      </c>
      <c r="R2017" s="68" t="s">
        <v>1479</v>
      </c>
      <c r="S2017" s="349"/>
      <c r="T2017" s="272"/>
    </row>
    <row r="2018" spans="1:20" ht="51">
      <c r="A2018" s="191">
        <v>46</v>
      </c>
      <c r="B2018" s="68"/>
      <c r="C2018" s="212" t="s">
        <v>1367</v>
      </c>
      <c r="D2018" s="213">
        <v>45743</v>
      </c>
      <c r="E2018" s="191" t="s">
        <v>4845</v>
      </c>
      <c r="F2018" s="191" t="s">
        <v>3</v>
      </c>
      <c r="G2018" s="191">
        <v>2271748</v>
      </c>
      <c r="H2018" s="68"/>
      <c r="I2018" s="197" t="s">
        <v>6036</v>
      </c>
      <c r="J2018" s="68"/>
      <c r="K2018" s="68"/>
      <c r="L2018" s="68"/>
      <c r="M2018" s="68"/>
      <c r="N2018" s="348"/>
      <c r="O2018" s="348"/>
      <c r="P2018" s="214">
        <v>0</v>
      </c>
      <c r="Q2018" s="214">
        <v>1670</v>
      </c>
      <c r="R2018" s="68" t="s">
        <v>1479</v>
      </c>
      <c r="S2018" s="349"/>
      <c r="T2018" s="272"/>
    </row>
    <row r="2019" spans="1:20" ht="51">
      <c r="A2019" s="191">
        <v>650</v>
      </c>
      <c r="B2019" s="68"/>
      <c r="C2019" s="212" t="s">
        <v>175</v>
      </c>
      <c r="D2019" s="213">
        <v>45743</v>
      </c>
      <c r="E2019" s="191" t="s">
        <v>4846</v>
      </c>
      <c r="F2019" s="191" t="s">
        <v>3</v>
      </c>
      <c r="G2019" s="191">
        <v>2271766</v>
      </c>
      <c r="H2019" s="68"/>
      <c r="I2019" s="197" t="s">
        <v>6037</v>
      </c>
      <c r="J2019" s="68"/>
      <c r="K2019" s="68"/>
      <c r="L2019" s="68"/>
      <c r="M2019" s="68"/>
      <c r="N2019" s="348"/>
      <c r="O2019" s="348"/>
      <c r="P2019" s="214">
        <v>0</v>
      </c>
      <c r="Q2019" s="214">
        <v>120</v>
      </c>
      <c r="R2019" s="68" t="s">
        <v>1479</v>
      </c>
      <c r="S2019" s="349"/>
      <c r="T2019" s="272"/>
    </row>
    <row r="2020" spans="1:20" ht="63.75">
      <c r="A2020" s="191">
        <v>47</v>
      </c>
      <c r="B2020" s="68"/>
      <c r="C2020" s="212" t="s">
        <v>45</v>
      </c>
      <c r="D2020" s="213">
        <v>45743</v>
      </c>
      <c r="E2020" s="191" t="s">
        <v>4847</v>
      </c>
      <c r="F2020" s="191" t="s">
        <v>3</v>
      </c>
      <c r="G2020" s="191">
        <v>2271776</v>
      </c>
      <c r="H2020" s="68"/>
      <c r="I2020" s="197" t="s">
        <v>6038</v>
      </c>
      <c r="J2020" s="68"/>
      <c r="K2020" s="68"/>
      <c r="L2020" s="68"/>
      <c r="M2020" s="68"/>
      <c r="N2020" s="348"/>
      <c r="O2020" s="348"/>
      <c r="P2020" s="214">
        <v>0</v>
      </c>
      <c r="Q2020" s="214">
        <v>59</v>
      </c>
      <c r="R2020" s="68" t="s">
        <v>1479</v>
      </c>
      <c r="S2020" s="349"/>
      <c r="T2020" s="272"/>
    </row>
    <row r="2021" spans="1:20" ht="51">
      <c r="A2021" s="191" t="s">
        <v>550</v>
      </c>
      <c r="B2021" s="68"/>
      <c r="C2021" s="212" t="s">
        <v>589</v>
      </c>
      <c r="D2021" s="213">
        <v>45743</v>
      </c>
      <c r="E2021" s="191" t="s">
        <v>4848</v>
      </c>
      <c r="F2021" s="191" t="s">
        <v>3</v>
      </c>
      <c r="G2021" s="191">
        <v>2271788</v>
      </c>
      <c r="H2021" s="68"/>
      <c r="I2021" s="197" t="s">
        <v>6039</v>
      </c>
      <c r="J2021" s="68"/>
      <c r="K2021" s="68"/>
      <c r="L2021" s="68"/>
      <c r="M2021" s="68"/>
      <c r="N2021" s="348"/>
      <c r="O2021" s="348"/>
      <c r="P2021" s="214">
        <v>0</v>
      </c>
      <c r="Q2021" s="214">
        <v>20000</v>
      </c>
      <c r="R2021" s="68" t="s">
        <v>1479</v>
      </c>
      <c r="S2021" s="349"/>
      <c r="T2021" s="272"/>
    </row>
    <row r="2022" spans="1:20" ht="51">
      <c r="A2022" s="191">
        <v>41</v>
      </c>
      <c r="B2022" s="68"/>
      <c r="C2022" s="212" t="s">
        <v>44</v>
      </c>
      <c r="D2022" s="213">
        <v>45743</v>
      </c>
      <c r="E2022" s="191" t="s">
        <v>4849</v>
      </c>
      <c r="F2022" s="191" t="s">
        <v>3</v>
      </c>
      <c r="G2022" s="191">
        <v>2271794</v>
      </c>
      <c r="H2022" s="68"/>
      <c r="I2022" s="197" t="s">
        <v>6040</v>
      </c>
      <c r="J2022" s="68"/>
      <c r="K2022" s="68"/>
      <c r="L2022" s="68"/>
      <c r="M2022" s="68"/>
      <c r="N2022" s="348"/>
      <c r="O2022" s="348"/>
      <c r="P2022" s="214">
        <v>0</v>
      </c>
      <c r="Q2022" s="214">
        <v>2800</v>
      </c>
      <c r="R2022" s="68" t="s">
        <v>1479</v>
      </c>
      <c r="S2022" s="349"/>
      <c r="T2022" s="272"/>
    </row>
    <row r="2023" spans="1:20" ht="51">
      <c r="A2023" s="191">
        <v>130</v>
      </c>
      <c r="B2023" s="68"/>
      <c r="C2023" s="212" t="s">
        <v>58</v>
      </c>
      <c r="D2023" s="213">
        <v>45743</v>
      </c>
      <c r="E2023" s="191" t="s">
        <v>4850</v>
      </c>
      <c r="F2023" s="191" t="s">
        <v>3</v>
      </c>
      <c r="G2023" s="191">
        <v>2271797</v>
      </c>
      <c r="H2023" s="68"/>
      <c r="I2023" s="197" t="s">
        <v>6041</v>
      </c>
      <c r="J2023" s="68"/>
      <c r="K2023" s="68"/>
      <c r="L2023" s="68"/>
      <c r="M2023" s="68"/>
      <c r="N2023" s="348"/>
      <c r="O2023" s="348"/>
      <c r="P2023" s="214">
        <v>0</v>
      </c>
      <c r="Q2023" s="214">
        <v>5885.45</v>
      </c>
      <c r="R2023" s="68" t="s">
        <v>1479</v>
      </c>
      <c r="S2023" s="349"/>
      <c r="T2023" s="272"/>
    </row>
    <row r="2024" spans="1:20" ht="51">
      <c r="A2024" s="191">
        <v>15</v>
      </c>
      <c r="B2024" s="68"/>
      <c r="C2024" s="212" t="s">
        <v>39</v>
      </c>
      <c r="D2024" s="213">
        <v>45743</v>
      </c>
      <c r="E2024" s="191" t="s">
        <v>4851</v>
      </c>
      <c r="F2024" s="191" t="s">
        <v>3</v>
      </c>
      <c r="G2024" s="191">
        <v>2271858</v>
      </c>
      <c r="H2024" s="68"/>
      <c r="I2024" s="197" t="s">
        <v>6042</v>
      </c>
      <c r="J2024" s="68"/>
      <c r="K2024" s="68"/>
      <c r="L2024" s="68"/>
      <c r="M2024" s="68"/>
      <c r="N2024" s="348"/>
      <c r="O2024" s="348"/>
      <c r="P2024" s="214">
        <v>0</v>
      </c>
      <c r="Q2024" s="214">
        <v>47.6</v>
      </c>
      <c r="R2024" s="68" t="s">
        <v>1479</v>
      </c>
      <c r="S2024" s="349"/>
      <c r="T2024" s="272"/>
    </row>
    <row r="2025" spans="1:20" ht="51">
      <c r="A2025" s="191">
        <v>650</v>
      </c>
      <c r="B2025" s="68"/>
      <c r="C2025" s="212" t="s">
        <v>175</v>
      </c>
      <c r="D2025" s="213">
        <v>45743</v>
      </c>
      <c r="E2025" s="191" t="s">
        <v>4852</v>
      </c>
      <c r="F2025" s="191" t="s">
        <v>3</v>
      </c>
      <c r="G2025" s="191">
        <v>2271867</v>
      </c>
      <c r="H2025" s="68"/>
      <c r="I2025" s="197" t="s">
        <v>6043</v>
      </c>
      <c r="J2025" s="68"/>
      <c r="K2025" s="68"/>
      <c r="L2025" s="68"/>
      <c r="M2025" s="68"/>
      <c r="N2025" s="348"/>
      <c r="O2025" s="348"/>
      <c r="P2025" s="214">
        <v>0</v>
      </c>
      <c r="Q2025" s="214">
        <v>18</v>
      </c>
      <c r="R2025" s="68" t="s">
        <v>1479</v>
      </c>
      <c r="S2025" s="349"/>
      <c r="T2025" s="272"/>
    </row>
    <row r="2026" spans="1:20" ht="51">
      <c r="A2026" s="191">
        <v>650</v>
      </c>
      <c r="B2026" s="68"/>
      <c r="C2026" s="212" t="s">
        <v>175</v>
      </c>
      <c r="D2026" s="213">
        <v>45743</v>
      </c>
      <c r="E2026" s="191" t="s">
        <v>4853</v>
      </c>
      <c r="F2026" s="191" t="s">
        <v>3</v>
      </c>
      <c r="G2026" s="191">
        <v>2271869</v>
      </c>
      <c r="H2026" s="68"/>
      <c r="I2026" s="197" t="s">
        <v>6044</v>
      </c>
      <c r="J2026" s="68"/>
      <c r="K2026" s="68"/>
      <c r="L2026" s="68"/>
      <c r="M2026" s="68"/>
      <c r="N2026" s="348"/>
      <c r="O2026" s="348"/>
      <c r="P2026" s="214">
        <v>0</v>
      </c>
      <c r="Q2026" s="214">
        <v>18</v>
      </c>
      <c r="R2026" s="68" t="s">
        <v>1479</v>
      </c>
      <c r="S2026" s="349"/>
      <c r="T2026" s="272"/>
    </row>
    <row r="2027" spans="1:20" ht="51">
      <c r="A2027" s="191">
        <v>650</v>
      </c>
      <c r="B2027" s="68"/>
      <c r="C2027" s="212" t="s">
        <v>175</v>
      </c>
      <c r="D2027" s="213">
        <v>45743</v>
      </c>
      <c r="E2027" s="191" t="s">
        <v>4854</v>
      </c>
      <c r="F2027" s="191" t="s">
        <v>3</v>
      </c>
      <c r="G2027" s="191">
        <v>2271870</v>
      </c>
      <c r="H2027" s="68"/>
      <c r="I2027" s="197" t="s">
        <v>6045</v>
      </c>
      <c r="J2027" s="68"/>
      <c r="K2027" s="68"/>
      <c r="L2027" s="68"/>
      <c r="M2027" s="68"/>
      <c r="N2027" s="348"/>
      <c r="O2027" s="348"/>
      <c r="P2027" s="214">
        <v>0</v>
      </c>
      <c r="Q2027" s="214">
        <v>18</v>
      </c>
      <c r="R2027" s="68" t="s">
        <v>1479</v>
      </c>
      <c r="S2027" s="349"/>
      <c r="T2027" s="272"/>
    </row>
    <row r="2028" spans="1:20" ht="51">
      <c r="A2028" s="191">
        <v>650</v>
      </c>
      <c r="B2028" s="68"/>
      <c r="C2028" s="212" t="s">
        <v>175</v>
      </c>
      <c r="D2028" s="213">
        <v>45743</v>
      </c>
      <c r="E2028" s="191" t="s">
        <v>4855</v>
      </c>
      <c r="F2028" s="191" t="s">
        <v>3</v>
      </c>
      <c r="G2028" s="191">
        <v>2271872</v>
      </c>
      <c r="H2028" s="68"/>
      <c r="I2028" s="197" t="s">
        <v>6046</v>
      </c>
      <c r="J2028" s="68"/>
      <c r="K2028" s="68"/>
      <c r="L2028" s="68"/>
      <c r="M2028" s="68"/>
      <c r="N2028" s="348"/>
      <c r="O2028" s="348"/>
      <c r="P2028" s="214">
        <v>0</v>
      </c>
      <c r="Q2028" s="214">
        <v>18</v>
      </c>
      <c r="R2028" s="68" t="s">
        <v>1479</v>
      </c>
      <c r="S2028" s="349"/>
      <c r="T2028" s="272"/>
    </row>
    <row r="2029" spans="1:20" ht="51">
      <c r="A2029" s="191">
        <v>650</v>
      </c>
      <c r="B2029" s="68"/>
      <c r="C2029" s="212" t="s">
        <v>175</v>
      </c>
      <c r="D2029" s="213">
        <v>45743</v>
      </c>
      <c r="E2029" s="191" t="s">
        <v>4856</v>
      </c>
      <c r="F2029" s="191" t="s">
        <v>3</v>
      </c>
      <c r="G2029" s="191">
        <v>2271873</v>
      </c>
      <c r="H2029" s="68"/>
      <c r="I2029" s="197" t="s">
        <v>6047</v>
      </c>
      <c r="J2029" s="68"/>
      <c r="K2029" s="68"/>
      <c r="L2029" s="68"/>
      <c r="M2029" s="68"/>
      <c r="N2029" s="348"/>
      <c r="O2029" s="348"/>
      <c r="P2029" s="214">
        <v>0</v>
      </c>
      <c r="Q2029" s="214">
        <v>18</v>
      </c>
      <c r="R2029" s="68" t="s">
        <v>1479</v>
      </c>
      <c r="S2029" s="349"/>
      <c r="T2029" s="272"/>
    </row>
    <row r="2030" spans="1:20" ht="51">
      <c r="A2030" s="191">
        <v>650</v>
      </c>
      <c r="B2030" s="68"/>
      <c r="C2030" s="212" t="s">
        <v>175</v>
      </c>
      <c r="D2030" s="213">
        <v>45743</v>
      </c>
      <c r="E2030" s="191" t="s">
        <v>4857</v>
      </c>
      <c r="F2030" s="191" t="s">
        <v>3</v>
      </c>
      <c r="G2030" s="191">
        <v>2271874</v>
      </c>
      <c r="H2030" s="68"/>
      <c r="I2030" s="197" t="s">
        <v>6048</v>
      </c>
      <c r="J2030" s="68"/>
      <c r="K2030" s="68"/>
      <c r="L2030" s="68"/>
      <c r="M2030" s="68"/>
      <c r="N2030" s="348"/>
      <c r="O2030" s="348"/>
      <c r="P2030" s="214">
        <v>0</v>
      </c>
      <c r="Q2030" s="214">
        <v>36</v>
      </c>
      <c r="R2030" s="68" t="s">
        <v>1479</v>
      </c>
      <c r="S2030" s="349"/>
      <c r="T2030" s="272"/>
    </row>
    <row r="2031" spans="1:20" ht="51">
      <c r="A2031" s="191">
        <v>650</v>
      </c>
      <c r="B2031" s="68"/>
      <c r="C2031" s="212" t="s">
        <v>175</v>
      </c>
      <c r="D2031" s="213">
        <v>45743</v>
      </c>
      <c r="E2031" s="191" t="s">
        <v>4858</v>
      </c>
      <c r="F2031" s="191" t="s">
        <v>3</v>
      </c>
      <c r="G2031" s="191">
        <v>2271878</v>
      </c>
      <c r="H2031" s="68"/>
      <c r="I2031" s="197" t="s">
        <v>6049</v>
      </c>
      <c r="J2031" s="68"/>
      <c r="K2031" s="68"/>
      <c r="L2031" s="68"/>
      <c r="M2031" s="68"/>
      <c r="N2031" s="348"/>
      <c r="O2031" s="348"/>
      <c r="P2031" s="214">
        <v>0</v>
      </c>
      <c r="Q2031" s="214">
        <v>18</v>
      </c>
      <c r="R2031" s="68" t="s">
        <v>1479</v>
      </c>
      <c r="S2031" s="349"/>
      <c r="T2031" s="272"/>
    </row>
    <row r="2032" spans="1:20" ht="51">
      <c r="A2032" s="191">
        <v>599</v>
      </c>
      <c r="B2032" s="68"/>
      <c r="C2032" s="212" t="s">
        <v>1245</v>
      </c>
      <c r="D2032" s="213">
        <v>45743</v>
      </c>
      <c r="E2032" s="191" t="s">
        <v>4859</v>
      </c>
      <c r="F2032" s="191" t="s">
        <v>3</v>
      </c>
      <c r="G2032" s="191">
        <v>2271901</v>
      </c>
      <c r="H2032" s="68"/>
      <c r="I2032" s="197" t="s">
        <v>6050</v>
      </c>
      <c r="J2032" s="68"/>
      <c r="K2032" s="68"/>
      <c r="L2032" s="68"/>
      <c r="M2032" s="68"/>
      <c r="N2032" s="348"/>
      <c r="O2032" s="348"/>
      <c r="P2032" s="214">
        <v>0</v>
      </c>
      <c r="Q2032" s="214">
        <v>197</v>
      </c>
      <c r="R2032" s="68" t="s">
        <v>1479</v>
      </c>
      <c r="S2032" s="349"/>
      <c r="T2032" s="272"/>
    </row>
    <row r="2033" spans="1:20" ht="63.75">
      <c r="A2033" s="191">
        <v>20</v>
      </c>
      <c r="B2033" s="68"/>
      <c r="C2033" s="212" t="s">
        <v>41</v>
      </c>
      <c r="D2033" s="213">
        <v>45743</v>
      </c>
      <c r="E2033" s="191" t="s">
        <v>4860</v>
      </c>
      <c r="F2033" s="191" t="s">
        <v>3</v>
      </c>
      <c r="G2033" s="191">
        <v>2271923</v>
      </c>
      <c r="H2033" s="68"/>
      <c r="I2033" s="197" t="s">
        <v>6051</v>
      </c>
      <c r="J2033" s="68"/>
      <c r="K2033" s="68"/>
      <c r="L2033" s="68"/>
      <c r="M2033" s="68"/>
      <c r="N2033" s="348"/>
      <c r="O2033" s="348"/>
      <c r="P2033" s="214">
        <v>0</v>
      </c>
      <c r="Q2033" s="214">
        <v>999.97</v>
      </c>
      <c r="R2033" s="68" t="s">
        <v>1479</v>
      </c>
      <c r="S2033" s="349"/>
      <c r="T2033" s="272"/>
    </row>
    <row r="2034" spans="1:20" ht="51">
      <c r="A2034" s="191" t="s">
        <v>544</v>
      </c>
      <c r="B2034" s="68"/>
      <c r="C2034" s="212" t="s">
        <v>679</v>
      </c>
      <c r="D2034" s="213">
        <v>45743</v>
      </c>
      <c r="E2034" s="191" t="s">
        <v>4861</v>
      </c>
      <c r="F2034" s="191" t="s">
        <v>3</v>
      </c>
      <c r="G2034" s="191">
        <v>2271907</v>
      </c>
      <c r="H2034" s="68"/>
      <c r="I2034" s="197" t="s">
        <v>6052</v>
      </c>
      <c r="J2034" s="68"/>
      <c r="K2034" s="68"/>
      <c r="L2034" s="68"/>
      <c r="M2034" s="68"/>
      <c r="N2034" s="348"/>
      <c r="O2034" s="348"/>
      <c r="P2034" s="214">
        <v>0</v>
      </c>
      <c r="Q2034" s="214">
        <v>980.06</v>
      </c>
      <c r="R2034" s="68" t="s">
        <v>1479</v>
      </c>
      <c r="S2034" s="349"/>
      <c r="T2034" s="272"/>
    </row>
    <row r="2035" spans="1:20" ht="51">
      <c r="A2035" s="191">
        <v>599</v>
      </c>
      <c r="B2035" s="68"/>
      <c r="C2035" s="212" t="s">
        <v>1245</v>
      </c>
      <c r="D2035" s="213">
        <v>45743</v>
      </c>
      <c r="E2035" s="191" t="s">
        <v>4862</v>
      </c>
      <c r="F2035" s="191" t="s">
        <v>3</v>
      </c>
      <c r="G2035" s="191">
        <v>2271933</v>
      </c>
      <c r="H2035" s="68"/>
      <c r="I2035" s="197" t="s">
        <v>6053</v>
      </c>
      <c r="J2035" s="68"/>
      <c r="K2035" s="68"/>
      <c r="L2035" s="68"/>
      <c r="M2035" s="68"/>
      <c r="N2035" s="348"/>
      <c r="O2035" s="348"/>
      <c r="P2035" s="214">
        <v>0</v>
      </c>
      <c r="Q2035" s="214">
        <v>430</v>
      </c>
      <c r="R2035" s="68" t="s">
        <v>1479</v>
      </c>
      <c r="S2035" s="349"/>
      <c r="T2035" s="272"/>
    </row>
    <row r="2036" spans="1:20" ht="51">
      <c r="A2036" s="191">
        <v>203</v>
      </c>
      <c r="B2036" s="68"/>
      <c r="C2036" s="212" t="s">
        <v>86</v>
      </c>
      <c r="D2036" s="213">
        <v>45743</v>
      </c>
      <c r="E2036" s="191" t="s">
        <v>4863</v>
      </c>
      <c r="F2036" s="191" t="s">
        <v>3</v>
      </c>
      <c r="G2036" s="191">
        <v>2271964</v>
      </c>
      <c r="H2036" s="68"/>
      <c r="I2036" s="197" t="s">
        <v>6054</v>
      </c>
      <c r="J2036" s="68"/>
      <c r="K2036" s="68"/>
      <c r="L2036" s="68"/>
      <c r="M2036" s="68"/>
      <c r="N2036" s="348"/>
      <c r="O2036" s="348"/>
      <c r="P2036" s="214">
        <v>0</v>
      </c>
      <c r="Q2036" s="214">
        <v>204.05</v>
      </c>
      <c r="R2036" s="68" t="s">
        <v>1479</v>
      </c>
      <c r="S2036" s="349"/>
      <c r="T2036" s="272"/>
    </row>
    <row r="2037" spans="1:20" ht="51">
      <c r="A2037" s="191">
        <v>373</v>
      </c>
      <c r="B2037" s="68"/>
      <c r="C2037" s="212" t="s">
        <v>605</v>
      </c>
      <c r="D2037" s="213">
        <v>45743</v>
      </c>
      <c r="E2037" s="191" t="s">
        <v>4864</v>
      </c>
      <c r="F2037" s="191" t="s">
        <v>3</v>
      </c>
      <c r="G2037" s="191">
        <v>2271711</v>
      </c>
      <c r="H2037" s="68"/>
      <c r="I2037" s="197" t="s">
        <v>6055</v>
      </c>
      <c r="J2037" s="68"/>
      <c r="K2037" s="68"/>
      <c r="L2037" s="68"/>
      <c r="M2037" s="68"/>
      <c r="N2037" s="348"/>
      <c r="O2037" s="348"/>
      <c r="P2037" s="214">
        <v>0</v>
      </c>
      <c r="Q2037" s="214">
        <v>126.61</v>
      </c>
      <c r="R2037" s="68" t="s">
        <v>1479</v>
      </c>
      <c r="S2037" s="349"/>
      <c r="T2037" s="272"/>
    </row>
    <row r="2038" spans="1:20" ht="51">
      <c r="A2038" s="191">
        <v>340</v>
      </c>
      <c r="B2038" s="68"/>
      <c r="C2038" s="212" t="s">
        <v>136</v>
      </c>
      <c r="D2038" s="213">
        <v>45743</v>
      </c>
      <c r="E2038" s="191" t="s">
        <v>4865</v>
      </c>
      <c r="F2038" s="191" t="s">
        <v>3</v>
      </c>
      <c r="G2038" s="191">
        <v>2271724</v>
      </c>
      <c r="H2038" s="68"/>
      <c r="I2038" s="197" t="s">
        <v>6056</v>
      </c>
      <c r="J2038" s="68"/>
      <c r="K2038" s="68"/>
      <c r="L2038" s="68"/>
      <c r="M2038" s="68"/>
      <c r="N2038" s="348"/>
      <c r="O2038" s="348"/>
      <c r="P2038" s="214">
        <v>0</v>
      </c>
      <c r="Q2038" s="214">
        <v>105</v>
      </c>
      <c r="R2038" s="68" t="s">
        <v>1479</v>
      </c>
      <c r="S2038" s="349"/>
      <c r="T2038" s="272"/>
    </row>
    <row r="2039" spans="1:20" ht="51">
      <c r="A2039" s="191">
        <v>340</v>
      </c>
      <c r="B2039" s="68"/>
      <c r="C2039" s="212" t="s">
        <v>136</v>
      </c>
      <c r="D2039" s="213">
        <v>45743</v>
      </c>
      <c r="E2039" s="191" t="s">
        <v>4866</v>
      </c>
      <c r="F2039" s="191" t="s">
        <v>3</v>
      </c>
      <c r="G2039" s="191">
        <v>2271726</v>
      </c>
      <c r="H2039" s="68"/>
      <c r="I2039" s="197" t="s">
        <v>6057</v>
      </c>
      <c r="J2039" s="68"/>
      <c r="K2039" s="68"/>
      <c r="L2039" s="68"/>
      <c r="M2039" s="68"/>
      <c r="N2039" s="348"/>
      <c r="O2039" s="348"/>
      <c r="P2039" s="214">
        <v>0</v>
      </c>
      <c r="Q2039" s="214">
        <v>534</v>
      </c>
      <c r="R2039" s="68" t="s">
        <v>1479</v>
      </c>
      <c r="S2039" s="349"/>
      <c r="T2039" s="272"/>
    </row>
    <row r="2040" spans="1:20" ht="51">
      <c r="A2040" s="191">
        <v>340</v>
      </c>
      <c r="B2040" s="68"/>
      <c r="C2040" s="212" t="s">
        <v>136</v>
      </c>
      <c r="D2040" s="213">
        <v>45743</v>
      </c>
      <c r="E2040" s="191" t="s">
        <v>4867</v>
      </c>
      <c r="F2040" s="191" t="s">
        <v>3</v>
      </c>
      <c r="G2040" s="191">
        <v>2271728</v>
      </c>
      <c r="H2040" s="68"/>
      <c r="I2040" s="197" t="s">
        <v>6058</v>
      </c>
      <c r="J2040" s="68"/>
      <c r="K2040" s="68"/>
      <c r="L2040" s="68"/>
      <c r="M2040" s="68"/>
      <c r="N2040" s="348"/>
      <c r="O2040" s="348"/>
      <c r="P2040" s="214">
        <v>0</v>
      </c>
      <c r="Q2040" s="214">
        <v>396</v>
      </c>
      <c r="R2040" s="68" t="s">
        <v>1479</v>
      </c>
      <c r="S2040" s="349"/>
      <c r="T2040" s="272"/>
    </row>
    <row r="2041" spans="1:20" ht="51">
      <c r="A2041" s="191">
        <v>578</v>
      </c>
      <c r="B2041" s="68"/>
      <c r="C2041" s="212" t="s">
        <v>168</v>
      </c>
      <c r="D2041" s="213">
        <v>45743</v>
      </c>
      <c r="E2041" s="191" t="s">
        <v>4868</v>
      </c>
      <c r="F2041" s="191" t="s">
        <v>3</v>
      </c>
      <c r="G2041" s="191">
        <v>2271730</v>
      </c>
      <c r="H2041" s="68"/>
      <c r="I2041" s="197" t="s">
        <v>6059</v>
      </c>
      <c r="J2041" s="68"/>
      <c r="K2041" s="68"/>
      <c r="L2041" s="68"/>
      <c r="M2041" s="68"/>
      <c r="N2041" s="348"/>
      <c r="O2041" s="348"/>
      <c r="P2041" s="214">
        <v>0</v>
      </c>
      <c r="Q2041" s="214">
        <v>41342.400000000001</v>
      </c>
      <c r="R2041" s="68" t="s">
        <v>1479</v>
      </c>
      <c r="S2041" s="349"/>
      <c r="T2041" s="272"/>
    </row>
    <row r="2042" spans="1:20" ht="51">
      <c r="A2042" s="191">
        <v>340</v>
      </c>
      <c r="B2042" s="68"/>
      <c r="C2042" s="212" t="s">
        <v>136</v>
      </c>
      <c r="D2042" s="213">
        <v>45743</v>
      </c>
      <c r="E2042" s="191" t="s">
        <v>4869</v>
      </c>
      <c r="F2042" s="191" t="s">
        <v>3</v>
      </c>
      <c r="G2042" s="191">
        <v>2271731</v>
      </c>
      <c r="H2042" s="68"/>
      <c r="I2042" s="197" t="s">
        <v>6060</v>
      </c>
      <c r="J2042" s="68"/>
      <c r="K2042" s="68"/>
      <c r="L2042" s="68"/>
      <c r="M2042" s="68"/>
      <c r="N2042" s="348"/>
      <c r="O2042" s="348"/>
      <c r="P2042" s="214">
        <v>0</v>
      </c>
      <c r="Q2042" s="214">
        <v>444</v>
      </c>
      <c r="R2042" s="68" t="s">
        <v>1479</v>
      </c>
      <c r="S2042" s="349"/>
      <c r="T2042" s="272"/>
    </row>
    <row r="2043" spans="1:20" ht="51">
      <c r="A2043" s="191">
        <v>578</v>
      </c>
      <c r="B2043" s="68"/>
      <c r="C2043" s="212" t="s">
        <v>168</v>
      </c>
      <c r="D2043" s="213">
        <v>45743</v>
      </c>
      <c r="E2043" s="191" t="s">
        <v>4870</v>
      </c>
      <c r="F2043" s="191" t="s">
        <v>3</v>
      </c>
      <c r="G2043" s="191">
        <v>2271732</v>
      </c>
      <c r="H2043" s="68"/>
      <c r="I2043" s="197" t="s">
        <v>6061</v>
      </c>
      <c r="J2043" s="68"/>
      <c r="K2043" s="68"/>
      <c r="L2043" s="68"/>
      <c r="M2043" s="68"/>
      <c r="N2043" s="348"/>
      <c r="O2043" s="348"/>
      <c r="P2043" s="214">
        <v>0</v>
      </c>
      <c r="Q2043" s="214">
        <v>10845.08</v>
      </c>
      <c r="R2043" s="68" t="s">
        <v>1479</v>
      </c>
      <c r="S2043" s="349"/>
      <c r="T2043" s="272"/>
    </row>
    <row r="2044" spans="1:20" ht="51">
      <c r="A2044" s="191">
        <v>340</v>
      </c>
      <c r="B2044" s="68"/>
      <c r="C2044" s="212" t="s">
        <v>136</v>
      </c>
      <c r="D2044" s="213">
        <v>45743</v>
      </c>
      <c r="E2044" s="191" t="s">
        <v>4871</v>
      </c>
      <c r="F2044" s="191" t="s">
        <v>3</v>
      </c>
      <c r="G2044" s="191">
        <v>2271733</v>
      </c>
      <c r="H2044" s="68"/>
      <c r="I2044" s="197" t="s">
        <v>6062</v>
      </c>
      <c r="J2044" s="68"/>
      <c r="K2044" s="68"/>
      <c r="L2044" s="68"/>
      <c r="M2044" s="68"/>
      <c r="N2044" s="348"/>
      <c r="O2044" s="348"/>
      <c r="P2044" s="214">
        <v>0</v>
      </c>
      <c r="Q2044" s="214">
        <v>444</v>
      </c>
      <c r="R2044" s="68" t="s">
        <v>1479</v>
      </c>
      <c r="S2044" s="349"/>
      <c r="T2044" s="272"/>
    </row>
    <row r="2045" spans="1:20" ht="51">
      <c r="A2045" s="191">
        <v>340</v>
      </c>
      <c r="B2045" s="68"/>
      <c r="C2045" s="212" t="s">
        <v>136</v>
      </c>
      <c r="D2045" s="213">
        <v>45743</v>
      </c>
      <c r="E2045" s="191" t="s">
        <v>4872</v>
      </c>
      <c r="F2045" s="191" t="s">
        <v>3</v>
      </c>
      <c r="G2045" s="191">
        <v>2271735</v>
      </c>
      <c r="H2045" s="68"/>
      <c r="I2045" s="197" t="s">
        <v>6063</v>
      </c>
      <c r="J2045" s="68"/>
      <c r="K2045" s="68"/>
      <c r="L2045" s="68"/>
      <c r="M2045" s="68"/>
      <c r="N2045" s="348"/>
      <c r="O2045" s="348"/>
      <c r="P2045" s="214">
        <v>0</v>
      </c>
      <c r="Q2045" s="214">
        <v>444</v>
      </c>
      <c r="R2045" s="68" t="s">
        <v>1479</v>
      </c>
      <c r="S2045" s="349"/>
      <c r="T2045" s="272"/>
    </row>
    <row r="2046" spans="1:20" ht="51">
      <c r="A2046" s="191">
        <v>340</v>
      </c>
      <c r="B2046" s="68"/>
      <c r="C2046" s="212" t="s">
        <v>136</v>
      </c>
      <c r="D2046" s="213">
        <v>45743</v>
      </c>
      <c r="E2046" s="191" t="s">
        <v>4873</v>
      </c>
      <c r="F2046" s="191" t="s">
        <v>3</v>
      </c>
      <c r="G2046" s="191">
        <v>2271740</v>
      </c>
      <c r="H2046" s="68"/>
      <c r="I2046" s="197" t="s">
        <v>6064</v>
      </c>
      <c r="J2046" s="68"/>
      <c r="K2046" s="68"/>
      <c r="L2046" s="68"/>
      <c r="M2046" s="68"/>
      <c r="N2046" s="348"/>
      <c r="O2046" s="348"/>
      <c r="P2046" s="214">
        <v>0</v>
      </c>
      <c r="Q2046" s="214">
        <v>444</v>
      </c>
      <c r="R2046" s="68" t="s">
        <v>1479</v>
      </c>
      <c r="S2046" s="349"/>
      <c r="T2046" s="272"/>
    </row>
    <row r="2047" spans="1:20" ht="51">
      <c r="A2047" s="191">
        <v>340</v>
      </c>
      <c r="B2047" s="68"/>
      <c r="C2047" s="212" t="s">
        <v>136</v>
      </c>
      <c r="D2047" s="213">
        <v>45743</v>
      </c>
      <c r="E2047" s="191" t="s">
        <v>4874</v>
      </c>
      <c r="F2047" s="191" t="s">
        <v>3</v>
      </c>
      <c r="G2047" s="191">
        <v>2271743</v>
      </c>
      <c r="H2047" s="68"/>
      <c r="I2047" s="197" t="s">
        <v>6065</v>
      </c>
      <c r="J2047" s="68"/>
      <c r="K2047" s="68"/>
      <c r="L2047" s="68"/>
      <c r="M2047" s="68"/>
      <c r="N2047" s="348"/>
      <c r="O2047" s="348"/>
      <c r="P2047" s="214">
        <v>0</v>
      </c>
      <c r="Q2047" s="214">
        <v>35</v>
      </c>
      <c r="R2047" s="68" t="s">
        <v>1479</v>
      </c>
      <c r="S2047" s="349"/>
      <c r="T2047" s="272"/>
    </row>
    <row r="2048" spans="1:20" ht="51">
      <c r="A2048" s="191">
        <v>340</v>
      </c>
      <c r="B2048" s="68"/>
      <c r="C2048" s="212" t="s">
        <v>136</v>
      </c>
      <c r="D2048" s="213">
        <v>45743</v>
      </c>
      <c r="E2048" s="191" t="s">
        <v>4875</v>
      </c>
      <c r="F2048" s="191" t="s">
        <v>3</v>
      </c>
      <c r="G2048" s="191">
        <v>2271744</v>
      </c>
      <c r="H2048" s="68"/>
      <c r="I2048" s="197" t="s">
        <v>6066</v>
      </c>
      <c r="J2048" s="68"/>
      <c r="K2048" s="68"/>
      <c r="L2048" s="68"/>
      <c r="M2048" s="68"/>
      <c r="N2048" s="348"/>
      <c r="O2048" s="348"/>
      <c r="P2048" s="214">
        <v>0</v>
      </c>
      <c r="Q2048" s="214">
        <v>274.62</v>
      </c>
      <c r="R2048" s="68" t="s">
        <v>1479</v>
      </c>
      <c r="S2048" s="349"/>
      <c r="T2048" s="272"/>
    </row>
    <row r="2049" spans="1:20" ht="51">
      <c r="A2049" s="191">
        <v>340</v>
      </c>
      <c r="B2049" s="68"/>
      <c r="C2049" s="212" t="s">
        <v>136</v>
      </c>
      <c r="D2049" s="213">
        <v>45743</v>
      </c>
      <c r="E2049" s="191" t="s">
        <v>4876</v>
      </c>
      <c r="F2049" s="191" t="s">
        <v>3</v>
      </c>
      <c r="G2049" s="191">
        <v>2271746</v>
      </c>
      <c r="H2049" s="68"/>
      <c r="I2049" s="197" t="s">
        <v>6067</v>
      </c>
      <c r="J2049" s="68"/>
      <c r="K2049" s="68"/>
      <c r="L2049" s="68"/>
      <c r="M2049" s="68"/>
      <c r="N2049" s="348"/>
      <c r="O2049" s="348"/>
      <c r="P2049" s="214">
        <v>0</v>
      </c>
      <c r="Q2049" s="214">
        <v>391</v>
      </c>
      <c r="R2049" s="68" t="s">
        <v>1479</v>
      </c>
      <c r="S2049" s="349"/>
      <c r="T2049" s="272"/>
    </row>
    <row r="2050" spans="1:20" ht="51">
      <c r="A2050" s="191">
        <v>86</v>
      </c>
      <c r="B2050" s="68"/>
      <c r="C2050" s="212" t="s">
        <v>50</v>
      </c>
      <c r="D2050" s="213">
        <v>45743</v>
      </c>
      <c r="E2050" s="191" t="s">
        <v>4877</v>
      </c>
      <c r="F2050" s="191" t="s">
        <v>3</v>
      </c>
      <c r="G2050" s="191">
        <v>2271756</v>
      </c>
      <c r="H2050" s="68"/>
      <c r="I2050" s="197" t="s">
        <v>6068</v>
      </c>
      <c r="J2050" s="68"/>
      <c r="K2050" s="68"/>
      <c r="L2050" s="68"/>
      <c r="M2050" s="68"/>
      <c r="N2050" s="348"/>
      <c r="O2050" s="348"/>
      <c r="P2050" s="214">
        <v>0</v>
      </c>
      <c r="Q2050" s="214">
        <v>360</v>
      </c>
      <c r="R2050" s="68" t="s">
        <v>1479</v>
      </c>
      <c r="S2050" s="349"/>
      <c r="T2050" s="272"/>
    </row>
    <row r="2051" spans="1:20" ht="63.75">
      <c r="A2051" s="191" t="s">
        <v>541</v>
      </c>
      <c r="B2051" s="68"/>
      <c r="C2051" s="212" t="s">
        <v>590</v>
      </c>
      <c r="D2051" s="213">
        <v>45743</v>
      </c>
      <c r="E2051" s="191" t="s">
        <v>4878</v>
      </c>
      <c r="F2051" s="191" t="s">
        <v>3</v>
      </c>
      <c r="G2051" s="191">
        <v>2271765</v>
      </c>
      <c r="H2051" s="68"/>
      <c r="I2051" s="197" t="s">
        <v>6069</v>
      </c>
      <c r="J2051" s="68"/>
      <c r="K2051" s="68"/>
      <c r="L2051" s="68"/>
      <c r="M2051" s="68"/>
      <c r="N2051" s="348"/>
      <c r="O2051" s="348"/>
      <c r="P2051" s="214">
        <v>0</v>
      </c>
      <c r="Q2051" s="214">
        <v>1591048.91</v>
      </c>
      <c r="R2051" s="68" t="s">
        <v>1479</v>
      </c>
      <c r="S2051" s="349"/>
      <c r="T2051" s="272"/>
    </row>
    <row r="2052" spans="1:20" ht="51">
      <c r="A2052" s="191">
        <v>595</v>
      </c>
      <c r="B2052" s="68"/>
      <c r="C2052" s="212" t="s">
        <v>609</v>
      </c>
      <c r="D2052" s="213">
        <v>45743</v>
      </c>
      <c r="E2052" s="191" t="s">
        <v>4879</v>
      </c>
      <c r="F2052" s="191" t="s">
        <v>3</v>
      </c>
      <c r="G2052" s="191">
        <v>2271795</v>
      </c>
      <c r="H2052" s="68"/>
      <c r="I2052" s="197" t="s">
        <v>6070</v>
      </c>
      <c r="J2052" s="68"/>
      <c r="K2052" s="68"/>
      <c r="L2052" s="68"/>
      <c r="M2052" s="68"/>
      <c r="N2052" s="348"/>
      <c r="O2052" s="348"/>
      <c r="P2052" s="214">
        <v>0</v>
      </c>
      <c r="Q2052" s="214">
        <v>794.73</v>
      </c>
      <c r="R2052" s="68" t="s">
        <v>1479</v>
      </c>
      <c r="S2052" s="349"/>
      <c r="T2052" s="272"/>
    </row>
    <row r="2053" spans="1:20" ht="63.75">
      <c r="A2053" s="191" t="s">
        <v>541</v>
      </c>
      <c r="B2053" s="68"/>
      <c r="C2053" s="212" t="s">
        <v>590</v>
      </c>
      <c r="D2053" s="213">
        <v>45743</v>
      </c>
      <c r="E2053" s="191" t="s">
        <v>4880</v>
      </c>
      <c r="F2053" s="191" t="s">
        <v>3</v>
      </c>
      <c r="G2053" s="191">
        <v>2271768</v>
      </c>
      <c r="H2053" s="68"/>
      <c r="I2053" s="197" t="s">
        <v>6071</v>
      </c>
      <c r="J2053" s="68"/>
      <c r="K2053" s="68"/>
      <c r="L2053" s="68"/>
      <c r="M2053" s="68"/>
      <c r="N2053" s="348"/>
      <c r="O2053" s="348"/>
      <c r="P2053" s="214">
        <v>0</v>
      </c>
      <c r="Q2053" s="214">
        <v>386882.37</v>
      </c>
      <c r="R2053" s="68" t="s">
        <v>1479</v>
      </c>
      <c r="S2053" s="349"/>
      <c r="T2053" s="272"/>
    </row>
    <row r="2054" spans="1:20" ht="63.75">
      <c r="A2054" s="191" t="s">
        <v>541</v>
      </c>
      <c r="B2054" s="68"/>
      <c r="C2054" s="212" t="s">
        <v>590</v>
      </c>
      <c r="D2054" s="213">
        <v>45743</v>
      </c>
      <c r="E2054" s="191" t="s">
        <v>4881</v>
      </c>
      <c r="F2054" s="191" t="s">
        <v>3</v>
      </c>
      <c r="G2054" s="191">
        <v>2271770</v>
      </c>
      <c r="H2054" s="68"/>
      <c r="I2054" s="197" t="s">
        <v>6072</v>
      </c>
      <c r="J2054" s="68"/>
      <c r="K2054" s="68"/>
      <c r="L2054" s="68"/>
      <c r="M2054" s="68"/>
      <c r="N2054" s="348"/>
      <c r="O2054" s="348"/>
      <c r="P2054" s="214">
        <v>0</v>
      </c>
      <c r="Q2054" s="214">
        <v>1430559.31</v>
      </c>
      <c r="R2054" s="68" t="s">
        <v>1479</v>
      </c>
      <c r="S2054" s="349"/>
      <c r="T2054" s="272"/>
    </row>
    <row r="2055" spans="1:20" ht="63.75">
      <c r="A2055" s="191" t="s">
        <v>541</v>
      </c>
      <c r="B2055" s="68"/>
      <c r="C2055" s="212" t="s">
        <v>590</v>
      </c>
      <c r="D2055" s="213">
        <v>45743</v>
      </c>
      <c r="E2055" s="191" t="s">
        <v>4882</v>
      </c>
      <c r="F2055" s="191" t="s">
        <v>3</v>
      </c>
      <c r="G2055" s="191">
        <v>2271772</v>
      </c>
      <c r="H2055" s="68"/>
      <c r="I2055" s="197" t="s">
        <v>6073</v>
      </c>
      <c r="J2055" s="68"/>
      <c r="K2055" s="68"/>
      <c r="L2055" s="68"/>
      <c r="M2055" s="68"/>
      <c r="N2055" s="348"/>
      <c r="O2055" s="348"/>
      <c r="P2055" s="214">
        <v>0</v>
      </c>
      <c r="Q2055" s="214">
        <v>1572638.41</v>
      </c>
      <c r="R2055" s="68" t="s">
        <v>1479</v>
      </c>
      <c r="S2055" s="349"/>
      <c r="T2055" s="272"/>
    </row>
    <row r="2056" spans="1:20" ht="63.75">
      <c r="A2056" s="191">
        <v>595</v>
      </c>
      <c r="B2056" s="68"/>
      <c r="C2056" s="212" t="s">
        <v>609</v>
      </c>
      <c r="D2056" s="213">
        <v>45743</v>
      </c>
      <c r="E2056" s="191" t="s">
        <v>4883</v>
      </c>
      <c r="F2056" s="191" t="s">
        <v>3</v>
      </c>
      <c r="G2056" s="191">
        <v>2271796</v>
      </c>
      <c r="H2056" s="68"/>
      <c r="I2056" s="197" t="s">
        <v>6074</v>
      </c>
      <c r="J2056" s="68"/>
      <c r="K2056" s="68"/>
      <c r="L2056" s="68"/>
      <c r="M2056" s="68"/>
      <c r="N2056" s="348"/>
      <c r="O2056" s="348"/>
      <c r="P2056" s="214">
        <v>0</v>
      </c>
      <c r="Q2056" s="214">
        <v>2116.5300000000002</v>
      </c>
      <c r="R2056" s="68" t="s">
        <v>1479</v>
      </c>
      <c r="S2056" s="349"/>
      <c r="T2056" s="272"/>
    </row>
    <row r="2057" spans="1:20" ht="51">
      <c r="A2057" s="191">
        <v>595</v>
      </c>
      <c r="B2057" s="68"/>
      <c r="C2057" s="212" t="s">
        <v>609</v>
      </c>
      <c r="D2057" s="213">
        <v>45743</v>
      </c>
      <c r="E2057" s="191" t="s">
        <v>4884</v>
      </c>
      <c r="F2057" s="191" t="s">
        <v>3</v>
      </c>
      <c r="G2057" s="191">
        <v>2271799</v>
      </c>
      <c r="H2057" s="68"/>
      <c r="I2057" s="197" t="s">
        <v>6075</v>
      </c>
      <c r="J2057" s="68"/>
      <c r="K2057" s="68"/>
      <c r="L2057" s="68"/>
      <c r="M2057" s="68"/>
      <c r="N2057" s="348"/>
      <c r="O2057" s="348"/>
      <c r="P2057" s="214">
        <v>0</v>
      </c>
      <c r="Q2057" s="214">
        <v>62</v>
      </c>
      <c r="R2057" s="68" t="s">
        <v>1479</v>
      </c>
      <c r="S2057" s="349"/>
      <c r="T2057" s="272"/>
    </row>
    <row r="2058" spans="1:20" ht="63.75">
      <c r="A2058" s="191">
        <v>595</v>
      </c>
      <c r="B2058" s="68"/>
      <c r="C2058" s="212" t="s">
        <v>609</v>
      </c>
      <c r="D2058" s="213">
        <v>45743</v>
      </c>
      <c r="E2058" s="191" t="s">
        <v>4885</v>
      </c>
      <c r="F2058" s="191" t="s">
        <v>3</v>
      </c>
      <c r="G2058" s="191">
        <v>2271803</v>
      </c>
      <c r="H2058" s="68"/>
      <c r="I2058" s="197" t="s">
        <v>6076</v>
      </c>
      <c r="J2058" s="68"/>
      <c r="K2058" s="68"/>
      <c r="L2058" s="68"/>
      <c r="M2058" s="68"/>
      <c r="N2058" s="348"/>
      <c r="O2058" s="348"/>
      <c r="P2058" s="214">
        <v>0</v>
      </c>
      <c r="Q2058" s="214">
        <v>2723.96</v>
      </c>
      <c r="R2058" s="68" t="s">
        <v>1479</v>
      </c>
      <c r="S2058" s="349"/>
      <c r="T2058" s="272"/>
    </row>
    <row r="2059" spans="1:20" ht="63.75">
      <c r="A2059" s="191">
        <v>595</v>
      </c>
      <c r="B2059" s="68"/>
      <c r="C2059" s="212" t="s">
        <v>609</v>
      </c>
      <c r="D2059" s="213">
        <v>45743</v>
      </c>
      <c r="E2059" s="191" t="s">
        <v>4886</v>
      </c>
      <c r="F2059" s="191" t="s">
        <v>3</v>
      </c>
      <c r="G2059" s="191">
        <v>2271807</v>
      </c>
      <c r="H2059" s="68"/>
      <c r="I2059" s="197" t="s">
        <v>6077</v>
      </c>
      <c r="J2059" s="68"/>
      <c r="K2059" s="68"/>
      <c r="L2059" s="68"/>
      <c r="M2059" s="68"/>
      <c r="N2059" s="348"/>
      <c r="O2059" s="348"/>
      <c r="P2059" s="214">
        <v>0</v>
      </c>
      <c r="Q2059" s="214">
        <v>5649.31</v>
      </c>
      <c r="R2059" s="68" t="s">
        <v>1479</v>
      </c>
      <c r="S2059" s="349"/>
      <c r="T2059" s="272"/>
    </row>
    <row r="2060" spans="1:20" ht="51">
      <c r="A2060" s="191">
        <v>254</v>
      </c>
      <c r="B2060" s="68"/>
      <c r="C2060" s="212" t="s">
        <v>105</v>
      </c>
      <c r="D2060" s="213">
        <v>45743</v>
      </c>
      <c r="E2060" s="191" t="s">
        <v>4887</v>
      </c>
      <c r="F2060" s="191" t="s">
        <v>3</v>
      </c>
      <c r="G2060" s="191">
        <v>2271812</v>
      </c>
      <c r="H2060" s="68"/>
      <c r="I2060" s="197" t="s">
        <v>6078</v>
      </c>
      <c r="J2060" s="68"/>
      <c r="K2060" s="68"/>
      <c r="L2060" s="68"/>
      <c r="M2060" s="68"/>
      <c r="N2060" s="348"/>
      <c r="O2060" s="348"/>
      <c r="P2060" s="214">
        <v>0</v>
      </c>
      <c r="Q2060" s="214">
        <v>36</v>
      </c>
      <c r="R2060" s="68" t="s">
        <v>1479</v>
      </c>
      <c r="S2060" s="349"/>
      <c r="T2060" s="272"/>
    </row>
    <row r="2061" spans="1:20" ht="51">
      <c r="A2061" s="191">
        <v>254</v>
      </c>
      <c r="B2061" s="68"/>
      <c r="C2061" s="212" t="s">
        <v>105</v>
      </c>
      <c r="D2061" s="213">
        <v>45743</v>
      </c>
      <c r="E2061" s="191" t="s">
        <v>4888</v>
      </c>
      <c r="F2061" s="191" t="s">
        <v>3</v>
      </c>
      <c r="G2061" s="191">
        <v>2271816</v>
      </c>
      <c r="H2061" s="68"/>
      <c r="I2061" s="197" t="s">
        <v>6079</v>
      </c>
      <c r="J2061" s="68"/>
      <c r="K2061" s="68"/>
      <c r="L2061" s="68"/>
      <c r="M2061" s="68"/>
      <c r="N2061" s="348"/>
      <c r="O2061" s="348"/>
      <c r="P2061" s="214">
        <v>0</v>
      </c>
      <c r="Q2061" s="214">
        <v>36</v>
      </c>
      <c r="R2061" s="68" t="s">
        <v>1479</v>
      </c>
      <c r="S2061" s="349"/>
      <c r="T2061" s="272"/>
    </row>
    <row r="2062" spans="1:20" ht="51">
      <c r="A2062" s="191">
        <v>254</v>
      </c>
      <c r="B2062" s="68"/>
      <c r="C2062" s="212" t="s">
        <v>105</v>
      </c>
      <c r="D2062" s="213">
        <v>45743</v>
      </c>
      <c r="E2062" s="191" t="s">
        <v>4889</v>
      </c>
      <c r="F2062" s="191" t="s">
        <v>3</v>
      </c>
      <c r="G2062" s="191">
        <v>2271817</v>
      </c>
      <c r="H2062" s="68"/>
      <c r="I2062" s="197" t="s">
        <v>6080</v>
      </c>
      <c r="J2062" s="68"/>
      <c r="K2062" s="68"/>
      <c r="L2062" s="68"/>
      <c r="M2062" s="68"/>
      <c r="N2062" s="348"/>
      <c r="O2062" s="348"/>
      <c r="P2062" s="214">
        <v>0</v>
      </c>
      <c r="Q2062" s="214">
        <v>369</v>
      </c>
      <c r="R2062" s="68" t="s">
        <v>1479</v>
      </c>
      <c r="S2062" s="349"/>
      <c r="T2062" s="272"/>
    </row>
    <row r="2063" spans="1:20" ht="51">
      <c r="A2063" s="191">
        <v>291</v>
      </c>
      <c r="B2063" s="68"/>
      <c r="C2063" s="212" t="s">
        <v>119</v>
      </c>
      <c r="D2063" s="213">
        <v>45743</v>
      </c>
      <c r="E2063" s="191" t="s">
        <v>4890</v>
      </c>
      <c r="F2063" s="191" t="s">
        <v>3</v>
      </c>
      <c r="G2063" s="191">
        <v>2271819</v>
      </c>
      <c r="H2063" s="68"/>
      <c r="I2063" s="197" t="s">
        <v>6081</v>
      </c>
      <c r="J2063" s="68"/>
      <c r="K2063" s="68"/>
      <c r="L2063" s="68"/>
      <c r="M2063" s="68"/>
      <c r="N2063" s="348"/>
      <c r="O2063" s="348"/>
      <c r="P2063" s="214">
        <v>0</v>
      </c>
      <c r="Q2063" s="214">
        <v>26368.34</v>
      </c>
      <c r="R2063" s="68" t="s">
        <v>1479</v>
      </c>
      <c r="S2063" s="349"/>
      <c r="T2063" s="272"/>
    </row>
    <row r="2064" spans="1:20" ht="51">
      <c r="A2064" s="191">
        <v>46</v>
      </c>
      <c r="B2064" s="68"/>
      <c r="C2064" s="212" t="s">
        <v>1367</v>
      </c>
      <c r="D2064" s="213">
        <v>45743</v>
      </c>
      <c r="E2064" s="191" t="s">
        <v>4891</v>
      </c>
      <c r="F2064" s="191" t="s">
        <v>3</v>
      </c>
      <c r="G2064" s="191">
        <v>2271821</v>
      </c>
      <c r="H2064" s="68"/>
      <c r="I2064" s="197" t="s">
        <v>6082</v>
      </c>
      <c r="J2064" s="68"/>
      <c r="K2064" s="68"/>
      <c r="L2064" s="68"/>
      <c r="M2064" s="68"/>
      <c r="N2064" s="348"/>
      <c r="O2064" s="348"/>
      <c r="P2064" s="214">
        <v>0</v>
      </c>
      <c r="Q2064" s="214">
        <v>5000</v>
      </c>
      <c r="R2064" s="68" t="s">
        <v>1479</v>
      </c>
      <c r="S2064" s="349"/>
      <c r="T2064" s="272"/>
    </row>
    <row r="2065" spans="1:20" ht="51">
      <c r="A2065" s="191">
        <v>253</v>
      </c>
      <c r="B2065" s="68"/>
      <c r="C2065" s="212" t="s">
        <v>104</v>
      </c>
      <c r="D2065" s="213">
        <v>45743</v>
      </c>
      <c r="E2065" s="191" t="s">
        <v>4892</v>
      </c>
      <c r="F2065" s="191" t="s">
        <v>3</v>
      </c>
      <c r="G2065" s="191">
        <v>2271823</v>
      </c>
      <c r="H2065" s="68"/>
      <c r="I2065" s="197" t="s">
        <v>6083</v>
      </c>
      <c r="J2065" s="68"/>
      <c r="K2065" s="68"/>
      <c r="L2065" s="68"/>
      <c r="M2065" s="68"/>
      <c r="N2065" s="348"/>
      <c r="O2065" s="348"/>
      <c r="P2065" s="214">
        <v>0</v>
      </c>
      <c r="Q2065" s="214">
        <v>66186.720000000001</v>
      </c>
      <c r="R2065" s="68" t="s">
        <v>1479</v>
      </c>
      <c r="S2065" s="349"/>
      <c r="T2065" s="272"/>
    </row>
    <row r="2066" spans="1:20" ht="51">
      <c r="A2066" s="191">
        <v>16</v>
      </c>
      <c r="B2066" s="68"/>
      <c r="C2066" s="212" t="s">
        <v>40</v>
      </c>
      <c r="D2066" s="213">
        <v>45743</v>
      </c>
      <c r="E2066" s="191" t="s">
        <v>4893</v>
      </c>
      <c r="F2066" s="191" t="s">
        <v>3</v>
      </c>
      <c r="G2066" s="191">
        <v>2271824</v>
      </c>
      <c r="H2066" s="68"/>
      <c r="I2066" s="197" t="s">
        <v>6084</v>
      </c>
      <c r="J2066" s="68"/>
      <c r="K2066" s="68"/>
      <c r="L2066" s="68"/>
      <c r="M2066" s="68"/>
      <c r="N2066" s="348"/>
      <c r="O2066" s="348"/>
      <c r="P2066" s="214">
        <v>0</v>
      </c>
      <c r="Q2066" s="214">
        <v>2836.53</v>
      </c>
      <c r="R2066" s="68" t="s">
        <v>1479</v>
      </c>
      <c r="S2066" s="349"/>
      <c r="T2066" s="272"/>
    </row>
    <row r="2067" spans="1:20" ht="51">
      <c r="A2067" s="191" t="s">
        <v>550</v>
      </c>
      <c r="B2067" s="68"/>
      <c r="C2067" s="212" t="s">
        <v>589</v>
      </c>
      <c r="D2067" s="213">
        <v>45743</v>
      </c>
      <c r="E2067" s="191" t="s">
        <v>4894</v>
      </c>
      <c r="F2067" s="191" t="s">
        <v>3</v>
      </c>
      <c r="G2067" s="191">
        <v>2271826</v>
      </c>
      <c r="H2067" s="68"/>
      <c r="I2067" s="197" t="s">
        <v>6085</v>
      </c>
      <c r="J2067" s="68"/>
      <c r="K2067" s="68"/>
      <c r="L2067" s="68"/>
      <c r="M2067" s="68"/>
      <c r="N2067" s="348"/>
      <c r="O2067" s="348"/>
      <c r="P2067" s="214">
        <v>0</v>
      </c>
      <c r="Q2067" s="214">
        <v>6551.41</v>
      </c>
      <c r="R2067" s="68" t="s">
        <v>1479</v>
      </c>
      <c r="S2067" s="349"/>
      <c r="T2067" s="272"/>
    </row>
    <row r="2068" spans="1:20" ht="51">
      <c r="A2068" s="191">
        <v>595</v>
      </c>
      <c r="B2068" s="68"/>
      <c r="C2068" s="212" t="s">
        <v>609</v>
      </c>
      <c r="D2068" s="213">
        <v>45743</v>
      </c>
      <c r="E2068" s="191" t="s">
        <v>4895</v>
      </c>
      <c r="F2068" s="191" t="s">
        <v>3</v>
      </c>
      <c r="G2068" s="191">
        <v>2271978</v>
      </c>
      <c r="H2068" s="68"/>
      <c r="I2068" s="197" t="s">
        <v>6086</v>
      </c>
      <c r="J2068" s="68"/>
      <c r="K2068" s="68"/>
      <c r="L2068" s="68"/>
      <c r="M2068" s="68"/>
      <c r="N2068" s="348"/>
      <c r="O2068" s="348"/>
      <c r="P2068" s="214">
        <v>0</v>
      </c>
      <c r="Q2068" s="214">
        <v>313.2</v>
      </c>
      <c r="R2068" s="68" t="s">
        <v>1479</v>
      </c>
      <c r="S2068" s="349"/>
      <c r="T2068" s="272"/>
    </row>
    <row r="2069" spans="1:20" ht="51">
      <c r="A2069" s="191">
        <v>595</v>
      </c>
      <c r="B2069" s="68"/>
      <c r="C2069" s="212" t="s">
        <v>609</v>
      </c>
      <c r="D2069" s="213">
        <v>45743</v>
      </c>
      <c r="E2069" s="191" t="s">
        <v>4896</v>
      </c>
      <c r="F2069" s="191" t="s">
        <v>3</v>
      </c>
      <c r="G2069" s="191">
        <v>2271980</v>
      </c>
      <c r="H2069" s="68"/>
      <c r="I2069" s="197" t="s">
        <v>6087</v>
      </c>
      <c r="J2069" s="68"/>
      <c r="K2069" s="68"/>
      <c r="L2069" s="68"/>
      <c r="M2069" s="68"/>
      <c r="N2069" s="348"/>
      <c r="O2069" s="348"/>
      <c r="P2069" s="214">
        <v>0</v>
      </c>
      <c r="Q2069" s="214">
        <v>31.32</v>
      </c>
      <c r="R2069" s="68" t="s">
        <v>1479</v>
      </c>
      <c r="S2069" s="349"/>
      <c r="T2069" s="272"/>
    </row>
    <row r="2070" spans="1:20" ht="63.75">
      <c r="A2070" s="191">
        <v>597</v>
      </c>
      <c r="B2070" s="68"/>
      <c r="C2070" s="212" t="s">
        <v>673</v>
      </c>
      <c r="D2070" s="213">
        <v>45744</v>
      </c>
      <c r="E2070" s="191" t="s">
        <v>4897</v>
      </c>
      <c r="F2070" s="191" t="s">
        <v>6</v>
      </c>
      <c r="G2070" s="191">
        <v>3079576</v>
      </c>
      <c r="H2070" s="68"/>
      <c r="I2070" s="197" t="s">
        <v>6088</v>
      </c>
      <c r="J2070" s="68"/>
      <c r="K2070" s="68"/>
      <c r="L2070" s="68"/>
      <c r="M2070" s="68"/>
      <c r="N2070" s="348"/>
      <c r="O2070" s="348"/>
      <c r="P2070" s="214">
        <v>0</v>
      </c>
      <c r="Q2070" s="214">
        <v>1200.5</v>
      </c>
      <c r="R2070" s="68" t="s">
        <v>1479</v>
      </c>
      <c r="S2070" s="349"/>
      <c r="T2070" s="272"/>
    </row>
    <row r="2071" spans="1:20" ht="63.75">
      <c r="A2071" s="191">
        <v>597</v>
      </c>
      <c r="B2071" s="68"/>
      <c r="C2071" s="212" t="s">
        <v>673</v>
      </c>
      <c r="D2071" s="213">
        <v>45744</v>
      </c>
      <c r="E2071" s="191" t="s">
        <v>4898</v>
      </c>
      <c r="F2071" s="191" t="s">
        <v>14</v>
      </c>
      <c r="G2071" s="191">
        <v>3079577</v>
      </c>
      <c r="H2071" s="68"/>
      <c r="I2071" s="197" t="s">
        <v>6089</v>
      </c>
      <c r="J2071" s="68"/>
      <c r="K2071" s="68"/>
      <c r="L2071" s="68"/>
      <c r="M2071" s="68"/>
      <c r="N2071" s="348"/>
      <c r="O2071" s="348"/>
      <c r="P2071" s="214">
        <v>60</v>
      </c>
      <c r="Q2071" s="214">
        <v>0</v>
      </c>
      <c r="R2071" s="68" t="s">
        <v>1479</v>
      </c>
      <c r="S2071" s="349"/>
      <c r="T2071" s="272"/>
    </row>
    <row r="2072" spans="1:20" ht="63.75">
      <c r="A2072" s="191">
        <v>513</v>
      </c>
      <c r="B2072" s="68"/>
      <c r="C2072" s="212" t="s">
        <v>160</v>
      </c>
      <c r="D2072" s="213">
        <v>45744</v>
      </c>
      <c r="E2072" s="191" t="s">
        <v>4899</v>
      </c>
      <c r="F2072" s="191" t="s">
        <v>14</v>
      </c>
      <c r="G2072" s="191">
        <v>3079579</v>
      </c>
      <c r="H2072" s="68"/>
      <c r="I2072" s="197" t="s">
        <v>6090</v>
      </c>
      <c r="J2072" s="68"/>
      <c r="K2072" s="68"/>
      <c r="L2072" s="68"/>
      <c r="M2072" s="68"/>
      <c r="N2072" s="348"/>
      <c r="O2072" s="348"/>
      <c r="P2072" s="214">
        <v>60</v>
      </c>
      <c r="Q2072" s="214">
        <v>0</v>
      </c>
      <c r="R2072" s="68" t="s">
        <v>1479</v>
      </c>
      <c r="S2072" s="349"/>
      <c r="T2072" s="272"/>
    </row>
    <row r="2073" spans="1:20" ht="63.75">
      <c r="A2073" s="191">
        <v>513</v>
      </c>
      <c r="B2073" s="68"/>
      <c r="C2073" s="212" t="s">
        <v>160</v>
      </c>
      <c r="D2073" s="213">
        <v>45744</v>
      </c>
      <c r="E2073" s="191" t="s">
        <v>4900</v>
      </c>
      <c r="F2073" s="191" t="s">
        <v>14</v>
      </c>
      <c r="G2073" s="191">
        <v>3079581</v>
      </c>
      <c r="H2073" s="68"/>
      <c r="I2073" s="197" t="s">
        <v>6091</v>
      </c>
      <c r="J2073" s="68"/>
      <c r="K2073" s="68"/>
      <c r="L2073" s="68"/>
      <c r="M2073" s="68"/>
      <c r="N2073" s="348"/>
      <c r="O2073" s="348"/>
      <c r="P2073" s="214">
        <v>60</v>
      </c>
      <c r="Q2073" s="214">
        <v>0</v>
      </c>
      <c r="R2073" s="68" t="s">
        <v>1479</v>
      </c>
      <c r="S2073" s="349"/>
      <c r="T2073" s="272"/>
    </row>
    <row r="2074" spans="1:20" ht="89.25">
      <c r="A2074" s="191">
        <v>291</v>
      </c>
      <c r="B2074" s="68"/>
      <c r="C2074" s="212" t="s">
        <v>119</v>
      </c>
      <c r="D2074" s="213">
        <v>45744</v>
      </c>
      <c r="E2074" s="191" t="s">
        <v>4901</v>
      </c>
      <c r="F2074" s="191" t="s">
        <v>14</v>
      </c>
      <c r="G2074" s="191">
        <v>3079739</v>
      </c>
      <c r="H2074" s="68"/>
      <c r="I2074" s="197" t="s">
        <v>6092</v>
      </c>
      <c r="J2074" s="68"/>
      <c r="K2074" s="68"/>
      <c r="L2074" s="68"/>
      <c r="M2074" s="68"/>
      <c r="N2074" s="348"/>
      <c r="O2074" s="348"/>
      <c r="P2074" s="214">
        <v>60</v>
      </c>
      <c r="Q2074" s="214">
        <v>0</v>
      </c>
      <c r="R2074" s="68" t="s">
        <v>1479</v>
      </c>
      <c r="S2074" s="349"/>
      <c r="T2074" s="272"/>
    </row>
    <row r="2075" spans="1:20" ht="63.75">
      <c r="A2075" s="191">
        <v>373</v>
      </c>
      <c r="B2075" s="68"/>
      <c r="C2075" s="212" t="s">
        <v>605</v>
      </c>
      <c r="D2075" s="213">
        <v>45744</v>
      </c>
      <c r="E2075" s="191" t="s">
        <v>4902</v>
      </c>
      <c r="F2075" s="191" t="s">
        <v>6</v>
      </c>
      <c r="G2075" s="191">
        <v>2194607</v>
      </c>
      <c r="H2075" s="68"/>
      <c r="I2075" s="197" t="s">
        <v>6093</v>
      </c>
      <c r="J2075" s="68"/>
      <c r="K2075" s="68"/>
      <c r="L2075" s="68"/>
      <c r="M2075" s="68"/>
      <c r="N2075" s="348"/>
      <c r="O2075" s="348"/>
      <c r="P2075" s="214">
        <v>0</v>
      </c>
      <c r="Q2075" s="214">
        <v>44000</v>
      </c>
      <c r="R2075" s="68" t="s">
        <v>1479</v>
      </c>
      <c r="S2075" s="349"/>
      <c r="T2075" s="272"/>
    </row>
    <row r="2076" spans="1:20" ht="76.5">
      <c r="A2076" s="191">
        <v>513</v>
      </c>
      <c r="B2076" s="68"/>
      <c r="C2076" s="212" t="s">
        <v>160</v>
      </c>
      <c r="D2076" s="213">
        <v>45744</v>
      </c>
      <c r="E2076" s="191" t="s">
        <v>4903</v>
      </c>
      <c r="F2076" s="191" t="s">
        <v>14</v>
      </c>
      <c r="G2076" s="191">
        <v>3080027</v>
      </c>
      <c r="H2076" s="68"/>
      <c r="I2076" s="197" t="s">
        <v>6094</v>
      </c>
      <c r="J2076" s="68"/>
      <c r="K2076" s="68"/>
      <c r="L2076" s="68"/>
      <c r="M2076" s="68"/>
      <c r="N2076" s="348"/>
      <c r="O2076" s="348"/>
      <c r="P2076" s="214">
        <v>60</v>
      </c>
      <c r="Q2076" s="214">
        <v>0</v>
      </c>
      <c r="R2076" s="68" t="s">
        <v>1479</v>
      </c>
      <c r="S2076" s="349"/>
      <c r="T2076" s="272"/>
    </row>
    <row r="2077" spans="1:20" ht="76.5">
      <c r="A2077" s="191">
        <v>117</v>
      </c>
      <c r="B2077" s="68"/>
      <c r="C2077" s="212" t="s">
        <v>54</v>
      </c>
      <c r="D2077" s="213">
        <v>45744</v>
      </c>
      <c r="E2077" s="191" t="s">
        <v>4904</v>
      </c>
      <c r="F2077" s="191" t="s">
        <v>10</v>
      </c>
      <c r="G2077" s="191">
        <v>1123297</v>
      </c>
      <c r="H2077" s="68"/>
      <c r="I2077" s="197" t="s">
        <v>6095</v>
      </c>
      <c r="J2077" s="68"/>
      <c r="K2077" s="68"/>
      <c r="L2077" s="68"/>
      <c r="M2077" s="68"/>
      <c r="N2077" s="348"/>
      <c r="O2077" s="348"/>
      <c r="P2077" s="214">
        <v>60</v>
      </c>
      <c r="Q2077" s="214">
        <v>0</v>
      </c>
      <c r="R2077" s="68" t="s">
        <v>1479</v>
      </c>
      <c r="S2077" s="349"/>
      <c r="T2077" s="272"/>
    </row>
    <row r="2078" spans="1:20" ht="89.25">
      <c r="A2078" s="191">
        <v>132</v>
      </c>
      <c r="B2078" s="68"/>
      <c r="C2078" s="212" t="s">
        <v>59</v>
      </c>
      <c r="D2078" s="213">
        <v>45744</v>
      </c>
      <c r="E2078" s="191" t="s">
        <v>4905</v>
      </c>
      <c r="F2078" s="191" t="s">
        <v>10</v>
      </c>
      <c r="G2078" s="191">
        <v>1123262</v>
      </c>
      <c r="H2078" s="68"/>
      <c r="I2078" s="197" t="s">
        <v>6096</v>
      </c>
      <c r="J2078" s="68"/>
      <c r="K2078" s="68"/>
      <c r="L2078" s="68"/>
      <c r="M2078" s="68"/>
      <c r="N2078" s="348"/>
      <c r="O2078" s="348"/>
      <c r="P2078" s="214">
        <v>823.53</v>
      </c>
      <c r="Q2078" s="214">
        <v>0</v>
      </c>
      <c r="R2078" s="68" t="s">
        <v>1479</v>
      </c>
      <c r="S2078" s="349"/>
      <c r="T2078" s="272"/>
    </row>
    <row r="2079" spans="1:20" ht="76.5">
      <c r="A2079" s="191">
        <v>117</v>
      </c>
      <c r="B2079" s="68"/>
      <c r="C2079" s="212" t="s">
        <v>54</v>
      </c>
      <c r="D2079" s="213">
        <v>45744</v>
      </c>
      <c r="E2079" s="191" t="s">
        <v>4906</v>
      </c>
      <c r="F2079" s="191" t="s">
        <v>10</v>
      </c>
      <c r="G2079" s="191">
        <v>1123299</v>
      </c>
      <c r="H2079" s="68"/>
      <c r="I2079" s="197" t="s">
        <v>6097</v>
      </c>
      <c r="J2079" s="68"/>
      <c r="K2079" s="68"/>
      <c r="L2079" s="68"/>
      <c r="M2079" s="68"/>
      <c r="N2079" s="348"/>
      <c r="O2079" s="348"/>
      <c r="P2079" s="214">
        <v>60</v>
      </c>
      <c r="Q2079" s="214">
        <v>0</v>
      </c>
      <c r="R2079" s="68" t="s">
        <v>1479</v>
      </c>
      <c r="S2079" s="349"/>
      <c r="T2079" s="272"/>
    </row>
    <row r="2080" spans="1:20" ht="63.75">
      <c r="A2080" s="191">
        <v>585</v>
      </c>
      <c r="B2080" s="68"/>
      <c r="C2080" s="212" t="s">
        <v>171</v>
      </c>
      <c r="D2080" s="213">
        <v>45744</v>
      </c>
      <c r="E2080" s="191" t="s">
        <v>4907</v>
      </c>
      <c r="F2080" s="191" t="s">
        <v>6</v>
      </c>
      <c r="G2080" s="191">
        <v>1123339</v>
      </c>
      <c r="H2080" s="68"/>
      <c r="I2080" s="197" t="s">
        <v>6098</v>
      </c>
      <c r="J2080" s="68"/>
      <c r="K2080" s="68"/>
      <c r="L2080" s="68"/>
      <c r="M2080" s="68"/>
      <c r="N2080" s="348"/>
      <c r="O2080" s="348"/>
      <c r="P2080" s="214">
        <v>0</v>
      </c>
      <c r="Q2080" s="214">
        <v>68428.5</v>
      </c>
      <c r="R2080" s="68" t="s">
        <v>1479</v>
      </c>
      <c r="S2080" s="349"/>
      <c r="T2080" s="272"/>
    </row>
    <row r="2081" spans="1:20" ht="89.25">
      <c r="A2081" s="191">
        <v>513</v>
      </c>
      <c r="B2081" s="68"/>
      <c r="C2081" s="212" t="s">
        <v>160</v>
      </c>
      <c r="D2081" s="213">
        <v>45744</v>
      </c>
      <c r="E2081" s="191" t="s">
        <v>4908</v>
      </c>
      <c r="F2081" s="191" t="s">
        <v>10</v>
      </c>
      <c r="G2081" s="191">
        <v>1123315</v>
      </c>
      <c r="H2081" s="68"/>
      <c r="I2081" s="197" t="s">
        <v>6099</v>
      </c>
      <c r="J2081" s="68"/>
      <c r="K2081" s="68"/>
      <c r="L2081" s="68"/>
      <c r="M2081" s="68"/>
      <c r="N2081" s="348"/>
      <c r="O2081" s="348"/>
      <c r="P2081" s="214">
        <v>3620.35</v>
      </c>
      <c r="Q2081" s="214">
        <v>0</v>
      </c>
      <c r="R2081" s="68" t="s">
        <v>1479</v>
      </c>
      <c r="S2081" s="349"/>
      <c r="T2081" s="272"/>
    </row>
    <row r="2082" spans="1:20" ht="89.25">
      <c r="A2082" s="191">
        <v>389</v>
      </c>
      <c r="B2082" s="68"/>
      <c r="C2082" s="212" t="s">
        <v>1401</v>
      </c>
      <c r="D2082" s="213">
        <v>45744</v>
      </c>
      <c r="E2082" s="191" t="s">
        <v>4909</v>
      </c>
      <c r="F2082" s="191" t="s">
        <v>10</v>
      </c>
      <c r="G2082" s="191">
        <v>1123309</v>
      </c>
      <c r="H2082" s="68"/>
      <c r="I2082" s="197" t="s">
        <v>6100</v>
      </c>
      <c r="J2082" s="68"/>
      <c r="K2082" s="68"/>
      <c r="L2082" s="68"/>
      <c r="M2082" s="68"/>
      <c r="N2082" s="348"/>
      <c r="O2082" s="348"/>
      <c r="P2082" s="214">
        <v>60</v>
      </c>
      <c r="Q2082" s="214">
        <v>0</v>
      </c>
      <c r="R2082" s="68" t="s">
        <v>1479</v>
      </c>
      <c r="S2082" s="349"/>
      <c r="T2082" s="272"/>
    </row>
    <row r="2083" spans="1:20" ht="76.5">
      <c r="A2083" s="191">
        <v>389</v>
      </c>
      <c r="B2083" s="68"/>
      <c r="C2083" s="212" t="s">
        <v>1401</v>
      </c>
      <c r="D2083" s="213">
        <v>45744</v>
      </c>
      <c r="E2083" s="191" t="s">
        <v>4910</v>
      </c>
      <c r="F2083" s="191" t="s">
        <v>10</v>
      </c>
      <c r="G2083" s="191">
        <v>1123310</v>
      </c>
      <c r="H2083" s="68"/>
      <c r="I2083" s="197" t="s">
        <v>6101</v>
      </c>
      <c r="J2083" s="68"/>
      <c r="K2083" s="68"/>
      <c r="L2083" s="68"/>
      <c r="M2083" s="68"/>
      <c r="N2083" s="348"/>
      <c r="O2083" s="348"/>
      <c r="P2083" s="214">
        <v>60</v>
      </c>
      <c r="Q2083" s="214">
        <v>0</v>
      </c>
      <c r="R2083" s="68" t="s">
        <v>1479</v>
      </c>
      <c r="S2083" s="349"/>
      <c r="T2083" s="272"/>
    </row>
    <row r="2084" spans="1:20" ht="89.25">
      <c r="A2084" s="191">
        <v>389</v>
      </c>
      <c r="B2084" s="68"/>
      <c r="C2084" s="212" t="s">
        <v>1401</v>
      </c>
      <c r="D2084" s="213">
        <v>45744</v>
      </c>
      <c r="E2084" s="191" t="s">
        <v>4911</v>
      </c>
      <c r="F2084" s="191" t="s">
        <v>10</v>
      </c>
      <c r="G2084" s="191">
        <v>1123311</v>
      </c>
      <c r="H2084" s="68"/>
      <c r="I2084" s="197" t="s">
        <v>6102</v>
      </c>
      <c r="J2084" s="68"/>
      <c r="K2084" s="68"/>
      <c r="L2084" s="68"/>
      <c r="M2084" s="68"/>
      <c r="N2084" s="348"/>
      <c r="O2084" s="348"/>
      <c r="P2084" s="214">
        <v>60</v>
      </c>
      <c r="Q2084" s="214">
        <v>0</v>
      </c>
      <c r="R2084" s="68" t="s">
        <v>1479</v>
      </c>
      <c r="S2084" s="349"/>
      <c r="T2084" s="272"/>
    </row>
    <row r="2085" spans="1:20" ht="76.5">
      <c r="A2085" s="191">
        <v>513</v>
      </c>
      <c r="B2085" s="68"/>
      <c r="C2085" s="212" t="s">
        <v>160</v>
      </c>
      <c r="D2085" s="213">
        <v>45744</v>
      </c>
      <c r="E2085" s="191" t="s">
        <v>4912</v>
      </c>
      <c r="F2085" s="191" t="s">
        <v>16</v>
      </c>
      <c r="G2085" s="191">
        <v>1123324</v>
      </c>
      <c r="H2085" s="68"/>
      <c r="I2085" s="197" t="s">
        <v>6103</v>
      </c>
      <c r="J2085" s="68"/>
      <c r="K2085" s="68"/>
      <c r="L2085" s="68"/>
      <c r="M2085" s="68"/>
      <c r="N2085" s="348"/>
      <c r="O2085" s="348"/>
      <c r="P2085" s="214">
        <v>68754.77</v>
      </c>
      <c r="Q2085" s="214">
        <v>0</v>
      </c>
      <c r="R2085" s="68" t="s">
        <v>1479</v>
      </c>
      <c r="S2085" s="349"/>
      <c r="T2085" s="272"/>
    </row>
    <row r="2086" spans="1:20" ht="89.25">
      <c r="A2086" s="191" t="s">
        <v>542</v>
      </c>
      <c r="B2086" s="68"/>
      <c r="C2086" s="212" t="s">
        <v>687</v>
      </c>
      <c r="D2086" s="213">
        <v>45744</v>
      </c>
      <c r="E2086" s="191" t="s">
        <v>4913</v>
      </c>
      <c r="F2086" s="191" t="s">
        <v>6</v>
      </c>
      <c r="G2086" s="191">
        <v>1123283</v>
      </c>
      <c r="H2086" s="68"/>
      <c r="I2086" s="197" t="s">
        <v>6104</v>
      </c>
      <c r="J2086" s="68"/>
      <c r="K2086" s="68"/>
      <c r="L2086" s="68"/>
      <c r="M2086" s="68"/>
      <c r="N2086" s="348"/>
      <c r="O2086" s="348"/>
      <c r="P2086" s="214">
        <v>0</v>
      </c>
      <c r="Q2086" s="214">
        <v>17755826</v>
      </c>
      <c r="R2086" s="68" t="s">
        <v>1479</v>
      </c>
      <c r="S2086" s="349"/>
      <c r="T2086" s="272"/>
    </row>
    <row r="2087" spans="1:20" ht="76.5">
      <c r="A2087" s="191">
        <v>578</v>
      </c>
      <c r="B2087" s="68"/>
      <c r="C2087" s="212" t="s">
        <v>168</v>
      </c>
      <c r="D2087" s="213">
        <v>45744</v>
      </c>
      <c r="E2087" s="191" t="s">
        <v>4914</v>
      </c>
      <c r="F2087" s="191" t="s">
        <v>635</v>
      </c>
      <c r="G2087" s="191">
        <v>11522415</v>
      </c>
      <c r="H2087" s="68"/>
      <c r="I2087" s="197" t="s">
        <v>6105</v>
      </c>
      <c r="J2087" s="68"/>
      <c r="K2087" s="68"/>
      <c r="L2087" s="68"/>
      <c r="M2087" s="68"/>
      <c r="N2087" s="348"/>
      <c r="O2087" s="348"/>
      <c r="P2087" s="214">
        <v>21000000</v>
      </c>
      <c r="Q2087" s="214">
        <v>0</v>
      </c>
      <c r="R2087" s="68" t="s">
        <v>1479</v>
      </c>
      <c r="S2087" s="349"/>
      <c r="T2087" s="272"/>
    </row>
    <row r="2088" spans="1:20" ht="102">
      <c r="A2088" s="191" t="s">
        <v>542</v>
      </c>
      <c r="B2088" s="68"/>
      <c r="C2088" s="212" t="s">
        <v>687</v>
      </c>
      <c r="D2088" s="213">
        <v>45744</v>
      </c>
      <c r="E2088" s="191" t="s">
        <v>4915</v>
      </c>
      <c r="F2088" s="191" t="s">
        <v>10</v>
      </c>
      <c r="G2088" s="191">
        <v>1123286</v>
      </c>
      <c r="H2088" s="68"/>
      <c r="I2088" s="197" t="s">
        <v>6106</v>
      </c>
      <c r="J2088" s="68"/>
      <c r="K2088" s="68"/>
      <c r="L2088" s="68"/>
      <c r="M2088" s="68"/>
      <c r="N2088" s="348"/>
      <c r="O2088" s="348"/>
      <c r="P2088" s="214">
        <v>60</v>
      </c>
      <c r="Q2088" s="214">
        <v>0</v>
      </c>
      <c r="R2088" s="68" t="s">
        <v>1479</v>
      </c>
      <c r="S2088" s="349"/>
      <c r="T2088" s="272"/>
    </row>
    <row r="2089" spans="1:20" ht="51">
      <c r="A2089" s="191">
        <v>16</v>
      </c>
      <c r="B2089" s="68"/>
      <c r="C2089" s="212" t="s">
        <v>40</v>
      </c>
      <c r="D2089" s="213">
        <v>45744</v>
      </c>
      <c r="E2089" s="191" t="s">
        <v>4916</v>
      </c>
      <c r="F2089" s="191" t="s">
        <v>3</v>
      </c>
      <c r="G2089" s="191">
        <v>2272173</v>
      </c>
      <c r="H2089" s="68"/>
      <c r="I2089" s="197" t="s">
        <v>6107</v>
      </c>
      <c r="J2089" s="68"/>
      <c r="K2089" s="68"/>
      <c r="L2089" s="68"/>
      <c r="M2089" s="68"/>
      <c r="N2089" s="348"/>
      <c r="O2089" s="348"/>
      <c r="P2089" s="214">
        <v>0</v>
      </c>
      <c r="Q2089" s="214">
        <v>2905</v>
      </c>
      <c r="R2089" s="68" t="s">
        <v>1479</v>
      </c>
      <c r="S2089" s="349"/>
      <c r="T2089" s="272"/>
    </row>
    <row r="2090" spans="1:20" ht="51">
      <c r="A2090" s="191">
        <v>206</v>
      </c>
      <c r="B2090" s="68"/>
      <c r="C2090" s="212" t="s">
        <v>87</v>
      </c>
      <c r="D2090" s="213">
        <v>45744</v>
      </c>
      <c r="E2090" s="191" t="s">
        <v>4917</v>
      </c>
      <c r="F2090" s="191" t="s">
        <v>3</v>
      </c>
      <c r="G2090" s="191">
        <v>2272194</v>
      </c>
      <c r="H2090" s="68"/>
      <c r="I2090" s="197" t="s">
        <v>6108</v>
      </c>
      <c r="J2090" s="68"/>
      <c r="K2090" s="68"/>
      <c r="L2090" s="68"/>
      <c r="M2090" s="68"/>
      <c r="N2090" s="348"/>
      <c r="O2090" s="348"/>
      <c r="P2090" s="214">
        <v>0</v>
      </c>
      <c r="Q2090" s="214">
        <v>46</v>
      </c>
      <c r="R2090" s="68" t="s">
        <v>1479</v>
      </c>
      <c r="S2090" s="349"/>
      <c r="T2090" s="272"/>
    </row>
    <row r="2091" spans="1:20" ht="38.25">
      <c r="A2091" s="191">
        <v>70</v>
      </c>
      <c r="B2091" s="68"/>
      <c r="C2091" s="212" t="s">
        <v>47</v>
      </c>
      <c r="D2091" s="213">
        <v>45744</v>
      </c>
      <c r="E2091" s="191" t="s">
        <v>4918</v>
      </c>
      <c r="F2091" s="191" t="s">
        <v>3</v>
      </c>
      <c r="G2091" s="191">
        <v>2272195</v>
      </c>
      <c r="H2091" s="68"/>
      <c r="I2091" s="197" t="s">
        <v>6109</v>
      </c>
      <c r="J2091" s="68"/>
      <c r="K2091" s="68"/>
      <c r="L2091" s="68"/>
      <c r="M2091" s="68"/>
      <c r="N2091" s="348"/>
      <c r="O2091" s="348"/>
      <c r="P2091" s="214">
        <v>0</v>
      </c>
      <c r="Q2091" s="214">
        <v>9</v>
      </c>
      <c r="R2091" s="68" t="s">
        <v>3704</v>
      </c>
      <c r="S2091" s="349"/>
      <c r="T2091" s="272"/>
    </row>
    <row r="2092" spans="1:20" ht="51">
      <c r="A2092" s="191">
        <v>15</v>
      </c>
      <c r="B2092" s="68"/>
      <c r="C2092" s="212" t="s">
        <v>39</v>
      </c>
      <c r="D2092" s="213">
        <v>45744</v>
      </c>
      <c r="E2092" s="191" t="s">
        <v>4919</v>
      </c>
      <c r="F2092" s="191" t="s">
        <v>3</v>
      </c>
      <c r="G2092" s="191">
        <v>2272198</v>
      </c>
      <c r="H2092" s="68"/>
      <c r="I2092" s="197" t="s">
        <v>6110</v>
      </c>
      <c r="J2092" s="68"/>
      <c r="K2092" s="68"/>
      <c r="L2092" s="68"/>
      <c r="M2092" s="68"/>
      <c r="N2092" s="348"/>
      <c r="O2092" s="348"/>
      <c r="P2092" s="214">
        <v>0</v>
      </c>
      <c r="Q2092" s="214">
        <v>0.8</v>
      </c>
      <c r="R2092" s="68" t="s">
        <v>1479</v>
      </c>
      <c r="S2092" s="349"/>
      <c r="T2092" s="272"/>
    </row>
    <row r="2093" spans="1:20" ht="51">
      <c r="A2093" s="191">
        <v>86</v>
      </c>
      <c r="B2093" s="68"/>
      <c r="C2093" s="212" t="s">
        <v>50</v>
      </c>
      <c r="D2093" s="213">
        <v>45744</v>
      </c>
      <c r="E2093" s="191" t="s">
        <v>4920</v>
      </c>
      <c r="F2093" s="191" t="s">
        <v>3</v>
      </c>
      <c r="G2093" s="191">
        <v>2272254</v>
      </c>
      <c r="H2093" s="68"/>
      <c r="I2093" s="197" t="s">
        <v>6111</v>
      </c>
      <c r="J2093" s="68"/>
      <c r="K2093" s="68"/>
      <c r="L2093" s="68"/>
      <c r="M2093" s="68"/>
      <c r="N2093" s="348"/>
      <c r="O2093" s="348"/>
      <c r="P2093" s="214">
        <v>0</v>
      </c>
      <c r="Q2093" s="214">
        <v>48553</v>
      </c>
      <c r="R2093" s="68" t="s">
        <v>1479</v>
      </c>
      <c r="S2093" s="349"/>
      <c r="T2093" s="272"/>
    </row>
    <row r="2094" spans="1:20" ht="51">
      <c r="A2094" s="191">
        <v>650</v>
      </c>
      <c r="B2094" s="68"/>
      <c r="C2094" s="212" t="s">
        <v>175</v>
      </c>
      <c r="D2094" s="213">
        <v>45744</v>
      </c>
      <c r="E2094" s="191" t="s">
        <v>4921</v>
      </c>
      <c r="F2094" s="191" t="s">
        <v>3</v>
      </c>
      <c r="G2094" s="191">
        <v>2272271</v>
      </c>
      <c r="H2094" s="68"/>
      <c r="I2094" s="197" t="s">
        <v>6112</v>
      </c>
      <c r="J2094" s="68"/>
      <c r="K2094" s="68"/>
      <c r="L2094" s="68"/>
      <c r="M2094" s="68"/>
      <c r="N2094" s="348"/>
      <c r="O2094" s="348"/>
      <c r="P2094" s="214">
        <v>0</v>
      </c>
      <c r="Q2094" s="214">
        <v>18</v>
      </c>
      <c r="R2094" s="68" t="s">
        <v>1479</v>
      </c>
      <c r="S2094" s="349"/>
      <c r="T2094" s="272"/>
    </row>
    <row r="2095" spans="1:20" ht="51">
      <c r="A2095" s="191">
        <v>86</v>
      </c>
      <c r="B2095" s="68"/>
      <c r="C2095" s="212" t="s">
        <v>50</v>
      </c>
      <c r="D2095" s="213">
        <v>45744</v>
      </c>
      <c r="E2095" s="191" t="s">
        <v>4922</v>
      </c>
      <c r="F2095" s="191" t="s">
        <v>3</v>
      </c>
      <c r="G2095" s="191">
        <v>2272264</v>
      </c>
      <c r="H2095" s="68"/>
      <c r="I2095" s="197" t="s">
        <v>6113</v>
      </c>
      <c r="J2095" s="68"/>
      <c r="K2095" s="68"/>
      <c r="L2095" s="68"/>
      <c r="M2095" s="68"/>
      <c r="N2095" s="348"/>
      <c r="O2095" s="348"/>
      <c r="P2095" s="214">
        <v>0</v>
      </c>
      <c r="Q2095" s="214">
        <v>64386</v>
      </c>
      <c r="R2095" s="68" t="s">
        <v>1479</v>
      </c>
      <c r="S2095" s="349"/>
      <c r="T2095" s="272"/>
    </row>
    <row r="2096" spans="1:20" ht="51">
      <c r="A2096" s="191">
        <v>650</v>
      </c>
      <c r="B2096" s="68"/>
      <c r="C2096" s="212" t="s">
        <v>175</v>
      </c>
      <c r="D2096" s="213">
        <v>45744</v>
      </c>
      <c r="E2096" s="191" t="s">
        <v>4923</v>
      </c>
      <c r="F2096" s="191" t="s">
        <v>3</v>
      </c>
      <c r="G2096" s="191">
        <v>2272272</v>
      </c>
      <c r="H2096" s="68"/>
      <c r="I2096" s="197" t="s">
        <v>6114</v>
      </c>
      <c r="J2096" s="68"/>
      <c r="K2096" s="68"/>
      <c r="L2096" s="68"/>
      <c r="M2096" s="68"/>
      <c r="N2096" s="348"/>
      <c r="O2096" s="348"/>
      <c r="P2096" s="214">
        <v>0</v>
      </c>
      <c r="Q2096" s="214">
        <v>18</v>
      </c>
      <c r="R2096" s="68" t="s">
        <v>1479</v>
      </c>
      <c r="S2096" s="349"/>
      <c r="T2096" s="272"/>
    </row>
    <row r="2097" spans="1:20" ht="51">
      <c r="A2097" s="191">
        <v>86</v>
      </c>
      <c r="B2097" s="68"/>
      <c r="C2097" s="212" t="s">
        <v>50</v>
      </c>
      <c r="D2097" s="213">
        <v>45744</v>
      </c>
      <c r="E2097" s="191" t="s">
        <v>4924</v>
      </c>
      <c r="F2097" s="191" t="s">
        <v>3</v>
      </c>
      <c r="G2097" s="191">
        <v>2272279</v>
      </c>
      <c r="H2097" s="68"/>
      <c r="I2097" s="197" t="s">
        <v>6115</v>
      </c>
      <c r="J2097" s="68"/>
      <c r="K2097" s="68"/>
      <c r="L2097" s="68"/>
      <c r="M2097" s="68"/>
      <c r="N2097" s="348"/>
      <c r="O2097" s="348"/>
      <c r="P2097" s="214">
        <v>0</v>
      </c>
      <c r="Q2097" s="214">
        <v>61320</v>
      </c>
      <c r="R2097" s="68" t="s">
        <v>1479</v>
      </c>
      <c r="S2097" s="349"/>
      <c r="T2097" s="272"/>
    </row>
    <row r="2098" spans="1:20" ht="51">
      <c r="A2098" s="191">
        <v>572</v>
      </c>
      <c r="B2098" s="68"/>
      <c r="C2098" s="212" t="s">
        <v>166</v>
      </c>
      <c r="D2098" s="213">
        <v>45744</v>
      </c>
      <c r="E2098" s="191" t="s">
        <v>4925</v>
      </c>
      <c r="F2098" s="191" t="s">
        <v>3</v>
      </c>
      <c r="G2098" s="191">
        <v>2272301</v>
      </c>
      <c r="H2098" s="68"/>
      <c r="I2098" s="197" t="s">
        <v>6116</v>
      </c>
      <c r="J2098" s="68"/>
      <c r="K2098" s="68"/>
      <c r="L2098" s="68"/>
      <c r="M2098" s="68"/>
      <c r="N2098" s="348"/>
      <c r="O2098" s="348"/>
      <c r="P2098" s="214">
        <v>0</v>
      </c>
      <c r="Q2098" s="214">
        <v>7697</v>
      </c>
      <c r="R2098" s="68" t="s">
        <v>1479</v>
      </c>
      <c r="S2098" s="349"/>
      <c r="T2098" s="272"/>
    </row>
    <row r="2099" spans="1:20" ht="51">
      <c r="A2099" s="191">
        <v>41</v>
      </c>
      <c r="B2099" s="68"/>
      <c r="C2099" s="212" t="s">
        <v>44</v>
      </c>
      <c r="D2099" s="213">
        <v>45744</v>
      </c>
      <c r="E2099" s="191" t="s">
        <v>4926</v>
      </c>
      <c r="F2099" s="191" t="s">
        <v>3</v>
      </c>
      <c r="G2099" s="191">
        <v>2272317</v>
      </c>
      <c r="H2099" s="68"/>
      <c r="I2099" s="197" t="s">
        <v>6117</v>
      </c>
      <c r="J2099" s="68"/>
      <c r="K2099" s="68"/>
      <c r="L2099" s="68"/>
      <c r="M2099" s="68"/>
      <c r="N2099" s="348"/>
      <c r="O2099" s="348"/>
      <c r="P2099" s="214">
        <v>0</v>
      </c>
      <c r="Q2099" s="214">
        <v>222</v>
      </c>
      <c r="R2099" s="68" t="s">
        <v>1479</v>
      </c>
      <c r="S2099" s="349"/>
      <c r="T2099" s="272"/>
    </row>
    <row r="2100" spans="1:20" ht="51">
      <c r="A2100" s="191">
        <v>25</v>
      </c>
      <c r="B2100" s="68"/>
      <c r="C2100" s="212" t="s">
        <v>42</v>
      </c>
      <c r="D2100" s="213">
        <v>45744</v>
      </c>
      <c r="E2100" s="191" t="s">
        <v>4927</v>
      </c>
      <c r="F2100" s="191" t="s">
        <v>3</v>
      </c>
      <c r="G2100" s="191">
        <v>2272319</v>
      </c>
      <c r="H2100" s="68"/>
      <c r="I2100" s="197" t="s">
        <v>6118</v>
      </c>
      <c r="J2100" s="68"/>
      <c r="K2100" s="68"/>
      <c r="L2100" s="68"/>
      <c r="M2100" s="68"/>
      <c r="N2100" s="348"/>
      <c r="O2100" s="348"/>
      <c r="P2100" s="214">
        <v>0</v>
      </c>
      <c r="Q2100" s="214">
        <v>2026.14</v>
      </c>
      <c r="R2100" s="68" t="s">
        <v>1479</v>
      </c>
      <c r="S2100" s="349"/>
      <c r="T2100" s="272"/>
    </row>
    <row r="2101" spans="1:20" ht="63.75">
      <c r="A2101" s="191">
        <v>16</v>
      </c>
      <c r="B2101" s="68"/>
      <c r="C2101" s="212" t="s">
        <v>40</v>
      </c>
      <c r="D2101" s="213">
        <v>45744</v>
      </c>
      <c r="E2101" s="191" t="s">
        <v>4928</v>
      </c>
      <c r="F2101" s="191" t="s">
        <v>3</v>
      </c>
      <c r="G2101" s="191">
        <v>2272321</v>
      </c>
      <c r="H2101" s="68"/>
      <c r="I2101" s="197" t="s">
        <v>2407</v>
      </c>
      <c r="J2101" s="68"/>
      <c r="K2101" s="68"/>
      <c r="L2101" s="68"/>
      <c r="M2101" s="68"/>
      <c r="N2101" s="348"/>
      <c r="O2101" s="348"/>
      <c r="P2101" s="214">
        <v>0</v>
      </c>
      <c r="Q2101" s="214">
        <v>90</v>
      </c>
      <c r="R2101" s="68" t="s">
        <v>1479</v>
      </c>
      <c r="S2101" s="349"/>
      <c r="T2101" s="272"/>
    </row>
    <row r="2102" spans="1:20" ht="51">
      <c r="A2102" s="191">
        <v>383</v>
      </c>
      <c r="B2102" s="68"/>
      <c r="C2102" s="212" t="s">
        <v>1242</v>
      </c>
      <c r="D2102" s="213">
        <v>45744</v>
      </c>
      <c r="E2102" s="191" t="s">
        <v>4929</v>
      </c>
      <c r="F2102" s="191" t="s">
        <v>3</v>
      </c>
      <c r="G2102" s="191">
        <v>2272331</v>
      </c>
      <c r="H2102" s="68"/>
      <c r="I2102" s="197" t="s">
        <v>6119</v>
      </c>
      <c r="J2102" s="68"/>
      <c r="K2102" s="68"/>
      <c r="L2102" s="68"/>
      <c r="M2102" s="68"/>
      <c r="N2102" s="348"/>
      <c r="O2102" s="348"/>
      <c r="P2102" s="214">
        <v>0</v>
      </c>
      <c r="Q2102" s="214">
        <v>732</v>
      </c>
      <c r="R2102" s="68" t="s">
        <v>1479</v>
      </c>
      <c r="S2102" s="349"/>
      <c r="T2102" s="272"/>
    </row>
    <row r="2103" spans="1:20" ht="51">
      <c r="A2103" s="191">
        <v>650</v>
      </c>
      <c r="B2103" s="68"/>
      <c r="C2103" s="212" t="s">
        <v>175</v>
      </c>
      <c r="D2103" s="213">
        <v>45744</v>
      </c>
      <c r="E2103" s="191" t="s">
        <v>4930</v>
      </c>
      <c r="F2103" s="191" t="s">
        <v>3</v>
      </c>
      <c r="G2103" s="191">
        <v>2272336</v>
      </c>
      <c r="H2103" s="68"/>
      <c r="I2103" s="197" t="s">
        <v>6120</v>
      </c>
      <c r="J2103" s="68"/>
      <c r="K2103" s="68"/>
      <c r="L2103" s="68"/>
      <c r="M2103" s="68"/>
      <c r="N2103" s="348"/>
      <c r="O2103" s="348"/>
      <c r="P2103" s="214">
        <v>0</v>
      </c>
      <c r="Q2103" s="214">
        <v>100</v>
      </c>
      <c r="R2103" s="68" t="s">
        <v>1479</v>
      </c>
      <c r="S2103" s="349"/>
      <c r="T2103" s="272"/>
    </row>
    <row r="2104" spans="1:20" ht="51">
      <c r="A2104" s="191" t="s">
        <v>550</v>
      </c>
      <c r="B2104" s="68"/>
      <c r="C2104" s="212" t="s">
        <v>589</v>
      </c>
      <c r="D2104" s="213">
        <v>45744</v>
      </c>
      <c r="E2104" s="191" t="s">
        <v>4931</v>
      </c>
      <c r="F2104" s="191" t="s">
        <v>3</v>
      </c>
      <c r="G2104" s="191">
        <v>2272338</v>
      </c>
      <c r="H2104" s="68"/>
      <c r="I2104" s="197" t="s">
        <v>6121</v>
      </c>
      <c r="J2104" s="68"/>
      <c r="K2104" s="68"/>
      <c r="L2104" s="68"/>
      <c r="M2104" s="68"/>
      <c r="N2104" s="348"/>
      <c r="O2104" s="348"/>
      <c r="P2104" s="214">
        <v>0</v>
      </c>
      <c r="Q2104" s="214">
        <v>300</v>
      </c>
      <c r="R2104" s="68" t="s">
        <v>1479</v>
      </c>
      <c r="S2104" s="349"/>
      <c r="T2104" s="272"/>
    </row>
    <row r="2105" spans="1:20" ht="51">
      <c r="A2105" s="191">
        <v>46</v>
      </c>
      <c r="B2105" s="68"/>
      <c r="C2105" s="212" t="s">
        <v>1367</v>
      </c>
      <c r="D2105" s="213">
        <v>45744</v>
      </c>
      <c r="E2105" s="191" t="s">
        <v>4932</v>
      </c>
      <c r="F2105" s="191" t="s">
        <v>3</v>
      </c>
      <c r="G2105" s="191">
        <v>2272343</v>
      </c>
      <c r="H2105" s="68"/>
      <c r="I2105" s="197" t="s">
        <v>6122</v>
      </c>
      <c r="J2105" s="68"/>
      <c r="K2105" s="68"/>
      <c r="L2105" s="68"/>
      <c r="M2105" s="68"/>
      <c r="N2105" s="348"/>
      <c r="O2105" s="348"/>
      <c r="P2105" s="214">
        <v>0</v>
      </c>
      <c r="Q2105" s="214">
        <v>833</v>
      </c>
      <c r="R2105" s="68" t="s">
        <v>1479</v>
      </c>
      <c r="S2105" s="349"/>
      <c r="T2105" s="272"/>
    </row>
    <row r="2106" spans="1:20" ht="51">
      <c r="A2106" s="191">
        <v>591</v>
      </c>
      <c r="B2106" s="68"/>
      <c r="C2106" s="212" t="s">
        <v>670</v>
      </c>
      <c r="D2106" s="213">
        <v>45744</v>
      </c>
      <c r="E2106" s="191" t="s">
        <v>4933</v>
      </c>
      <c r="F2106" s="191" t="s">
        <v>3</v>
      </c>
      <c r="G2106" s="191">
        <v>2272351</v>
      </c>
      <c r="H2106" s="68"/>
      <c r="I2106" s="197" t="s">
        <v>6123</v>
      </c>
      <c r="J2106" s="68"/>
      <c r="K2106" s="68"/>
      <c r="L2106" s="68"/>
      <c r="M2106" s="68"/>
      <c r="N2106" s="348"/>
      <c r="O2106" s="348"/>
      <c r="P2106" s="214">
        <v>0</v>
      </c>
      <c r="Q2106" s="214">
        <v>3000</v>
      </c>
      <c r="R2106" s="68" t="s">
        <v>1479</v>
      </c>
      <c r="S2106" s="349"/>
      <c r="T2106" s="272"/>
    </row>
    <row r="2107" spans="1:20" ht="38.25">
      <c r="A2107" s="191">
        <v>46</v>
      </c>
      <c r="B2107" s="68"/>
      <c r="C2107" s="212" t="s">
        <v>1367</v>
      </c>
      <c r="D2107" s="213">
        <v>45744</v>
      </c>
      <c r="E2107" s="191" t="s">
        <v>4934</v>
      </c>
      <c r="F2107" s="191" t="s">
        <v>3</v>
      </c>
      <c r="G2107" s="191">
        <v>2272359</v>
      </c>
      <c r="H2107" s="68"/>
      <c r="I2107" s="197" t="s">
        <v>6124</v>
      </c>
      <c r="J2107" s="68"/>
      <c r="K2107" s="68"/>
      <c r="L2107" s="68"/>
      <c r="M2107" s="68"/>
      <c r="N2107" s="348"/>
      <c r="O2107" s="348"/>
      <c r="P2107" s="214">
        <v>0</v>
      </c>
      <c r="Q2107" s="214">
        <v>2500</v>
      </c>
      <c r="R2107" s="68" t="s">
        <v>1479</v>
      </c>
      <c r="S2107" s="349"/>
      <c r="T2107" s="272"/>
    </row>
    <row r="2108" spans="1:20" ht="38.25">
      <c r="A2108" s="191">
        <v>378</v>
      </c>
      <c r="B2108" s="68"/>
      <c r="C2108" s="212" t="s">
        <v>608</v>
      </c>
      <c r="D2108" s="213">
        <v>45744</v>
      </c>
      <c r="E2108" s="191" t="s">
        <v>4935</v>
      </c>
      <c r="F2108" s="191" t="s">
        <v>3</v>
      </c>
      <c r="G2108" s="191">
        <v>2272389</v>
      </c>
      <c r="H2108" s="68"/>
      <c r="I2108" s="197" t="s">
        <v>6125</v>
      </c>
      <c r="J2108" s="68"/>
      <c r="K2108" s="68"/>
      <c r="L2108" s="68"/>
      <c r="M2108" s="68"/>
      <c r="N2108" s="348"/>
      <c r="O2108" s="348"/>
      <c r="P2108" s="214">
        <v>0</v>
      </c>
      <c r="Q2108" s="214">
        <v>174</v>
      </c>
      <c r="R2108" s="68" t="s">
        <v>1479</v>
      </c>
      <c r="S2108" s="349"/>
      <c r="T2108" s="272"/>
    </row>
    <row r="2109" spans="1:20" ht="38.25">
      <c r="A2109" s="191" t="s">
        <v>550</v>
      </c>
      <c r="B2109" s="68"/>
      <c r="C2109" s="212" t="s">
        <v>589</v>
      </c>
      <c r="D2109" s="213">
        <v>45744</v>
      </c>
      <c r="E2109" s="191" t="s">
        <v>4936</v>
      </c>
      <c r="F2109" s="191" t="s">
        <v>3</v>
      </c>
      <c r="G2109" s="191">
        <v>2272402</v>
      </c>
      <c r="H2109" s="68"/>
      <c r="I2109" s="197" t="s">
        <v>6126</v>
      </c>
      <c r="J2109" s="68"/>
      <c r="K2109" s="68"/>
      <c r="L2109" s="68"/>
      <c r="M2109" s="68"/>
      <c r="N2109" s="348"/>
      <c r="O2109" s="348"/>
      <c r="P2109" s="214">
        <v>0</v>
      </c>
      <c r="Q2109" s="214">
        <v>2000</v>
      </c>
      <c r="R2109" s="68" t="s">
        <v>1479</v>
      </c>
      <c r="S2109" s="349"/>
      <c r="T2109" s="272"/>
    </row>
    <row r="2110" spans="1:20" ht="51">
      <c r="A2110" s="191" t="s">
        <v>541</v>
      </c>
      <c r="B2110" s="68"/>
      <c r="C2110" s="212" t="s">
        <v>590</v>
      </c>
      <c r="D2110" s="213">
        <v>45744</v>
      </c>
      <c r="E2110" s="191" t="s">
        <v>4937</v>
      </c>
      <c r="F2110" s="191" t="s">
        <v>3</v>
      </c>
      <c r="G2110" s="191">
        <v>2272170</v>
      </c>
      <c r="H2110" s="68"/>
      <c r="I2110" s="197" t="s">
        <v>6127</v>
      </c>
      <c r="J2110" s="68"/>
      <c r="K2110" s="68"/>
      <c r="L2110" s="68"/>
      <c r="M2110" s="68"/>
      <c r="N2110" s="348"/>
      <c r="O2110" s="348"/>
      <c r="P2110" s="214">
        <v>0</v>
      </c>
      <c r="Q2110" s="214">
        <v>5677.06</v>
      </c>
      <c r="R2110" s="68" t="s">
        <v>1479</v>
      </c>
      <c r="S2110" s="349"/>
      <c r="T2110" s="272"/>
    </row>
    <row r="2111" spans="1:20" ht="63.75">
      <c r="A2111" s="191">
        <v>290</v>
      </c>
      <c r="B2111" s="68"/>
      <c r="C2111" s="212" t="s">
        <v>118</v>
      </c>
      <c r="D2111" s="213">
        <v>45744</v>
      </c>
      <c r="E2111" s="191" t="s">
        <v>4938</v>
      </c>
      <c r="F2111" s="191" t="s">
        <v>3</v>
      </c>
      <c r="G2111" s="191">
        <v>2272171</v>
      </c>
      <c r="H2111" s="68"/>
      <c r="I2111" s="197" t="s">
        <v>6128</v>
      </c>
      <c r="J2111" s="68"/>
      <c r="K2111" s="68"/>
      <c r="L2111" s="68"/>
      <c r="M2111" s="68"/>
      <c r="N2111" s="348"/>
      <c r="O2111" s="348"/>
      <c r="P2111" s="214">
        <v>0</v>
      </c>
      <c r="Q2111" s="214">
        <v>250971.02</v>
      </c>
      <c r="R2111" s="68" t="s">
        <v>1479</v>
      </c>
      <c r="S2111" s="349"/>
      <c r="T2111" s="272"/>
    </row>
    <row r="2112" spans="1:20" ht="51">
      <c r="A2112" s="191">
        <v>253</v>
      </c>
      <c r="B2112" s="68"/>
      <c r="C2112" s="212" t="s">
        <v>104</v>
      </c>
      <c r="D2112" s="213">
        <v>45744</v>
      </c>
      <c r="E2112" s="191" t="s">
        <v>4939</v>
      </c>
      <c r="F2112" s="191" t="s">
        <v>3</v>
      </c>
      <c r="G2112" s="191">
        <v>2272227</v>
      </c>
      <c r="H2112" s="68"/>
      <c r="I2112" s="197" t="s">
        <v>6129</v>
      </c>
      <c r="J2112" s="68"/>
      <c r="K2112" s="68"/>
      <c r="L2112" s="68"/>
      <c r="M2112" s="68"/>
      <c r="N2112" s="348"/>
      <c r="O2112" s="348"/>
      <c r="P2112" s="214">
        <v>0</v>
      </c>
      <c r="Q2112" s="214">
        <v>112534.08</v>
      </c>
      <c r="R2112" s="68" t="s">
        <v>1479</v>
      </c>
      <c r="S2112" s="349"/>
      <c r="T2112" s="272"/>
    </row>
    <row r="2113" spans="1:20" ht="51">
      <c r="A2113" s="191">
        <v>660</v>
      </c>
      <c r="B2113" s="68"/>
      <c r="C2113" s="212" t="s">
        <v>176</v>
      </c>
      <c r="D2113" s="213">
        <v>45744</v>
      </c>
      <c r="E2113" s="191" t="s">
        <v>4940</v>
      </c>
      <c r="F2113" s="191" t="s">
        <v>3</v>
      </c>
      <c r="G2113" s="191">
        <v>2272240</v>
      </c>
      <c r="H2113" s="68"/>
      <c r="I2113" s="197" t="s">
        <v>6130</v>
      </c>
      <c r="J2113" s="68"/>
      <c r="K2113" s="68"/>
      <c r="L2113" s="68"/>
      <c r="M2113" s="68"/>
      <c r="N2113" s="348"/>
      <c r="O2113" s="348"/>
      <c r="P2113" s="214">
        <v>0</v>
      </c>
      <c r="Q2113" s="214">
        <v>742</v>
      </c>
      <c r="R2113" s="68" t="s">
        <v>1479</v>
      </c>
      <c r="S2113" s="349"/>
      <c r="T2113" s="272"/>
    </row>
    <row r="2114" spans="1:20" ht="51">
      <c r="A2114" s="191">
        <v>342</v>
      </c>
      <c r="B2114" s="68"/>
      <c r="C2114" s="212" t="s">
        <v>137</v>
      </c>
      <c r="D2114" s="213">
        <v>45744</v>
      </c>
      <c r="E2114" s="191" t="s">
        <v>4941</v>
      </c>
      <c r="F2114" s="191" t="s">
        <v>3</v>
      </c>
      <c r="G2114" s="191">
        <v>2272241</v>
      </c>
      <c r="H2114" s="68"/>
      <c r="I2114" s="197" t="s">
        <v>6131</v>
      </c>
      <c r="J2114" s="68"/>
      <c r="K2114" s="68"/>
      <c r="L2114" s="68"/>
      <c r="M2114" s="68"/>
      <c r="N2114" s="348"/>
      <c r="O2114" s="348"/>
      <c r="P2114" s="214">
        <v>0</v>
      </c>
      <c r="Q2114" s="214">
        <v>12320</v>
      </c>
      <c r="R2114" s="68" t="s">
        <v>1479</v>
      </c>
      <c r="S2114" s="349"/>
      <c r="T2114" s="272"/>
    </row>
    <row r="2115" spans="1:20" ht="51">
      <c r="A2115" s="191">
        <v>342</v>
      </c>
      <c r="B2115" s="68"/>
      <c r="C2115" s="212" t="s">
        <v>137</v>
      </c>
      <c r="D2115" s="213">
        <v>45744</v>
      </c>
      <c r="E2115" s="191" t="s">
        <v>4942</v>
      </c>
      <c r="F2115" s="191" t="s">
        <v>3</v>
      </c>
      <c r="G2115" s="191">
        <v>2272244</v>
      </c>
      <c r="H2115" s="68"/>
      <c r="I2115" s="197" t="s">
        <v>6132</v>
      </c>
      <c r="J2115" s="68"/>
      <c r="K2115" s="68"/>
      <c r="L2115" s="68"/>
      <c r="M2115" s="68"/>
      <c r="N2115" s="348"/>
      <c r="O2115" s="348"/>
      <c r="P2115" s="214">
        <v>0</v>
      </c>
      <c r="Q2115" s="214">
        <v>11566.8</v>
      </c>
      <c r="R2115" s="68" t="s">
        <v>1479</v>
      </c>
      <c r="S2115" s="349"/>
      <c r="T2115" s="272"/>
    </row>
    <row r="2116" spans="1:20" ht="51">
      <c r="A2116" s="191">
        <v>342</v>
      </c>
      <c r="B2116" s="68"/>
      <c r="C2116" s="212" t="s">
        <v>137</v>
      </c>
      <c r="D2116" s="213">
        <v>45744</v>
      </c>
      <c r="E2116" s="191" t="s">
        <v>4943</v>
      </c>
      <c r="F2116" s="191" t="s">
        <v>3</v>
      </c>
      <c r="G2116" s="191">
        <v>2272247</v>
      </c>
      <c r="H2116" s="68"/>
      <c r="I2116" s="197" t="s">
        <v>6133</v>
      </c>
      <c r="J2116" s="68"/>
      <c r="K2116" s="68"/>
      <c r="L2116" s="68"/>
      <c r="M2116" s="68"/>
      <c r="N2116" s="348"/>
      <c r="O2116" s="348"/>
      <c r="P2116" s="214">
        <v>0</v>
      </c>
      <c r="Q2116" s="214">
        <v>20585</v>
      </c>
      <c r="R2116" s="68" t="s">
        <v>1479</v>
      </c>
      <c r="S2116" s="349"/>
      <c r="T2116" s="272"/>
    </row>
    <row r="2117" spans="1:20" ht="51">
      <c r="A2117" s="191">
        <v>81</v>
      </c>
      <c r="B2117" s="68"/>
      <c r="C2117" s="212" t="s">
        <v>49</v>
      </c>
      <c r="D2117" s="213">
        <v>45744</v>
      </c>
      <c r="E2117" s="191" t="s">
        <v>4944</v>
      </c>
      <c r="F2117" s="191" t="s">
        <v>3</v>
      </c>
      <c r="G2117" s="191">
        <v>2272256</v>
      </c>
      <c r="H2117" s="68"/>
      <c r="I2117" s="197" t="s">
        <v>6134</v>
      </c>
      <c r="J2117" s="68"/>
      <c r="K2117" s="68"/>
      <c r="L2117" s="68"/>
      <c r="M2117" s="68"/>
      <c r="N2117" s="348"/>
      <c r="O2117" s="348"/>
      <c r="P2117" s="214">
        <v>0</v>
      </c>
      <c r="Q2117" s="214">
        <v>30622.6</v>
      </c>
      <c r="R2117" s="68" t="s">
        <v>1479</v>
      </c>
      <c r="S2117" s="349"/>
      <c r="T2117" s="272"/>
    </row>
    <row r="2118" spans="1:20" ht="63.75">
      <c r="A2118" s="191">
        <v>41</v>
      </c>
      <c r="B2118" s="68"/>
      <c r="C2118" s="212" t="s">
        <v>44</v>
      </c>
      <c r="D2118" s="213">
        <v>45744</v>
      </c>
      <c r="E2118" s="191" t="s">
        <v>4945</v>
      </c>
      <c r="F2118" s="191" t="s">
        <v>3</v>
      </c>
      <c r="G2118" s="191">
        <v>2272259</v>
      </c>
      <c r="H2118" s="68"/>
      <c r="I2118" s="197" t="s">
        <v>6135</v>
      </c>
      <c r="J2118" s="68"/>
      <c r="K2118" s="68"/>
      <c r="L2118" s="68"/>
      <c r="M2118" s="68"/>
      <c r="N2118" s="348"/>
      <c r="O2118" s="348"/>
      <c r="P2118" s="214">
        <v>0</v>
      </c>
      <c r="Q2118" s="214">
        <v>6368.51</v>
      </c>
      <c r="R2118" s="68" t="s">
        <v>1479</v>
      </c>
      <c r="S2118" s="349"/>
      <c r="T2118" s="272"/>
    </row>
    <row r="2119" spans="1:20" ht="63.75">
      <c r="A2119" s="191">
        <v>41</v>
      </c>
      <c r="B2119" s="68"/>
      <c r="C2119" s="212" t="s">
        <v>44</v>
      </c>
      <c r="D2119" s="213">
        <v>45744</v>
      </c>
      <c r="E2119" s="191" t="s">
        <v>4946</v>
      </c>
      <c r="F2119" s="191" t="s">
        <v>3</v>
      </c>
      <c r="G2119" s="191">
        <v>2272260</v>
      </c>
      <c r="H2119" s="68"/>
      <c r="I2119" s="197" t="s">
        <v>6136</v>
      </c>
      <c r="J2119" s="68"/>
      <c r="K2119" s="68"/>
      <c r="L2119" s="68"/>
      <c r="M2119" s="68"/>
      <c r="N2119" s="348"/>
      <c r="O2119" s="348"/>
      <c r="P2119" s="214">
        <v>0</v>
      </c>
      <c r="Q2119" s="214">
        <v>825.36</v>
      </c>
      <c r="R2119" s="68" t="s">
        <v>1479</v>
      </c>
      <c r="S2119" s="349"/>
      <c r="T2119" s="272"/>
    </row>
    <row r="2120" spans="1:20" ht="51">
      <c r="A2120" s="191">
        <v>226</v>
      </c>
      <c r="B2120" s="68"/>
      <c r="C2120" s="212" t="s">
        <v>97</v>
      </c>
      <c r="D2120" s="213">
        <v>45744</v>
      </c>
      <c r="E2120" s="191" t="s">
        <v>4947</v>
      </c>
      <c r="F2120" s="191" t="s">
        <v>3</v>
      </c>
      <c r="G2120" s="191">
        <v>2272262</v>
      </c>
      <c r="H2120" s="68"/>
      <c r="I2120" s="197" t="s">
        <v>6137</v>
      </c>
      <c r="J2120" s="68"/>
      <c r="K2120" s="68"/>
      <c r="L2120" s="68"/>
      <c r="M2120" s="68"/>
      <c r="N2120" s="348"/>
      <c r="O2120" s="348"/>
      <c r="P2120" s="214">
        <v>0</v>
      </c>
      <c r="Q2120" s="214">
        <v>5908.68</v>
      </c>
      <c r="R2120" s="68" t="s">
        <v>1479</v>
      </c>
      <c r="S2120" s="349"/>
      <c r="T2120" s="272"/>
    </row>
    <row r="2121" spans="1:20" ht="51">
      <c r="A2121" s="191">
        <v>86</v>
      </c>
      <c r="B2121" s="68"/>
      <c r="C2121" s="212" t="s">
        <v>50</v>
      </c>
      <c r="D2121" s="213">
        <v>45744</v>
      </c>
      <c r="E2121" s="191" t="s">
        <v>4948</v>
      </c>
      <c r="F2121" s="191" t="s">
        <v>3</v>
      </c>
      <c r="G2121" s="191">
        <v>2272265</v>
      </c>
      <c r="H2121" s="68"/>
      <c r="I2121" s="197" t="s">
        <v>6138</v>
      </c>
      <c r="J2121" s="68"/>
      <c r="K2121" s="68"/>
      <c r="L2121" s="68"/>
      <c r="M2121" s="68"/>
      <c r="N2121" s="348"/>
      <c r="O2121" s="348"/>
      <c r="P2121" s="214">
        <v>0</v>
      </c>
      <c r="Q2121" s="214">
        <v>5003.1899999999996</v>
      </c>
      <c r="R2121" s="68" t="s">
        <v>1479</v>
      </c>
      <c r="S2121" s="349"/>
      <c r="T2121" s="272"/>
    </row>
    <row r="2122" spans="1:20" ht="51">
      <c r="A2122" s="191">
        <v>81</v>
      </c>
      <c r="B2122" s="68"/>
      <c r="C2122" s="212" t="s">
        <v>49</v>
      </c>
      <c r="D2122" s="213">
        <v>45744</v>
      </c>
      <c r="E2122" s="191" t="s">
        <v>4949</v>
      </c>
      <c r="F2122" s="191" t="s">
        <v>3</v>
      </c>
      <c r="G2122" s="191">
        <v>2272267</v>
      </c>
      <c r="H2122" s="68"/>
      <c r="I2122" s="197" t="s">
        <v>6139</v>
      </c>
      <c r="J2122" s="68"/>
      <c r="K2122" s="68"/>
      <c r="L2122" s="68"/>
      <c r="M2122" s="68"/>
      <c r="N2122" s="348"/>
      <c r="O2122" s="348"/>
      <c r="P2122" s="214">
        <v>0</v>
      </c>
      <c r="Q2122" s="214">
        <v>332.92</v>
      </c>
      <c r="R2122" s="68" t="s">
        <v>1479</v>
      </c>
      <c r="S2122" s="349"/>
      <c r="T2122" s="272"/>
    </row>
    <row r="2123" spans="1:20" ht="51">
      <c r="A2123" s="191">
        <v>81</v>
      </c>
      <c r="B2123" s="68"/>
      <c r="C2123" s="212" t="s">
        <v>49</v>
      </c>
      <c r="D2123" s="213">
        <v>45744</v>
      </c>
      <c r="E2123" s="191" t="s">
        <v>4950</v>
      </c>
      <c r="F2123" s="191" t="s">
        <v>3</v>
      </c>
      <c r="G2123" s="191">
        <v>2272269</v>
      </c>
      <c r="H2123" s="68"/>
      <c r="I2123" s="197" t="s">
        <v>6140</v>
      </c>
      <c r="J2123" s="68"/>
      <c r="K2123" s="68"/>
      <c r="L2123" s="68"/>
      <c r="M2123" s="68"/>
      <c r="N2123" s="348"/>
      <c r="O2123" s="348"/>
      <c r="P2123" s="214">
        <v>0</v>
      </c>
      <c r="Q2123" s="214">
        <v>20963.05</v>
      </c>
      <c r="R2123" s="68" t="s">
        <v>1479</v>
      </c>
      <c r="S2123" s="349"/>
      <c r="T2123" s="272"/>
    </row>
    <row r="2124" spans="1:20" ht="63.75">
      <c r="A2124" s="191">
        <v>382</v>
      </c>
      <c r="B2124" s="68"/>
      <c r="C2124" s="212" t="s">
        <v>1241</v>
      </c>
      <c r="D2124" s="213">
        <v>45744</v>
      </c>
      <c r="E2124" s="191" t="s">
        <v>4951</v>
      </c>
      <c r="F2124" s="191" t="s">
        <v>3</v>
      </c>
      <c r="G2124" s="191">
        <v>2272270</v>
      </c>
      <c r="H2124" s="68"/>
      <c r="I2124" s="197" t="s">
        <v>6141</v>
      </c>
      <c r="J2124" s="68"/>
      <c r="K2124" s="68"/>
      <c r="L2124" s="68"/>
      <c r="M2124" s="68"/>
      <c r="N2124" s="348"/>
      <c r="O2124" s="348"/>
      <c r="P2124" s="214">
        <v>0</v>
      </c>
      <c r="Q2124" s="214">
        <v>1614</v>
      </c>
      <c r="R2124" s="68" t="s">
        <v>1479</v>
      </c>
      <c r="S2124" s="349"/>
      <c r="T2124" s="272"/>
    </row>
    <row r="2125" spans="1:20" ht="63.75">
      <c r="A2125" s="191">
        <v>35</v>
      </c>
      <c r="B2125" s="68"/>
      <c r="C2125" s="212" t="s">
        <v>43</v>
      </c>
      <c r="D2125" s="213">
        <v>45744</v>
      </c>
      <c r="E2125" s="191" t="s">
        <v>4952</v>
      </c>
      <c r="F2125" s="191" t="s">
        <v>3</v>
      </c>
      <c r="G2125" s="191">
        <v>2272273</v>
      </c>
      <c r="H2125" s="68"/>
      <c r="I2125" s="197" t="s">
        <v>6142</v>
      </c>
      <c r="J2125" s="68"/>
      <c r="K2125" s="68"/>
      <c r="L2125" s="68"/>
      <c r="M2125" s="68"/>
      <c r="N2125" s="348"/>
      <c r="O2125" s="348"/>
      <c r="P2125" s="214">
        <v>0</v>
      </c>
      <c r="Q2125" s="214">
        <v>1662.4</v>
      </c>
      <c r="R2125" s="68" t="s">
        <v>1479</v>
      </c>
      <c r="S2125" s="349"/>
      <c r="T2125" s="272"/>
    </row>
    <row r="2126" spans="1:20" ht="63.75">
      <c r="A2126" s="191">
        <v>382</v>
      </c>
      <c r="B2126" s="68"/>
      <c r="C2126" s="212" t="s">
        <v>1241</v>
      </c>
      <c r="D2126" s="213">
        <v>45744</v>
      </c>
      <c r="E2126" s="191" t="s">
        <v>4953</v>
      </c>
      <c r="F2126" s="191" t="s">
        <v>3</v>
      </c>
      <c r="G2126" s="191">
        <v>2272274</v>
      </c>
      <c r="H2126" s="68"/>
      <c r="I2126" s="197" t="s">
        <v>6143</v>
      </c>
      <c r="J2126" s="68"/>
      <c r="K2126" s="68"/>
      <c r="L2126" s="68"/>
      <c r="M2126" s="68"/>
      <c r="N2126" s="348"/>
      <c r="O2126" s="348"/>
      <c r="P2126" s="214">
        <v>0</v>
      </c>
      <c r="Q2126" s="214">
        <v>1614</v>
      </c>
      <c r="R2126" s="68" t="s">
        <v>1479</v>
      </c>
      <c r="S2126" s="349"/>
      <c r="T2126" s="272"/>
    </row>
    <row r="2127" spans="1:20" ht="63.75">
      <c r="A2127" s="191">
        <v>382</v>
      </c>
      <c r="B2127" s="68"/>
      <c r="C2127" s="212" t="s">
        <v>1241</v>
      </c>
      <c r="D2127" s="213">
        <v>45744</v>
      </c>
      <c r="E2127" s="191" t="s">
        <v>4954</v>
      </c>
      <c r="F2127" s="191" t="s">
        <v>3</v>
      </c>
      <c r="G2127" s="191">
        <v>2272275</v>
      </c>
      <c r="H2127" s="68"/>
      <c r="I2127" s="197" t="s">
        <v>6144</v>
      </c>
      <c r="J2127" s="68"/>
      <c r="K2127" s="68"/>
      <c r="L2127" s="68"/>
      <c r="M2127" s="68"/>
      <c r="N2127" s="348"/>
      <c r="O2127" s="348"/>
      <c r="P2127" s="214">
        <v>0</v>
      </c>
      <c r="Q2127" s="214">
        <v>1614</v>
      </c>
      <c r="R2127" s="68" t="s">
        <v>1479</v>
      </c>
      <c r="S2127" s="349"/>
      <c r="T2127" s="272"/>
    </row>
    <row r="2128" spans="1:20" ht="51">
      <c r="A2128" s="191" t="s">
        <v>550</v>
      </c>
      <c r="B2128" s="68"/>
      <c r="C2128" s="212" t="s">
        <v>589</v>
      </c>
      <c r="D2128" s="213">
        <v>45744</v>
      </c>
      <c r="E2128" s="191" t="s">
        <v>4955</v>
      </c>
      <c r="F2128" s="191" t="s">
        <v>3</v>
      </c>
      <c r="G2128" s="191">
        <v>2272281</v>
      </c>
      <c r="H2128" s="68"/>
      <c r="I2128" s="197" t="s">
        <v>6145</v>
      </c>
      <c r="J2128" s="68"/>
      <c r="K2128" s="68"/>
      <c r="L2128" s="68"/>
      <c r="M2128" s="68"/>
      <c r="N2128" s="348"/>
      <c r="O2128" s="348"/>
      <c r="P2128" s="214">
        <v>0</v>
      </c>
      <c r="Q2128" s="214">
        <v>6098.6</v>
      </c>
      <c r="R2128" s="68" t="s">
        <v>1479</v>
      </c>
      <c r="S2128" s="349"/>
      <c r="T2128" s="272"/>
    </row>
    <row r="2129" spans="1:20" ht="51">
      <c r="A2129" s="191">
        <v>35</v>
      </c>
      <c r="B2129" s="68"/>
      <c r="C2129" s="212" t="s">
        <v>43</v>
      </c>
      <c r="D2129" s="213">
        <v>45744</v>
      </c>
      <c r="E2129" s="191" t="s">
        <v>4956</v>
      </c>
      <c r="F2129" s="191" t="s">
        <v>3</v>
      </c>
      <c r="G2129" s="191">
        <v>2272296</v>
      </c>
      <c r="H2129" s="68"/>
      <c r="I2129" s="197" t="s">
        <v>6146</v>
      </c>
      <c r="J2129" s="68"/>
      <c r="K2129" s="68"/>
      <c r="L2129" s="68"/>
      <c r="M2129" s="68"/>
      <c r="N2129" s="348"/>
      <c r="O2129" s="348"/>
      <c r="P2129" s="214">
        <v>0</v>
      </c>
      <c r="Q2129" s="214">
        <v>138542</v>
      </c>
      <c r="R2129" s="68" t="s">
        <v>1479</v>
      </c>
      <c r="S2129" s="349"/>
      <c r="T2129" s="272"/>
    </row>
    <row r="2130" spans="1:20" ht="51">
      <c r="A2130" s="191">
        <v>16</v>
      </c>
      <c r="B2130" s="68"/>
      <c r="C2130" s="212" t="s">
        <v>40</v>
      </c>
      <c r="D2130" s="213">
        <v>45744</v>
      </c>
      <c r="E2130" s="191" t="s">
        <v>4957</v>
      </c>
      <c r="F2130" s="191" t="s">
        <v>3</v>
      </c>
      <c r="G2130" s="191">
        <v>2272282</v>
      </c>
      <c r="H2130" s="68"/>
      <c r="I2130" s="197" t="s">
        <v>6147</v>
      </c>
      <c r="J2130" s="68"/>
      <c r="K2130" s="68"/>
      <c r="L2130" s="68"/>
      <c r="M2130" s="68"/>
      <c r="N2130" s="348"/>
      <c r="O2130" s="348"/>
      <c r="P2130" s="214">
        <v>0</v>
      </c>
      <c r="Q2130" s="214">
        <v>4240.55</v>
      </c>
      <c r="R2130" s="68" t="s">
        <v>1479</v>
      </c>
      <c r="S2130" s="349"/>
      <c r="T2130" s="272"/>
    </row>
    <row r="2131" spans="1:20" ht="51">
      <c r="A2131" s="191">
        <v>670</v>
      </c>
      <c r="B2131" s="68"/>
      <c r="C2131" s="212" t="s">
        <v>178</v>
      </c>
      <c r="D2131" s="213">
        <v>45744</v>
      </c>
      <c r="E2131" s="191" t="s">
        <v>4958</v>
      </c>
      <c r="F2131" s="191" t="s">
        <v>3</v>
      </c>
      <c r="G2131" s="191">
        <v>2272289</v>
      </c>
      <c r="H2131" s="68"/>
      <c r="I2131" s="197" t="s">
        <v>6148</v>
      </c>
      <c r="J2131" s="68"/>
      <c r="K2131" s="68"/>
      <c r="L2131" s="68"/>
      <c r="M2131" s="68"/>
      <c r="N2131" s="348"/>
      <c r="O2131" s="348"/>
      <c r="P2131" s="214">
        <v>0</v>
      </c>
      <c r="Q2131" s="214">
        <v>516</v>
      </c>
      <c r="R2131" s="68" t="s">
        <v>1479</v>
      </c>
      <c r="S2131" s="349"/>
      <c r="T2131" s="272"/>
    </row>
    <row r="2132" spans="1:20" ht="51">
      <c r="A2132" s="191">
        <v>514</v>
      </c>
      <c r="B2132" s="68"/>
      <c r="C2132" s="212" t="s">
        <v>161</v>
      </c>
      <c r="D2132" s="213">
        <v>45744</v>
      </c>
      <c r="E2132" s="191" t="s">
        <v>4959</v>
      </c>
      <c r="F2132" s="191" t="s">
        <v>3</v>
      </c>
      <c r="G2132" s="191">
        <v>2272292</v>
      </c>
      <c r="H2132" s="68"/>
      <c r="I2132" s="197" t="s">
        <v>6149</v>
      </c>
      <c r="J2132" s="68"/>
      <c r="K2132" s="68"/>
      <c r="L2132" s="68"/>
      <c r="M2132" s="68"/>
      <c r="N2132" s="348"/>
      <c r="O2132" s="348"/>
      <c r="P2132" s="214">
        <v>0</v>
      </c>
      <c r="Q2132" s="214">
        <v>14551060.24</v>
      </c>
      <c r="R2132" s="68" t="s">
        <v>1479</v>
      </c>
      <c r="S2132" s="349"/>
      <c r="T2132" s="272"/>
    </row>
    <row r="2133" spans="1:20" ht="51">
      <c r="A2133" s="191">
        <v>35</v>
      </c>
      <c r="B2133" s="68"/>
      <c r="C2133" s="212" t="s">
        <v>43</v>
      </c>
      <c r="D2133" s="213">
        <v>45744</v>
      </c>
      <c r="E2133" s="191" t="s">
        <v>4960</v>
      </c>
      <c r="F2133" s="191" t="s">
        <v>3</v>
      </c>
      <c r="G2133" s="191">
        <v>2272299</v>
      </c>
      <c r="H2133" s="68"/>
      <c r="I2133" s="197" t="s">
        <v>6150</v>
      </c>
      <c r="J2133" s="68"/>
      <c r="K2133" s="68"/>
      <c r="L2133" s="68"/>
      <c r="M2133" s="68"/>
      <c r="N2133" s="348"/>
      <c r="O2133" s="348"/>
      <c r="P2133" s="214">
        <v>0</v>
      </c>
      <c r="Q2133" s="214">
        <v>31905</v>
      </c>
      <c r="R2133" s="68" t="s">
        <v>1479</v>
      </c>
      <c r="S2133" s="349"/>
      <c r="T2133" s="272"/>
    </row>
    <row r="2134" spans="1:20" ht="51">
      <c r="A2134" s="191">
        <v>35</v>
      </c>
      <c r="B2134" s="68"/>
      <c r="C2134" s="212" t="s">
        <v>43</v>
      </c>
      <c r="D2134" s="213">
        <v>45744</v>
      </c>
      <c r="E2134" s="191" t="s">
        <v>4961</v>
      </c>
      <c r="F2134" s="191" t="s">
        <v>3</v>
      </c>
      <c r="G2134" s="191">
        <v>2272300</v>
      </c>
      <c r="H2134" s="68"/>
      <c r="I2134" s="197" t="s">
        <v>6151</v>
      </c>
      <c r="J2134" s="68"/>
      <c r="K2134" s="68"/>
      <c r="L2134" s="68"/>
      <c r="M2134" s="68"/>
      <c r="N2134" s="348"/>
      <c r="O2134" s="348"/>
      <c r="P2134" s="214">
        <v>0</v>
      </c>
      <c r="Q2134" s="214">
        <v>1603.5</v>
      </c>
      <c r="R2134" s="68" t="s">
        <v>1479</v>
      </c>
      <c r="S2134" s="349"/>
      <c r="T2134" s="272"/>
    </row>
    <row r="2135" spans="1:20" ht="51">
      <c r="A2135" s="191">
        <v>35</v>
      </c>
      <c r="B2135" s="68"/>
      <c r="C2135" s="212" t="s">
        <v>43</v>
      </c>
      <c r="D2135" s="213">
        <v>45744</v>
      </c>
      <c r="E2135" s="191" t="s">
        <v>4962</v>
      </c>
      <c r="F2135" s="191" t="s">
        <v>3</v>
      </c>
      <c r="G2135" s="191">
        <v>2272303</v>
      </c>
      <c r="H2135" s="68"/>
      <c r="I2135" s="197" t="s">
        <v>6152</v>
      </c>
      <c r="J2135" s="68"/>
      <c r="K2135" s="68"/>
      <c r="L2135" s="68"/>
      <c r="M2135" s="68"/>
      <c r="N2135" s="348"/>
      <c r="O2135" s="348"/>
      <c r="P2135" s="214">
        <v>0</v>
      </c>
      <c r="Q2135" s="214">
        <v>1767.13</v>
      </c>
      <c r="R2135" s="68" t="s">
        <v>1479</v>
      </c>
      <c r="S2135" s="349"/>
      <c r="T2135" s="272"/>
    </row>
    <row r="2136" spans="1:20" ht="51">
      <c r="A2136" s="191">
        <v>383</v>
      </c>
      <c r="B2136" s="68"/>
      <c r="C2136" s="212" t="s">
        <v>1242</v>
      </c>
      <c r="D2136" s="213">
        <v>45744</v>
      </c>
      <c r="E2136" s="191" t="s">
        <v>4963</v>
      </c>
      <c r="F2136" s="191" t="s">
        <v>3</v>
      </c>
      <c r="G2136" s="191">
        <v>2272412</v>
      </c>
      <c r="H2136" s="68"/>
      <c r="I2136" s="197" t="s">
        <v>6153</v>
      </c>
      <c r="J2136" s="68"/>
      <c r="K2136" s="68"/>
      <c r="L2136" s="68"/>
      <c r="M2136" s="68"/>
      <c r="N2136" s="348"/>
      <c r="O2136" s="348"/>
      <c r="P2136" s="214">
        <v>0</v>
      </c>
      <c r="Q2136" s="214">
        <v>122</v>
      </c>
      <c r="R2136" s="68" t="s">
        <v>1479</v>
      </c>
      <c r="S2136" s="349"/>
      <c r="T2136" s="272"/>
    </row>
    <row r="2137" spans="1:20" ht="51">
      <c r="A2137" s="191">
        <v>383</v>
      </c>
      <c r="B2137" s="68"/>
      <c r="C2137" s="212" t="s">
        <v>1242</v>
      </c>
      <c r="D2137" s="213">
        <v>45744</v>
      </c>
      <c r="E2137" s="191" t="s">
        <v>4964</v>
      </c>
      <c r="F2137" s="191" t="s">
        <v>3</v>
      </c>
      <c r="G2137" s="191">
        <v>2272413</v>
      </c>
      <c r="H2137" s="68"/>
      <c r="I2137" s="197" t="s">
        <v>6154</v>
      </c>
      <c r="J2137" s="68"/>
      <c r="K2137" s="68"/>
      <c r="L2137" s="68"/>
      <c r="M2137" s="68"/>
      <c r="N2137" s="348"/>
      <c r="O2137" s="348"/>
      <c r="P2137" s="214">
        <v>0</v>
      </c>
      <c r="Q2137" s="214">
        <v>1155</v>
      </c>
      <c r="R2137" s="68" t="s">
        <v>1479</v>
      </c>
      <c r="S2137" s="349"/>
      <c r="T2137" s="272"/>
    </row>
    <row r="2138" spans="1:20" ht="51">
      <c r="A2138" s="191">
        <v>383</v>
      </c>
      <c r="B2138" s="68"/>
      <c r="C2138" s="212" t="s">
        <v>1242</v>
      </c>
      <c r="D2138" s="213">
        <v>45744</v>
      </c>
      <c r="E2138" s="191" t="s">
        <v>4965</v>
      </c>
      <c r="F2138" s="191" t="s">
        <v>3</v>
      </c>
      <c r="G2138" s="191">
        <v>2272414</v>
      </c>
      <c r="H2138" s="68"/>
      <c r="I2138" s="197" t="s">
        <v>6155</v>
      </c>
      <c r="J2138" s="68"/>
      <c r="K2138" s="68"/>
      <c r="L2138" s="68"/>
      <c r="M2138" s="68"/>
      <c r="N2138" s="348"/>
      <c r="O2138" s="348"/>
      <c r="P2138" s="214">
        <v>0</v>
      </c>
      <c r="Q2138" s="214">
        <v>11434.75</v>
      </c>
      <c r="R2138" s="68" t="s">
        <v>1479</v>
      </c>
      <c r="S2138" s="349"/>
      <c r="T2138" s="272"/>
    </row>
    <row r="2139" spans="1:20" ht="51">
      <c r="A2139" s="191">
        <v>383</v>
      </c>
      <c r="B2139" s="68"/>
      <c r="C2139" s="212" t="s">
        <v>1242</v>
      </c>
      <c r="D2139" s="213">
        <v>45744</v>
      </c>
      <c r="E2139" s="191" t="s">
        <v>4966</v>
      </c>
      <c r="F2139" s="191" t="s">
        <v>3</v>
      </c>
      <c r="G2139" s="191">
        <v>2272415</v>
      </c>
      <c r="H2139" s="68"/>
      <c r="I2139" s="197" t="s">
        <v>6156</v>
      </c>
      <c r="J2139" s="68"/>
      <c r="K2139" s="68"/>
      <c r="L2139" s="68"/>
      <c r="M2139" s="68"/>
      <c r="N2139" s="348"/>
      <c r="O2139" s="348"/>
      <c r="P2139" s="214">
        <v>0</v>
      </c>
      <c r="Q2139" s="214">
        <v>90</v>
      </c>
      <c r="R2139" s="68" t="s">
        <v>1479</v>
      </c>
      <c r="S2139" s="349"/>
      <c r="T2139" s="272"/>
    </row>
    <row r="2140" spans="1:20" ht="51">
      <c r="A2140" s="191">
        <v>383</v>
      </c>
      <c r="B2140" s="68"/>
      <c r="C2140" s="212" t="s">
        <v>1242</v>
      </c>
      <c r="D2140" s="213">
        <v>45744</v>
      </c>
      <c r="E2140" s="191" t="s">
        <v>4967</v>
      </c>
      <c r="F2140" s="191" t="s">
        <v>3</v>
      </c>
      <c r="G2140" s="191">
        <v>2272416</v>
      </c>
      <c r="H2140" s="68"/>
      <c r="I2140" s="197" t="s">
        <v>6155</v>
      </c>
      <c r="J2140" s="68"/>
      <c r="K2140" s="68"/>
      <c r="L2140" s="68"/>
      <c r="M2140" s="68"/>
      <c r="N2140" s="348"/>
      <c r="O2140" s="348"/>
      <c r="P2140" s="214">
        <v>0</v>
      </c>
      <c r="Q2140" s="214">
        <v>13670</v>
      </c>
      <c r="R2140" s="68" t="s">
        <v>1479</v>
      </c>
      <c r="S2140" s="349"/>
      <c r="T2140" s="272"/>
    </row>
    <row r="2141" spans="1:20" ht="51">
      <c r="A2141" s="191">
        <v>383</v>
      </c>
      <c r="B2141" s="68"/>
      <c r="C2141" s="212" t="s">
        <v>1242</v>
      </c>
      <c r="D2141" s="213">
        <v>45744</v>
      </c>
      <c r="E2141" s="191" t="s">
        <v>4968</v>
      </c>
      <c r="F2141" s="191" t="s">
        <v>3</v>
      </c>
      <c r="G2141" s="191">
        <v>2272417</v>
      </c>
      <c r="H2141" s="68"/>
      <c r="I2141" s="197" t="s">
        <v>2157</v>
      </c>
      <c r="J2141" s="68"/>
      <c r="K2141" s="68"/>
      <c r="L2141" s="68"/>
      <c r="M2141" s="68"/>
      <c r="N2141" s="348"/>
      <c r="O2141" s="348"/>
      <c r="P2141" s="214">
        <v>0</v>
      </c>
      <c r="Q2141" s="214">
        <v>8011</v>
      </c>
      <c r="R2141" s="68" t="s">
        <v>1479</v>
      </c>
      <c r="S2141" s="349"/>
      <c r="T2141" s="272"/>
    </row>
    <row r="2142" spans="1:20" ht="51">
      <c r="A2142" s="191">
        <v>383</v>
      </c>
      <c r="B2142" s="68"/>
      <c r="C2142" s="212" t="s">
        <v>1242</v>
      </c>
      <c r="D2142" s="213">
        <v>45744</v>
      </c>
      <c r="E2142" s="191" t="s">
        <v>4969</v>
      </c>
      <c r="F2142" s="191" t="s">
        <v>3</v>
      </c>
      <c r="G2142" s="191">
        <v>2272418</v>
      </c>
      <c r="H2142" s="68"/>
      <c r="I2142" s="197" t="s">
        <v>6154</v>
      </c>
      <c r="J2142" s="68"/>
      <c r="K2142" s="68"/>
      <c r="L2142" s="68"/>
      <c r="M2142" s="68"/>
      <c r="N2142" s="348"/>
      <c r="O2142" s="348"/>
      <c r="P2142" s="214">
        <v>0</v>
      </c>
      <c r="Q2142" s="214">
        <v>140</v>
      </c>
      <c r="R2142" s="68" t="s">
        <v>1479</v>
      </c>
      <c r="S2142" s="349"/>
      <c r="T2142" s="272"/>
    </row>
    <row r="2143" spans="1:20" ht="51">
      <c r="A2143" s="191">
        <v>383</v>
      </c>
      <c r="B2143" s="68"/>
      <c r="C2143" s="212" t="s">
        <v>1242</v>
      </c>
      <c r="D2143" s="213">
        <v>45744</v>
      </c>
      <c r="E2143" s="191" t="s">
        <v>4970</v>
      </c>
      <c r="F2143" s="191" t="s">
        <v>3</v>
      </c>
      <c r="G2143" s="191">
        <v>2272422</v>
      </c>
      <c r="H2143" s="68"/>
      <c r="I2143" s="197" t="s">
        <v>6155</v>
      </c>
      <c r="J2143" s="68"/>
      <c r="K2143" s="68"/>
      <c r="L2143" s="68"/>
      <c r="M2143" s="68"/>
      <c r="N2143" s="348"/>
      <c r="O2143" s="348"/>
      <c r="P2143" s="214">
        <v>0</v>
      </c>
      <c r="Q2143" s="214">
        <v>5327.93</v>
      </c>
      <c r="R2143" s="68" t="s">
        <v>1479</v>
      </c>
      <c r="S2143" s="349"/>
      <c r="T2143" s="272"/>
    </row>
    <row r="2144" spans="1:20" ht="51">
      <c r="A2144" s="191">
        <v>383</v>
      </c>
      <c r="B2144" s="68"/>
      <c r="C2144" s="212" t="s">
        <v>1242</v>
      </c>
      <c r="D2144" s="213">
        <v>45744</v>
      </c>
      <c r="E2144" s="191" t="s">
        <v>4971</v>
      </c>
      <c r="F2144" s="191" t="s">
        <v>3</v>
      </c>
      <c r="G2144" s="191">
        <v>2272419</v>
      </c>
      <c r="H2144" s="68"/>
      <c r="I2144" s="197" t="s">
        <v>6155</v>
      </c>
      <c r="J2144" s="68"/>
      <c r="K2144" s="68"/>
      <c r="L2144" s="68"/>
      <c r="M2144" s="68"/>
      <c r="N2144" s="348"/>
      <c r="O2144" s="348"/>
      <c r="P2144" s="214">
        <v>0</v>
      </c>
      <c r="Q2144" s="214">
        <v>11761.32</v>
      </c>
      <c r="R2144" s="68" t="s">
        <v>1479</v>
      </c>
      <c r="S2144" s="349"/>
      <c r="T2144" s="272"/>
    </row>
    <row r="2145" spans="1:20" ht="51">
      <c r="A2145" s="191">
        <v>383</v>
      </c>
      <c r="B2145" s="68"/>
      <c r="C2145" s="212" t="s">
        <v>1242</v>
      </c>
      <c r="D2145" s="213">
        <v>45744</v>
      </c>
      <c r="E2145" s="191" t="s">
        <v>4972</v>
      </c>
      <c r="F2145" s="191" t="s">
        <v>3</v>
      </c>
      <c r="G2145" s="191">
        <v>2272420</v>
      </c>
      <c r="H2145" s="68"/>
      <c r="I2145" s="197" t="s">
        <v>6157</v>
      </c>
      <c r="J2145" s="68"/>
      <c r="K2145" s="68"/>
      <c r="L2145" s="68"/>
      <c r="M2145" s="68"/>
      <c r="N2145" s="348"/>
      <c r="O2145" s="348"/>
      <c r="P2145" s="214">
        <v>0</v>
      </c>
      <c r="Q2145" s="214">
        <v>666.78</v>
      </c>
      <c r="R2145" s="68" t="s">
        <v>1479</v>
      </c>
      <c r="S2145" s="349"/>
      <c r="T2145" s="272"/>
    </row>
    <row r="2146" spans="1:20" ht="51">
      <c r="A2146" s="191">
        <v>383</v>
      </c>
      <c r="B2146" s="68"/>
      <c r="C2146" s="212" t="s">
        <v>1242</v>
      </c>
      <c r="D2146" s="213">
        <v>45744</v>
      </c>
      <c r="E2146" s="191" t="s">
        <v>4973</v>
      </c>
      <c r="F2146" s="191" t="s">
        <v>3</v>
      </c>
      <c r="G2146" s="191">
        <v>2272421</v>
      </c>
      <c r="H2146" s="68"/>
      <c r="I2146" s="197" t="s">
        <v>6155</v>
      </c>
      <c r="J2146" s="68"/>
      <c r="K2146" s="68"/>
      <c r="L2146" s="68"/>
      <c r="M2146" s="68"/>
      <c r="N2146" s="348"/>
      <c r="O2146" s="348"/>
      <c r="P2146" s="214">
        <v>0</v>
      </c>
      <c r="Q2146" s="214">
        <v>2115</v>
      </c>
      <c r="R2146" s="68" t="s">
        <v>1479</v>
      </c>
      <c r="S2146" s="349"/>
      <c r="T2146" s="272"/>
    </row>
    <row r="2147" spans="1:20" ht="51">
      <c r="A2147" s="191">
        <v>383</v>
      </c>
      <c r="B2147" s="68"/>
      <c r="C2147" s="212" t="s">
        <v>1242</v>
      </c>
      <c r="D2147" s="213">
        <v>45744</v>
      </c>
      <c r="E2147" s="191" t="s">
        <v>4974</v>
      </c>
      <c r="F2147" s="191" t="s">
        <v>3</v>
      </c>
      <c r="G2147" s="191">
        <v>2272423</v>
      </c>
      <c r="H2147" s="68"/>
      <c r="I2147" s="197" t="s">
        <v>6158</v>
      </c>
      <c r="J2147" s="68"/>
      <c r="K2147" s="68"/>
      <c r="L2147" s="68"/>
      <c r="M2147" s="68"/>
      <c r="N2147" s="348"/>
      <c r="O2147" s="348"/>
      <c r="P2147" s="214">
        <v>0</v>
      </c>
      <c r="Q2147" s="214">
        <v>10994.32</v>
      </c>
      <c r="R2147" s="68" t="s">
        <v>1479</v>
      </c>
      <c r="S2147" s="349"/>
      <c r="T2147" s="272"/>
    </row>
    <row r="2148" spans="1:20" ht="51">
      <c r="A2148" s="191">
        <v>383</v>
      </c>
      <c r="B2148" s="68"/>
      <c r="C2148" s="212" t="s">
        <v>1242</v>
      </c>
      <c r="D2148" s="213">
        <v>45744</v>
      </c>
      <c r="E2148" s="191" t="s">
        <v>4975</v>
      </c>
      <c r="F2148" s="191" t="s">
        <v>3</v>
      </c>
      <c r="G2148" s="191">
        <v>2272424</v>
      </c>
      <c r="H2148" s="68"/>
      <c r="I2148" s="197" t="s">
        <v>6158</v>
      </c>
      <c r="J2148" s="68"/>
      <c r="K2148" s="68"/>
      <c r="L2148" s="68"/>
      <c r="M2148" s="68"/>
      <c r="N2148" s="348"/>
      <c r="O2148" s="348"/>
      <c r="P2148" s="214">
        <v>0</v>
      </c>
      <c r="Q2148" s="214">
        <v>916.68</v>
      </c>
      <c r="R2148" s="68" t="s">
        <v>1479</v>
      </c>
      <c r="S2148" s="349"/>
      <c r="T2148" s="272"/>
    </row>
    <row r="2149" spans="1:20" ht="51">
      <c r="A2149" s="191">
        <v>383</v>
      </c>
      <c r="B2149" s="68"/>
      <c r="C2149" s="212" t="s">
        <v>1242</v>
      </c>
      <c r="D2149" s="213">
        <v>45744</v>
      </c>
      <c r="E2149" s="191" t="s">
        <v>4976</v>
      </c>
      <c r="F2149" s="191" t="s">
        <v>3</v>
      </c>
      <c r="G2149" s="191">
        <v>2272425</v>
      </c>
      <c r="H2149" s="68"/>
      <c r="I2149" s="197" t="s">
        <v>6159</v>
      </c>
      <c r="J2149" s="68"/>
      <c r="K2149" s="68"/>
      <c r="L2149" s="68"/>
      <c r="M2149" s="68"/>
      <c r="N2149" s="348"/>
      <c r="O2149" s="348"/>
      <c r="P2149" s="214">
        <v>0</v>
      </c>
      <c r="Q2149" s="214">
        <v>2517.08</v>
      </c>
      <c r="R2149" s="68" t="s">
        <v>1479</v>
      </c>
      <c r="S2149" s="349"/>
      <c r="T2149" s="272"/>
    </row>
    <row r="2150" spans="1:20" ht="51">
      <c r="A2150" s="191">
        <v>383</v>
      </c>
      <c r="B2150" s="68"/>
      <c r="C2150" s="212" t="s">
        <v>1242</v>
      </c>
      <c r="D2150" s="213">
        <v>45744</v>
      </c>
      <c r="E2150" s="191" t="s">
        <v>4977</v>
      </c>
      <c r="F2150" s="191" t="s">
        <v>3</v>
      </c>
      <c r="G2150" s="191">
        <v>2272427</v>
      </c>
      <c r="H2150" s="68"/>
      <c r="I2150" s="197" t="s">
        <v>6159</v>
      </c>
      <c r="J2150" s="68"/>
      <c r="K2150" s="68"/>
      <c r="L2150" s="68"/>
      <c r="M2150" s="68"/>
      <c r="N2150" s="348"/>
      <c r="O2150" s="348"/>
      <c r="P2150" s="214">
        <v>0</v>
      </c>
      <c r="Q2150" s="214">
        <v>5000</v>
      </c>
      <c r="R2150" s="68" t="s">
        <v>1479</v>
      </c>
      <c r="S2150" s="349"/>
      <c r="T2150" s="272"/>
    </row>
    <row r="2151" spans="1:20" ht="51">
      <c r="A2151" s="191">
        <v>383</v>
      </c>
      <c r="B2151" s="68"/>
      <c r="C2151" s="212" t="s">
        <v>1242</v>
      </c>
      <c r="D2151" s="213">
        <v>45744</v>
      </c>
      <c r="E2151" s="191" t="s">
        <v>4978</v>
      </c>
      <c r="F2151" s="191" t="s">
        <v>3</v>
      </c>
      <c r="G2151" s="191">
        <v>2272428</v>
      </c>
      <c r="H2151" s="68"/>
      <c r="I2151" s="197" t="s">
        <v>6159</v>
      </c>
      <c r="J2151" s="68"/>
      <c r="K2151" s="68"/>
      <c r="L2151" s="68"/>
      <c r="M2151" s="68"/>
      <c r="N2151" s="348"/>
      <c r="O2151" s="348"/>
      <c r="P2151" s="214">
        <v>0</v>
      </c>
      <c r="Q2151" s="214">
        <v>8.92</v>
      </c>
      <c r="R2151" s="68" t="s">
        <v>1479</v>
      </c>
      <c r="S2151" s="349"/>
      <c r="T2151" s="272"/>
    </row>
    <row r="2152" spans="1:20" ht="38.25">
      <c r="A2152" s="191">
        <v>16</v>
      </c>
      <c r="B2152" s="68"/>
      <c r="C2152" s="212" t="s">
        <v>40</v>
      </c>
      <c r="D2152" s="213">
        <v>45744</v>
      </c>
      <c r="E2152" s="191" t="s">
        <v>4979</v>
      </c>
      <c r="F2152" s="191" t="s">
        <v>3</v>
      </c>
      <c r="G2152" s="191">
        <v>2272430</v>
      </c>
      <c r="H2152" s="68"/>
      <c r="I2152" s="197" t="s">
        <v>6160</v>
      </c>
      <c r="J2152" s="68"/>
      <c r="K2152" s="68"/>
      <c r="L2152" s="68"/>
      <c r="M2152" s="68"/>
      <c r="N2152" s="348"/>
      <c r="O2152" s="348"/>
      <c r="P2152" s="214">
        <v>0</v>
      </c>
      <c r="Q2152" s="214">
        <v>371</v>
      </c>
      <c r="R2152" s="68" t="s">
        <v>1479</v>
      </c>
      <c r="S2152" s="349"/>
      <c r="T2152" s="272"/>
    </row>
    <row r="2153" spans="1:20" ht="63.75">
      <c r="A2153" s="191">
        <v>373</v>
      </c>
      <c r="B2153" s="68"/>
      <c r="C2153" s="212" t="s">
        <v>605</v>
      </c>
      <c r="D2153" s="213">
        <v>45747</v>
      </c>
      <c r="E2153" s="191" t="s">
        <v>4980</v>
      </c>
      <c r="F2153" s="191" t="s">
        <v>6</v>
      </c>
      <c r="G2153" s="191">
        <v>2195472</v>
      </c>
      <c r="H2153" s="68"/>
      <c r="I2153" s="197" t="s">
        <v>6161</v>
      </c>
      <c r="J2153" s="68"/>
      <c r="K2153" s="68"/>
      <c r="L2153" s="68"/>
      <c r="M2153" s="68"/>
      <c r="N2153" s="348"/>
      <c r="O2153" s="348"/>
      <c r="P2153" s="214">
        <v>0</v>
      </c>
      <c r="Q2153" s="214">
        <v>3988.21</v>
      </c>
      <c r="R2153" s="68" t="s">
        <v>1479</v>
      </c>
      <c r="S2153" s="349"/>
      <c r="T2153" s="272"/>
    </row>
    <row r="2154" spans="1:20" ht="51">
      <c r="A2154" s="191">
        <v>383</v>
      </c>
      <c r="B2154" s="68"/>
      <c r="C2154" s="212" t="s">
        <v>1242</v>
      </c>
      <c r="D2154" s="213">
        <v>45747</v>
      </c>
      <c r="E2154" s="191" t="s">
        <v>4981</v>
      </c>
      <c r="F2154" s="191" t="s">
        <v>6</v>
      </c>
      <c r="G2154" s="191">
        <v>2195559</v>
      </c>
      <c r="H2154" s="68"/>
      <c r="I2154" s="197" t="s">
        <v>6162</v>
      </c>
      <c r="J2154" s="68"/>
      <c r="K2154" s="68"/>
      <c r="L2154" s="68"/>
      <c r="M2154" s="68"/>
      <c r="N2154" s="348"/>
      <c r="O2154" s="348"/>
      <c r="P2154" s="214">
        <v>0</v>
      </c>
      <c r="Q2154" s="214">
        <v>17</v>
      </c>
      <c r="R2154" s="68" t="s">
        <v>1479</v>
      </c>
      <c r="S2154" s="349"/>
      <c r="T2154" s="272"/>
    </row>
    <row r="2155" spans="1:20" ht="63.75">
      <c r="A2155" s="191">
        <v>47</v>
      </c>
      <c r="B2155" s="68"/>
      <c r="C2155" s="212" t="s">
        <v>45</v>
      </c>
      <c r="D2155" s="213">
        <v>45747</v>
      </c>
      <c r="E2155" s="191" t="s">
        <v>4982</v>
      </c>
      <c r="F2155" s="191" t="s">
        <v>6</v>
      </c>
      <c r="G2155" s="191">
        <v>2195757</v>
      </c>
      <c r="H2155" s="68"/>
      <c r="I2155" s="197" t="s">
        <v>6163</v>
      </c>
      <c r="J2155" s="68"/>
      <c r="K2155" s="68"/>
      <c r="L2155" s="68"/>
      <c r="M2155" s="68"/>
      <c r="N2155" s="348"/>
      <c r="O2155" s="348"/>
      <c r="P2155" s="214">
        <v>0</v>
      </c>
      <c r="Q2155" s="214">
        <v>321768.5</v>
      </c>
      <c r="R2155" s="68" t="s">
        <v>1479</v>
      </c>
      <c r="S2155" s="349"/>
      <c r="T2155" s="272"/>
    </row>
    <row r="2156" spans="1:20" ht="63.75">
      <c r="A2156" s="191" t="s">
        <v>542</v>
      </c>
      <c r="B2156" s="68"/>
      <c r="C2156" s="212" t="s">
        <v>687</v>
      </c>
      <c r="D2156" s="213">
        <v>45747</v>
      </c>
      <c r="E2156" s="191" t="s">
        <v>4983</v>
      </c>
      <c r="F2156" s="191" t="s">
        <v>10</v>
      </c>
      <c r="G2156" s="191">
        <v>19937</v>
      </c>
      <c r="H2156" s="68"/>
      <c r="I2156" s="197" t="s">
        <v>6164</v>
      </c>
      <c r="J2156" s="68"/>
      <c r="K2156" s="68"/>
      <c r="L2156" s="68"/>
      <c r="M2156" s="68"/>
      <c r="N2156" s="348"/>
      <c r="O2156" s="348"/>
      <c r="P2156" s="214">
        <v>4335.78</v>
      </c>
      <c r="Q2156" s="214">
        <v>0</v>
      </c>
      <c r="R2156" s="68" t="s">
        <v>1479</v>
      </c>
      <c r="S2156" s="349"/>
      <c r="T2156" s="272"/>
    </row>
    <row r="2157" spans="1:20" ht="89.25">
      <c r="A2157" s="191">
        <v>513</v>
      </c>
      <c r="B2157" s="68"/>
      <c r="C2157" s="212" t="s">
        <v>160</v>
      </c>
      <c r="D2157" s="213">
        <v>45747</v>
      </c>
      <c r="E2157" s="191" t="s">
        <v>4984</v>
      </c>
      <c r="F2157" s="191" t="s">
        <v>6</v>
      </c>
      <c r="G2157" s="191">
        <v>22970</v>
      </c>
      <c r="H2157" s="68"/>
      <c r="I2157" s="197" t="s">
        <v>6165</v>
      </c>
      <c r="J2157" s="68"/>
      <c r="K2157" s="68"/>
      <c r="L2157" s="68"/>
      <c r="M2157" s="68"/>
      <c r="N2157" s="348"/>
      <c r="O2157" s="348"/>
      <c r="P2157" s="214">
        <v>0</v>
      </c>
      <c r="Q2157" s="214">
        <v>25993275</v>
      </c>
      <c r="R2157" s="68" t="s">
        <v>1479</v>
      </c>
      <c r="S2157" s="349"/>
      <c r="T2157" s="272"/>
    </row>
    <row r="2158" spans="1:20" ht="63.75">
      <c r="A2158" s="191" t="s">
        <v>542</v>
      </c>
      <c r="B2158" s="68"/>
      <c r="C2158" s="212" t="s">
        <v>687</v>
      </c>
      <c r="D2158" s="213">
        <v>45747</v>
      </c>
      <c r="E2158" s="191" t="s">
        <v>4985</v>
      </c>
      <c r="F2158" s="191" t="s">
        <v>10</v>
      </c>
      <c r="G2158" s="191">
        <v>19868</v>
      </c>
      <c r="H2158" s="68"/>
      <c r="I2158" s="197" t="s">
        <v>6166</v>
      </c>
      <c r="J2158" s="68"/>
      <c r="K2158" s="68"/>
      <c r="L2158" s="68"/>
      <c r="M2158" s="68"/>
      <c r="N2158" s="348"/>
      <c r="O2158" s="348"/>
      <c r="P2158" s="214">
        <v>43572.03</v>
      </c>
      <c r="Q2158" s="214">
        <v>0</v>
      </c>
      <c r="R2158" s="68" t="s">
        <v>1479</v>
      </c>
      <c r="S2158" s="349"/>
      <c r="T2158" s="272"/>
    </row>
    <row r="2159" spans="1:20" ht="63.75">
      <c r="A2159" s="191" t="s">
        <v>542</v>
      </c>
      <c r="B2159" s="68"/>
      <c r="C2159" s="212" t="s">
        <v>687</v>
      </c>
      <c r="D2159" s="213">
        <v>45747</v>
      </c>
      <c r="E2159" s="191" t="s">
        <v>4986</v>
      </c>
      <c r="F2159" s="191" t="s">
        <v>10</v>
      </c>
      <c r="G2159" s="191">
        <v>19881</v>
      </c>
      <c r="H2159" s="68"/>
      <c r="I2159" s="197" t="s">
        <v>6167</v>
      </c>
      <c r="J2159" s="68"/>
      <c r="K2159" s="68"/>
      <c r="L2159" s="68"/>
      <c r="M2159" s="68"/>
      <c r="N2159" s="348"/>
      <c r="O2159" s="348"/>
      <c r="P2159" s="214">
        <v>5157.54</v>
      </c>
      <c r="Q2159" s="214">
        <v>0</v>
      </c>
      <c r="R2159" s="68" t="s">
        <v>1479</v>
      </c>
      <c r="S2159" s="349"/>
      <c r="T2159" s="272"/>
    </row>
    <row r="2160" spans="1:20" ht="63.75">
      <c r="A2160" s="191">
        <v>513</v>
      </c>
      <c r="B2160" s="68"/>
      <c r="C2160" s="212" t="s">
        <v>160</v>
      </c>
      <c r="D2160" s="213">
        <v>45747</v>
      </c>
      <c r="E2160" s="191" t="s">
        <v>4987</v>
      </c>
      <c r="F2160" s="191" t="s">
        <v>14</v>
      </c>
      <c r="G2160" s="191">
        <v>3082229</v>
      </c>
      <c r="H2160" s="68"/>
      <c r="I2160" s="197" t="s">
        <v>6168</v>
      </c>
      <c r="J2160" s="68"/>
      <c r="K2160" s="68"/>
      <c r="L2160" s="68"/>
      <c r="M2160" s="68"/>
      <c r="N2160" s="348"/>
      <c r="O2160" s="348"/>
      <c r="P2160" s="214">
        <v>60</v>
      </c>
      <c r="Q2160" s="214">
        <v>0</v>
      </c>
      <c r="R2160" s="68" t="s">
        <v>1479</v>
      </c>
      <c r="S2160" s="349"/>
      <c r="T2160" s="272"/>
    </row>
    <row r="2161" spans="1:20" ht="63.75">
      <c r="A2161" s="191">
        <v>513</v>
      </c>
      <c r="B2161" s="68"/>
      <c r="C2161" s="212" t="s">
        <v>160</v>
      </c>
      <c r="D2161" s="213">
        <v>45747</v>
      </c>
      <c r="E2161" s="191" t="s">
        <v>4988</v>
      </c>
      <c r="F2161" s="191" t="s">
        <v>14</v>
      </c>
      <c r="G2161" s="191">
        <v>3082231</v>
      </c>
      <c r="H2161" s="68"/>
      <c r="I2161" s="197" t="s">
        <v>6169</v>
      </c>
      <c r="J2161" s="68"/>
      <c r="K2161" s="68"/>
      <c r="L2161" s="68"/>
      <c r="M2161" s="68"/>
      <c r="N2161" s="348"/>
      <c r="O2161" s="348"/>
      <c r="P2161" s="214">
        <v>60</v>
      </c>
      <c r="Q2161" s="214">
        <v>0</v>
      </c>
      <c r="R2161" s="68" t="s">
        <v>1479</v>
      </c>
      <c r="S2161" s="349"/>
      <c r="T2161" s="272"/>
    </row>
    <row r="2162" spans="1:20" ht="63.75">
      <c r="A2162" s="191">
        <v>513</v>
      </c>
      <c r="B2162" s="68"/>
      <c r="C2162" s="212" t="s">
        <v>160</v>
      </c>
      <c r="D2162" s="213">
        <v>45747</v>
      </c>
      <c r="E2162" s="191" t="s">
        <v>4989</v>
      </c>
      <c r="F2162" s="191" t="s">
        <v>14</v>
      </c>
      <c r="G2162" s="191">
        <v>3082233</v>
      </c>
      <c r="H2162" s="68"/>
      <c r="I2162" s="197" t="s">
        <v>6170</v>
      </c>
      <c r="J2162" s="68"/>
      <c r="K2162" s="68"/>
      <c r="L2162" s="68"/>
      <c r="M2162" s="68"/>
      <c r="N2162" s="348"/>
      <c r="O2162" s="348"/>
      <c r="P2162" s="214">
        <v>60</v>
      </c>
      <c r="Q2162" s="214">
        <v>0</v>
      </c>
      <c r="R2162" s="68" t="s">
        <v>1479</v>
      </c>
      <c r="S2162" s="349"/>
      <c r="T2162" s="272"/>
    </row>
    <row r="2163" spans="1:20" ht="76.5">
      <c r="A2163" s="191">
        <v>117</v>
      </c>
      <c r="B2163" s="68"/>
      <c r="C2163" s="212" t="s">
        <v>54</v>
      </c>
      <c r="D2163" s="213">
        <v>45747</v>
      </c>
      <c r="E2163" s="191" t="s">
        <v>4990</v>
      </c>
      <c r="F2163" s="191" t="s">
        <v>10</v>
      </c>
      <c r="G2163" s="191">
        <v>1123431</v>
      </c>
      <c r="H2163" s="68"/>
      <c r="I2163" s="197" t="s">
        <v>6171</v>
      </c>
      <c r="J2163" s="68"/>
      <c r="K2163" s="68"/>
      <c r="L2163" s="68"/>
      <c r="M2163" s="68"/>
      <c r="N2163" s="348"/>
      <c r="O2163" s="348"/>
      <c r="P2163" s="214">
        <v>60</v>
      </c>
      <c r="Q2163" s="214">
        <v>0</v>
      </c>
      <c r="R2163" s="68" t="s">
        <v>1479</v>
      </c>
      <c r="S2163" s="349"/>
      <c r="T2163" s="272"/>
    </row>
    <row r="2164" spans="1:20" ht="76.5">
      <c r="A2164" s="191">
        <v>117</v>
      </c>
      <c r="B2164" s="68"/>
      <c r="C2164" s="212" t="s">
        <v>54</v>
      </c>
      <c r="D2164" s="213">
        <v>45747</v>
      </c>
      <c r="E2164" s="191" t="s">
        <v>4991</v>
      </c>
      <c r="F2164" s="191" t="s">
        <v>10</v>
      </c>
      <c r="G2164" s="191">
        <v>1123434</v>
      </c>
      <c r="H2164" s="68"/>
      <c r="I2164" s="197" t="s">
        <v>6172</v>
      </c>
      <c r="J2164" s="68"/>
      <c r="K2164" s="68"/>
      <c r="L2164" s="68"/>
      <c r="M2164" s="68"/>
      <c r="N2164" s="348"/>
      <c r="O2164" s="348"/>
      <c r="P2164" s="214">
        <v>60</v>
      </c>
      <c r="Q2164" s="214">
        <v>0</v>
      </c>
      <c r="R2164" s="68" t="s">
        <v>1479</v>
      </c>
      <c r="S2164" s="349"/>
      <c r="T2164" s="272"/>
    </row>
    <row r="2165" spans="1:20" ht="76.5">
      <c r="A2165" s="191">
        <v>389</v>
      </c>
      <c r="B2165" s="68"/>
      <c r="C2165" s="212" t="s">
        <v>1401</v>
      </c>
      <c r="D2165" s="213">
        <v>45747</v>
      </c>
      <c r="E2165" s="191" t="s">
        <v>4992</v>
      </c>
      <c r="F2165" s="191" t="s">
        <v>10</v>
      </c>
      <c r="G2165" s="191">
        <v>1123439</v>
      </c>
      <c r="H2165" s="68"/>
      <c r="I2165" s="197" t="s">
        <v>6173</v>
      </c>
      <c r="J2165" s="68"/>
      <c r="K2165" s="68"/>
      <c r="L2165" s="68"/>
      <c r="M2165" s="68"/>
      <c r="N2165" s="348"/>
      <c r="O2165" s="348"/>
      <c r="P2165" s="214">
        <v>60</v>
      </c>
      <c r="Q2165" s="214">
        <v>0</v>
      </c>
      <c r="R2165" s="68" t="s">
        <v>1479</v>
      </c>
      <c r="S2165" s="349"/>
      <c r="T2165" s="272"/>
    </row>
    <row r="2166" spans="1:20" ht="89.25">
      <c r="A2166" s="191">
        <v>389</v>
      </c>
      <c r="B2166" s="68"/>
      <c r="C2166" s="212" t="s">
        <v>1401</v>
      </c>
      <c r="D2166" s="213">
        <v>45747</v>
      </c>
      <c r="E2166" s="191" t="s">
        <v>4993</v>
      </c>
      <c r="F2166" s="191" t="s">
        <v>10</v>
      </c>
      <c r="G2166" s="191">
        <v>1123440</v>
      </c>
      <c r="H2166" s="68"/>
      <c r="I2166" s="197" t="s">
        <v>6174</v>
      </c>
      <c r="J2166" s="68"/>
      <c r="K2166" s="68"/>
      <c r="L2166" s="68"/>
      <c r="M2166" s="68"/>
      <c r="N2166" s="348"/>
      <c r="O2166" s="348"/>
      <c r="P2166" s="214">
        <v>60</v>
      </c>
      <c r="Q2166" s="214">
        <v>0</v>
      </c>
      <c r="R2166" s="68" t="s">
        <v>1479</v>
      </c>
      <c r="S2166" s="349"/>
      <c r="T2166" s="272"/>
    </row>
    <row r="2167" spans="1:20" ht="76.5">
      <c r="A2167" s="191">
        <v>513</v>
      </c>
      <c r="B2167" s="68"/>
      <c r="C2167" s="212" t="s">
        <v>160</v>
      </c>
      <c r="D2167" s="213">
        <v>45747</v>
      </c>
      <c r="E2167" s="191" t="s">
        <v>4994</v>
      </c>
      <c r="F2167" s="191" t="s">
        <v>10</v>
      </c>
      <c r="G2167" s="191">
        <v>1123444</v>
      </c>
      <c r="H2167" s="68"/>
      <c r="I2167" s="197" t="s">
        <v>6175</v>
      </c>
      <c r="J2167" s="68"/>
      <c r="K2167" s="68"/>
      <c r="L2167" s="68"/>
      <c r="M2167" s="68"/>
      <c r="N2167" s="348"/>
      <c r="O2167" s="348"/>
      <c r="P2167" s="214">
        <v>60</v>
      </c>
      <c r="Q2167" s="214">
        <v>0</v>
      </c>
      <c r="R2167" s="68" t="s">
        <v>1479</v>
      </c>
      <c r="S2167" s="349"/>
      <c r="T2167" s="272"/>
    </row>
    <row r="2168" spans="1:20" ht="89.25">
      <c r="A2168" s="191">
        <v>513</v>
      </c>
      <c r="B2168" s="68"/>
      <c r="C2168" s="212" t="s">
        <v>160</v>
      </c>
      <c r="D2168" s="213">
        <v>45747</v>
      </c>
      <c r="E2168" s="191" t="s">
        <v>4995</v>
      </c>
      <c r="F2168" s="191" t="s">
        <v>635</v>
      </c>
      <c r="G2168" s="191">
        <v>11561981</v>
      </c>
      <c r="H2168" s="68"/>
      <c r="I2168" s="197" t="s">
        <v>6176</v>
      </c>
      <c r="J2168" s="68"/>
      <c r="K2168" s="68"/>
      <c r="L2168" s="68"/>
      <c r="M2168" s="68"/>
      <c r="N2168" s="348"/>
      <c r="O2168" s="348"/>
      <c r="P2168" s="214">
        <v>51260656.420000002</v>
      </c>
      <c r="Q2168" s="214">
        <v>0</v>
      </c>
      <c r="R2168" s="68" t="s">
        <v>1479</v>
      </c>
      <c r="S2168" s="349"/>
      <c r="T2168" s="272"/>
    </row>
    <row r="2169" spans="1:20" ht="89.25">
      <c r="A2169" s="191" t="s">
        <v>542</v>
      </c>
      <c r="B2169" s="68"/>
      <c r="C2169" s="212" t="s">
        <v>687</v>
      </c>
      <c r="D2169" s="213">
        <v>45747</v>
      </c>
      <c r="E2169" s="191" t="s">
        <v>4996</v>
      </c>
      <c r="F2169" s="191" t="s">
        <v>10</v>
      </c>
      <c r="G2169" s="191">
        <v>1123422</v>
      </c>
      <c r="H2169" s="68"/>
      <c r="I2169" s="197" t="s">
        <v>6177</v>
      </c>
      <c r="J2169" s="68"/>
      <c r="K2169" s="68"/>
      <c r="L2169" s="68"/>
      <c r="M2169" s="68"/>
      <c r="N2169" s="348"/>
      <c r="O2169" s="348"/>
      <c r="P2169" s="214">
        <v>409.53</v>
      </c>
      <c r="Q2169" s="214">
        <v>0</v>
      </c>
      <c r="R2169" s="68" t="s">
        <v>1479</v>
      </c>
      <c r="S2169" s="349"/>
      <c r="T2169" s="272"/>
    </row>
    <row r="2170" spans="1:20" ht="89.25">
      <c r="A2170" s="191" t="s">
        <v>542</v>
      </c>
      <c r="B2170" s="68"/>
      <c r="C2170" s="212" t="s">
        <v>687</v>
      </c>
      <c r="D2170" s="213">
        <v>45747</v>
      </c>
      <c r="E2170" s="191" t="s">
        <v>4997</v>
      </c>
      <c r="F2170" s="191" t="s">
        <v>10</v>
      </c>
      <c r="G2170" s="191">
        <v>1123414</v>
      </c>
      <c r="H2170" s="68"/>
      <c r="I2170" s="197" t="s">
        <v>6178</v>
      </c>
      <c r="J2170" s="68"/>
      <c r="K2170" s="68"/>
      <c r="L2170" s="68"/>
      <c r="M2170" s="68"/>
      <c r="N2170" s="348"/>
      <c r="O2170" s="348"/>
      <c r="P2170" s="214">
        <v>1173.46</v>
      </c>
      <c r="Q2170" s="214">
        <v>0</v>
      </c>
      <c r="R2170" s="68" t="s">
        <v>1479</v>
      </c>
      <c r="S2170" s="349"/>
      <c r="T2170" s="272"/>
    </row>
    <row r="2171" spans="1:20" ht="63.75">
      <c r="A2171" s="191" t="s">
        <v>542</v>
      </c>
      <c r="B2171" s="68"/>
      <c r="C2171" s="212" t="s">
        <v>687</v>
      </c>
      <c r="D2171" s="213">
        <v>45747</v>
      </c>
      <c r="E2171" s="191" t="s">
        <v>4998</v>
      </c>
      <c r="F2171" s="191" t="s">
        <v>6</v>
      </c>
      <c r="G2171" s="191">
        <v>1123581</v>
      </c>
      <c r="H2171" s="68"/>
      <c r="I2171" s="197" t="s">
        <v>6179</v>
      </c>
      <c r="J2171" s="68"/>
      <c r="K2171" s="68"/>
      <c r="L2171" s="68"/>
      <c r="M2171" s="68"/>
      <c r="N2171" s="348"/>
      <c r="O2171" s="348"/>
      <c r="P2171" s="214">
        <v>0</v>
      </c>
      <c r="Q2171" s="214">
        <v>4727.25</v>
      </c>
      <c r="R2171" s="68" t="s">
        <v>1479</v>
      </c>
      <c r="S2171" s="349"/>
      <c r="T2171" s="272"/>
    </row>
    <row r="2172" spans="1:20" ht="63.75">
      <c r="A2172" s="191">
        <v>16</v>
      </c>
      <c r="B2172" s="68"/>
      <c r="C2172" s="212" t="s">
        <v>40</v>
      </c>
      <c r="D2172" s="213">
        <v>45747</v>
      </c>
      <c r="E2172" s="191" t="s">
        <v>4999</v>
      </c>
      <c r="F2172" s="191" t="s">
        <v>3</v>
      </c>
      <c r="G2172" s="191">
        <v>2272701</v>
      </c>
      <c r="H2172" s="68"/>
      <c r="I2172" s="197" t="s">
        <v>6180</v>
      </c>
      <c r="J2172" s="68"/>
      <c r="K2172" s="68"/>
      <c r="L2172" s="68"/>
      <c r="M2172" s="68"/>
      <c r="N2172" s="348"/>
      <c r="O2172" s="348"/>
      <c r="P2172" s="214">
        <v>0</v>
      </c>
      <c r="Q2172" s="214">
        <v>3000</v>
      </c>
      <c r="R2172" s="68" t="s">
        <v>1479</v>
      </c>
      <c r="S2172" s="349"/>
      <c r="T2172" s="272"/>
    </row>
    <row r="2173" spans="1:20" ht="51">
      <c r="A2173" s="191">
        <v>514</v>
      </c>
      <c r="B2173" s="68"/>
      <c r="C2173" s="212" t="s">
        <v>161</v>
      </c>
      <c r="D2173" s="213">
        <v>45747</v>
      </c>
      <c r="E2173" s="191" t="s">
        <v>5000</v>
      </c>
      <c r="F2173" s="191" t="s">
        <v>3</v>
      </c>
      <c r="G2173" s="191">
        <v>2272702</v>
      </c>
      <c r="H2173" s="68"/>
      <c r="I2173" s="197" t="s">
        <v>6181</v>
      </c>
      <c r="J2173" s="68"/>
      <c r="K2173" s="68"/>
      <c r="L2173" s="68"/>
      <c r="M2173" s="68"/>
      <c r="N2173" s="348"/>
      <c r="O2173" s="348"/>
      <c r="P2173" s="214">
        <v>0</v>
      </c>
      <c r="Q2173" s="214">
        <v>247.47</v>
      </c>
      <c r="R2173" s="68" t="s">
        <v>1479</v>
      </c>
      <c r="S2173" s="349"/>
      <c r="T2173" s="272"/>
    </row>
    <row r="2174" spans="1:20" ht="51">
      <c r="A2174" s="191">
        <v>514</v>
      </c>
      <c r="B2174" s="68"/>
      <c r="C2174" s="212" t="s">
        <v>161</v>
      </c>
      <c r="D2174" s="213">
        <v>45747</v>
      </c>
      <c r="E2174" s="191" t="s">
        <v>5001</v>
      </c>
      <c r="F2174" s="191" t="s">
        <v>3</v>
      </c>
      <c r="G2174" s="191">
        <v>2272703</v>
      </c>
      <c r="H2174" s="68"/>
      <c r="I2174" s="197" t="s">
        <v>6182</v>
      </c>
      <c r="J2174" s="68"/>
      <c r="K2174" s="68"/>
      <c r="L2174" s="68"/>
      <c r="M2174" s="68"/>
      <c r="N2174" s="348"/>
      <c r="O2174" s="348"/>
      <c r="P2174" s="214">
        <v>0</v>
      </c>
      <c r="Q2174" s="214">
        <v>1</v>
      </c>
      <c r="R2174" s="68" t="s">
        <v>1479</v>
      </c>
      <c r="S2174" s="349"/>
      <c r="T2174" s="272"/>
    </row>
    <row r="2175" spans="1:20" ht="51">
      <c r="A2175" s="191">
        <v>522</v>
      </c>
      <c r="B2175" s="68"/>
      <c r="C2175" s="212" t="s">
        <v>163</v>
      </c>
      <c r="D2175" s="213">
        <v>45747</v>
      </c>
      <c r="E2175" s="191" t="s">
        <v>5002</v>
      </c>
      <c r="F2175" s="191" t="s">
        <v>3</v>
      </c>
      <c r="G2175" s="191">
        <v>2272721</v>
      </c>
      <c r="H2175" s="68"/>
      <c r="I2175" s="197" t="s">
        <v>6183</v>
      </c>
      <c r="J2175" s="68"/>
      <c r="K2175" s="68"/>
      <c r="L2175" s="68"/>
      <c r="M2175" s="68"/>
      <c r="N2175" s="348"/>
      <c r="O2175" s="348"/>
      <c r="P2175" s="214">
        <v>0</v>
      </c>
      <c r="Q2175" s="214">
        <v>400</v>
      </c>
      <c r="R2175" s="68" t="s">
        <v>1479</v>
      </c>
      <c r="S2175" s="349"/>
      <c r="T2175" s="272"/>
    </row>
    <row r="2176" spans="1:20" ht="63.75">
      <c r="A2176" s="191">
        <v>522</v>
      </c>
      <c r="B2176" s="68"/>
      <c r="C2176" s="212" t="s">
        <v>163</v>
      </c>
      <c r="D2176" s="213">
        <v>45747</v>
      </c>
      <c r="E2176" s="191" t="s">
        <v>5003</v>
      </c>
      <c r="F2176" s="191" t="s">
        <v>3</v>
      </c>
      <c r="G2176" s="191">
        <v>2272725</v>
      </c>
      <c r="H2176" s="68"/>
      <c r="I2176" s="197" t="s">
        <v>6184</v>
      </c>
      <c r="J2176" s="68"/>
      <c r="K2176" s="68"/>
      <c r="L2176" s="68"/>
      <c r="M2176" s="68"/>
      <c r="N2176" s="348"/>
      <c r="O2176" s="348"/>
      <c r="P2176" s="214">
        <v>0</v>
      </c>
      <c r="Q2176" s="214">
        <v>400</v>
      </c>
      <c r="R2176" s="68" t="s">
        <v>1479</v>
      </c>
      <c r="S2176" s="349"/>
      <c r="T2176" s="272"/>
    </row>
    <row r="2177" spans="1:20" ht="63.75">
      <c r="A2177" s="191">
        <v>522</v>
      </c>
      <c r="B2177" s="68"/>
      <c r="C2177" s="212" t="s">
        <v>163</v>
      </c>
      <c r="D2177" s="213">
        <v>45747</v>
      </c>
      <c r="E2177" s="191" t="s">
        <v>5004</v>
      </c>
      <c r="F2177" s="191" t="s">
        <v>3</v>
      </c>
      <c r="G2177" s="191">
        <v>2272726</v>
      </c>
      <c r="H2177" s="68"/>
      <c r="I2177" s="197" t="s">
        <v>6185</v>
      </c>
      <c r="J2177" s="68"/>
      <c r="K2177" s="68"/>
      <c r="L2177" s="68"/>
      <c r="M2177" s="68"/>
      <c r="N2177" s="348"/>
      <c r="O2177" s="348"/>
      <c r="P2177" s="214">
        <v>0</v>
      </c>
      <c r="Q2177" s="214">
        <v>400</v>
      </c>
      <c r="R2177" s="68" t="s">
        <v>1479</v>
      </c>
      <c r="S2177" s="349"/>
      <c r="T2177" s="272"/>
    </row>
    <row r="2178" spans="1:20" ht="51">
      <c r="A2178" s="191">
        <v>522</v>
      </c>
      <c r="B2178" s="68"/>
      <c r="C2178" s="212" t="s">
        <v>163</v>
      </c>
      <c r="D2178" s="213">
        <v>45747</v>
      </c>
      <c r="E2178" s="191" t="s">
        <v>5005</v>
      </c>
      <c r="F2178" s="191" t="s">
        <v>3</v>
      </c>
      <c r="G2178" s="191">
        <v>2272731</v>
      </c>
      <c r="H2178" s="68"/>
      <c r="I2178" s="197" t="s">
        <v>6186</v>
      </c>
      <c r="J2178" s="68"/>
      <c r="K2178" s="68"/>
      <c r="L2178" s="68"/>
      <c r="M2178" s="68"/>
      <c r="N2178" s="348"/>
      <c r="O2178" s="348"/>
      <c r="P2178" s="214">
        <v>0</v>
      </c>
      <c r="Q2178" s="214">
        <v>43</v>
      </c>
      <c r="R2178" s="68" t="s">
        <v>1479</v>
      </c>
      <c r="S2178" s="349"/>
      <c r="T2178" s="272"/>
    </row>
    <row r="2179" spans="1:20" ht="51">
      <c r="A2179" s="191">
        <v>522</v>
      </c>
      <c r="B2179" s="68"/>
      <c r="C2179" s="212" t="s">
        <v>163</v>
      </c>
      <c r="D2179" s="213">
        <v>45747</v>
      </c>
      <c r="E2179" s="191" t="s">
        <v>5006</v>
      </c>
      <c r="F2179" s="191" t="s">
        <v>3</v>
      </c>
      <c r="G2179" s="191">
        <v>2272733</v>
      </c>
      <c r="H2179" s="68"/>
      <c r="I2179" s="197" t="s">
        <v>6187</v>
      </c>
      <c r="J2179" s="68"/>
      <c r="K2179" s="68"/>
      <c r="L2179" s="68"/>
      <c r="M2179" s="68"/>
      <c r="N2179" s="348"/>
      <c r="O2179" s="348"/>
      <c r="P2179" s="214">
        <v>0</v>
      </c>
      <c r="Q2179" s="214">
        <v>100</v>
      </c>
      <c r="R2179" s="68" t="s">
        <v>1479</v>
      </c>
      <c r="S2179" s="349"/>
      <c r="T2179" s="272"/>
    </row>
    <row r="2180" spans="1:20" ht="63.75">
      <c r="A2180" s="191">
        <v>597</v>
      </c>
      <c r="B2180" s="68"/>
      <c r="C2180" s="212" t="s">
        <v>673</v>
      </c>
      <c r="D2180" s="213">
        <v>45747</v>
      </c>
      <c r="E2180" s="191" t="s">
        <v>5007</v>
      </c>
      <c r="F2180" s="191" t="s">
        <v>3</v>
      </c>
      <c r="G2180" s="191">
        <v>2272754</v>
      </c>
      <c r="H2180" s="68"/>
      <c r="I2180" s="197" t="s">
        <v>3508</v>
      </c>
      <c r="J2180" s="68"/>
      <c r="K2180" s="68"/>
      <c r="L2180" s="68"/>
      <c r="M2180" s="68"/>
      <c r="N2180" s="348"/>
      <c r="O2180" s="348"/>
      <c r="P2180" s="214">
        <v>0</v>
      </c>
      <c r="Q2180" s="214">
        <v>660</v>
      </c>
      <c r="R2180" s="68" t="s">
        <v>1479</v>
      </c>
      <c r="S2180" s="349"/>
      <c r="T2180" s="272"/>
    </row>
    <row r="2181" spans="1:20" ht="38.25">
      <c r="A2181" s="191" t="s">
        <v>550</v>
      </c>
      <c r="B2181" s="68"/>
      <c r="C2181" s="212" t="s">
        <v>589</v>
      </c>
      <c r="D2181" s="213">
        <v>45747</v>
      </c>
      <c r="E2181" s="191" t="s">
        <v>5008</v>
      </c>
      <c r="F2181" s="191" t="s">
        <v>3</v>
      </c>
      <c r="G2181" s="191">
        <v>2272755</v>
      </c>
      <c r="H2181" s="68"/>
      <c r="I2181" s="197" t="s">
        <v>6188</v>
      </c>
      <c r="J2181" s="68"/>
      <c r="K2181" s="68"/>
      <c r="L2181" s="68"/>
      <c r="M2181" s="68"/>
      <c r="N2181" s="348"/>
      <c r="O2181" s="348"/>
      <c r="P2181" s="214">
        <v>0</v>
      </c>
      <c r="Q2181" s="214">
        <v>350</v>
      </c>
      <c r="R2181" s="68" t="s">
        <v>1479</v>
      </c>
      <c r="S2181" s="349"/>
      <c r="T2181" s="272"/>
    </row>
    <row r="2182" spans="1:20" ht="51">
      <c r="A2182" s="191">
        <v>591</v>
      </c>
      <c r="B2182" s="68"/>
      <c r="C2182" s="212" t="s">
        <v>670</v>
      </c>
      <c r="D2182" s="213">
        <v>45747</v>
      </c>
      <c r="E2182" s="191" t="s">
        <v>5009</v>
      </c>
      <c r="F2182" s="191" t="s">
        <v>3</v>
      </c>
      <c r="G2182" s="191">
        <v>2272779</v>
      </c>
      <c r="H2182" s="68"/>
      <c r="I2182" s="197" t="s">
        <v>6189</v>
      </c>
      <c r="J2182" s="68"/>
      <c r="K2182" s="68"/>
      <c r="L2182" s="68"/>
      <c r="M2182" s="68"/>
      <c r="N2182" s="348"/>
      <c r="O2182" s="348"/>
      <c r="P2182" s="214">
        <v>0</v>
      </c>
      <c r="Q2182" s="214">
        <v>109.6</v>
      </c>
      <c r="R2182" s="68" t="s">
        <v>1479</v>
      </c>
      <c r="S2182" s="349"/>
      <c r="T2182" s="272"/>
    </row>
    <row r="2183" spans="1:20" ht="63.75">
      <c r="A2183" s="191" t="s">
        <v>550</v>
      </c>
      <c r="B2183" s="68"/>
      <c r="C2183" s="212" t="s">
        <v>589</v>
      </c>
      <c r="D2183" s="213">
        <v>45747</v>
      </c>
      <c r="E2183" s="191" t="s">
        <v>5010</v>
      </c>
      <c r="F2183" s="191" t="s">
        <v>3</v>
      </c>
      <c r="G2183" s="191">
        <v>2272770</v>
      </c>
      <c r="H2183" s="68"/>
      <c r="I2183" s="197" t="s">
        <v>6190</v>
      </c>
      <c r="J2183" s="68"/>
      <c r="K2183" s="68"/>
      <c r="L2183" s="68"/>
      <c r="M2183" s="68"/>
      <c r="N2183" s="348"/>
      <c r="O2183" s="348"/>
      <c r="P2183" s="214">
        <v>0</v>
      </c>
      <c r="Q2183" s="214">
        <v>13437.98</v>
      </c>
      <c r="R2183" s="68" t="s">
        <v>1479</v>
      </c>
      <c r="S2183" s="349"/>
      <c r="T2183" s="272"/>
    </row>
    <row r="2184" spans="1:20" ht="51">
      <c r="A2184" s="191">
        <v>650</v>
      </c>
      <c r="B2184" s="68"/>
      <c r="C2184" s="212" t="s">
        <v>175</v>
      </c>
      <c r="D2184" s="213">
        <v>45747</v>
      </c>
      <c r="E2184" s="191" t="s">
        <v>5011</v>
      </c>
      <c r="F2184" s="191" t="s">
        <v>3</v>
      </c>
      <c r="G2184" s="191">
        <v>2272784</v>
      </c>
      <c r="H2184" s="68"/>
      <c r="I2184" s="197" t="s">
        <v>6191</v>
      </c>
      <c r="J2184" s="68"/>
      <c r="K2184" s="68"/>
      <c r="L2184" s="68"/>
      <c r="M2184" s="68"/>
      <c r="N2184" s="348"/>
      <c r="O2184" s="348"/>
      <c r="P2184" s="214">
        <v>0</v>
      </c>
      <c r="Q2184" s="214">
        <v>100</v>
      </c>
      <c r="R2184" s="68" t="s">
        <v>1479</v>
      </c>
      <c r="S2184" s="349"/>
      <c r="T2184" s="272"/>
    </row>
    <row r="2185" spans="1:20" ht="38.25">
      <c r="A2185" s="191">
        <v>16</v>
      </c>
      <c r="B2185" s="68"/>
      <c r="C2185" s="212" t="s">
        <v>40</v>
      </c>
      <c r="D2185" s="213">
        <v>45747</v>
      </c>
      <c r="E2185" s="191" t="s">
        <v>5012</v>
      </c>
      <c r="F2185" s="191" t="s">
        <v>3</v>
      </c>
      <c r="G2185" s="191">
        <v>2272786</v>
      </c>
      <c r="H2185" s="68"/>
      <c r="I2185" s="197" t="s">
        <v>6192</v>
      </c>
      <c r="J2185" s="68"/>
      <c r="K2185" s="68"/>
      <c r="L2185" s="68"/>
      <c r="M2185" s="68"/>
      <c r="N2185" s="348"/>
      <c r="O2185" s="348"/>
      <c r="P2185" s="214">
        <v>0</v>
      </c>
      <c r="Q2185" s="214">
        <v>4750</v>
      </c>
      <c r="R2185" s="68" t="s">
        <v>1479</v>
      </c>
      <c r="S2185" s="349"/>
      <c r="T2185" s="272"/>
    </row>
    <row r="2186" spans="1:20" ht="38.25">
      <c r="A2186" s="191">
        <v>213</v>
      </c>
      <c r="B2186" s="68"/>
      <c r="C2186" s="212" t="s">
        <v>91</v>
      </c>
      <c r="D2186" s="213">
        <v>45747</v>
      </c>
      <c r="E2186" s="191" t="s">
        <v>5013</v>
      </c>
      <c r="F2186" s="191" t="s">
        <v>3</v>
      </c>
      <c r="G2186" s="191">
        <v>2272788</v>
      </c>
      <c r="H2186" s="68"/>
      <c r="I2186" s="197" t="s">
        <v>6193</v>
      </c>
      <c r="J2186" s="68"/>
      <c r="K2186" s="68"/>
      <c r="L2186" s="68"/>
      <c r="M2186" s="68"/>
      <c r="N2186" s="348"/>
      <c r="O2186" s="348"/>
      <c r="P2186" s="214">
        <v>0</v>
      </c>
      <c r="Q2186" s="214">
        <v>71.099999999999994</v>
      </c>
      <c r="R2186" s="68" t="s">
        <v>1479</v>
      </c>
      <c r="S2186" s="349"/>
      <c r="T2186" s="272"/>
    </row>
    <row r="2187" spans="1:20" ht="51">
      <c r="A2187" s="191">
        <v>16</v>
      </c>
      <c r="B2187" s="68"/>
      <c r="C2187" s="212" t="s">
        <v>40</v>
      </c>
      <c r="D2187" s="213">
        <v>45747</v>
      </c>
      <c r="E2187" s="191" t="s">
        <v>5014</v>
      </c>
      <c r="F2187" s="191" t="s">
        <v>3</v>
      </c>
      <c r="G2187" s="191">
        <v>2272796</v>
      </c>
      <c r="H2187" s="68"/>
      <c r="I2187" s="197" t="s">
        <v>6194</v>
      </c>
      <c r="J2187" s="68"/>
      <c r="K2187" s="68"/>
      <c r="L2187" s="68"/>
      <c r="M2187" s="68"/>
      <c r="N2187" s="348"/>
      <c r="O2187" s="348"/>
      <c r="P2187" s="214">
        <v>0</v>
      </c>
      <c r="Q2187" s="214">
        <v>20000</v>
      </c>
      <c r="R2187" s="68" t="s">
        <v>1479</v>
      </c>
      <c r="S2187" s="349"/>
      <c r="T2187" s="272"/>
    </row>
    <row r="2188" spans="1:20" ht="38.25">
      <c r="A2188" s="191">
        <v>25</v>
      </c>
      <c r="B2188" s="68"/>
      <c r="C2188" s="212" t="s">
        <v>42</v>
      </c>
      <c r="D2188" s="213">
        <v>45747</v>
      </c>
      <c r="E2188" s="191" t="s">
        <v>5015</v>
      </c>
      <c r="F2188" s="191" t="s">
        <v>3</v>
      </c>
      <c r="G2188" s="191">
        <v>2272808</v>
      </c>
      <c r="H2188" s="68"/>
      <c r="I2188" s="197" t="s">
        <v>6195</v>
      </c>
      <c r="J2188" s="68"/>
      <c r="K2188" s="68"/>
      <c r="L2188" s="68"/>
      <c r="M2188" s="68"/>
      <c r="N2188" s="348"/>
      <c r="O2188" s="348"/>
      <c r="P2188" s="214">
        <v>0</v>
      </c>
      <c r="Q2188" s="214">
        <v>88.5</v>
      </c>
      <c r="R2188" s="68" t="s">
        <v>1479</v>
      </c>
      <c r="S2188" s="349"/>
      <c r="T2188" s="272"/>
    </row>
    <row r="2189" spans="1:20" ht="38.25">
      <c r="A2189" s="191" t="s">
        <v>550</v>
      </c>
      <c r="B2189" s="68"/>
      <c r="C2189" s="212" t="s">
        <v>589</v>
      </c>
      <c r="D2189" s="213">
        <v>45747</v>
      </c>
      <c r="E2189" s="191" t="s">
        <v>5016</v>
      </c>
      <c r="F2189" s="191" t="s">
        <v>3</v>
      </c>
      <c r="G2189" s="191">
        <v>2272833</v>
      </c>
      <c r="H2189" s="68"/>
      <c r="I2189" s="197" t="s">
        <v>6196</v>
      </c>
      <c r="J2189" s="68"/>
      <c r="K2189" s="68"/>
      <c r="L2189" s="68"/>
      <c r="M2189" s="68"/>
      <c r="N2189" s="348"/>
      <c r="O2189" s="348"/>
      <c r="P2189" s="214">
        <v>0</v>
      </c>
      <c r="Q2189" s="214">
        <v>692.5</v>
      </c>
      <c r="R2189" s="68" t="s">
        <v>1479</v>
      </c>
      <c r="S2189" s="349"/>
      <c r="T2189" s="272"/>
    </row>
    <row r="2190" spans="1:20" ht="51">
      <c r="A2190" s="191">
        <v>383</v>
      </c>
      <c r="B2190" s="68"/>
      <c r="C2190" s="212" t="s">
        <v>1242</v>
      </c>
      <c r="D2190" s="213">
        <v>45747</v>
      </c>
      <c r="E2190" s="191" t="s">
        <v>5017</v>
      </c>
      <c r="F2190" s="191" t="s">
        <v>3</v>
      </c>
      <c r="G2190" s="191">
        <v>2272869</v>
      </c>
      <c r="H2190" s="68"/>
      <c r="I2190" s="197" t="s">
        <v>6197</v>
      </c>
      <c r="J2190" s="68"/>
      <c r="K2190" s="68"/>
      <c r="L2190" s="68"/>
      <c r="M2190" s="68"/>
      <c r="N2190" s="348"/>
      <c r="O2190" s="348"/>
      <c r="P2190" s="214">
        <v>0</v>
      </c>
      <c r="Q2190" s="214">
        <v>36</v>
      </c>
      <c r="R2190" s="68" t="s">
        <v>1479</v>
      </c>
      <c r="S2190" s="349"/>
      <c r="T2190" s="272"/>
    </row>
    <row r="2191" spans="1:20" ht="51">
      <c r="A2191" s="191">
        <v>383</v>
      </c>
      <c r="B2191" s="68"/>
      <c r="C2191" s="212" t="s">
        <v>1242</v>
      </c>
      <c r="D2191" s="213">
        <v>45747</v>
      </c>
      <c r="E2191" s="191" t="s">
        <v>5018</v>
      </c>
      <c r="F2191" s="191" t="s">
        <v>3</v>
      </c>
      <c r="G2191" s="191">
        <v>2272871</v>
      </c>
      <c r="H2191" s="68"/>
      <c r="I2191" s="197" t="s">
        <v>6198</v>
      </c>
      <c r="J2191" s="68"/>
      <c r="K2191" s="68"/>
      <c r="L2191" s="68"/>
      <c r="M2191" s="68"/>
      <c r="N2191" s="348"/>
      <c r="O2191" s="348"/>
      <c r="P2191" s="214">
        <v>0</v>
      </c>
      <c r="Q2191" s="214">
        <v>52</v>
      </c>
      <c r="R2191" s="68" t="s">
        <v>1479</v>
      </c>
      <c r="S2191" s="349"/>
      <c r="T2191" s="272"/>
    </row>
    <row r="2192" spans="1:20" ht="51">
      <c r="A2192" s="191">
        <v>650</v>
      </c>
      <c r="B2192" s="68"/>
      <c r="C2192" s="212" t="s">
        <v>175</v>
      </c>
      <c r="D2192" s="213">
        <v>45747</v>
      </c>
      <c r="E2192" s="191" t="s">
        <v>5019</v>
      </c>
      <c r="F2192" s="191" t="s">
        <v>3</v>
      </c>
      <c r="G2192" s="191">
        <v>2272887</v>
      </c>
      <c r="H2192" s="68"/>
      <c r="I2192" s="197" t="s">
        <v>6199</v>
      </c>
      <c r="J2192" s="68"/>
      <c r="K2192" s="68"/>
      <c r="L2192" s="68"/>
      <c r="M2192" s="68"/>
      <c r="N2192" s="348"/>
      <c r="O2192" s="348"/>
      <c r="P2192" s="214">
        <v>0</v>
      </c>
      <c r="Q2192" s="214">
        <v>18</v>
      </c>
      <c r="R2192" s="68" t="s">
        <v>1479</v>
      </c>
      <c r="S2192" s="349"/>
      <c r="T2192" s="272"/>
    </row>
    <row r="2193" spans="1:20" ht="51">
      <c r="A2193" s="191">
        <v>650</v>
      </c>
      <c r="B2193" s="68"/>
      <c r="C2193" s="212" t="s">
        <v>175</v>
      </c>
      <c r="D2193" s="213">
        <v>45747</v>
      </c>
      <c r="E2193" s="191" t="s">
        <v>5020</v>
      </c>
      <c r="F2193" s="191" t="s">
        <v>3</v>
      </c>
      <c r="G2193" s="191">
        <v>2272888</v>
      </c>
      <c r="H2193" s="68"/>
      <c r="I2193" s="197" t="s">
        <v>6200</v>
      </c>
      <c r="J2193" s="68"/>
      <c r="K2193" s="68"/>
      <c r="L2193" s="68"/>
      <c r="M2193" s="68"/>
      <c r="N2193" s="348"/>
      <c r="O2193" s="348"/>
      <c r="P2193" s="214">
        <v>0</v>
      </c>
      <c r="Q2193" s="214">
        <v>18</v>
      </c>
      <c r="R2193" s="68" t="s">
        <v>1479</v>
      </c>
      <c r="S2193" s="349"/>
      <c r="T2193" s="272"/>
    </row>
    <row r="2194" spans="1:20" ht="51">
      <c r="A2194" s="191">
        <v>650</v>
      </c>
      <c r="B2194" s="68"/>
      <c r="C2194" s="212" t="s">
        <v>175</v>
      </c>
      <c r="D2194" s="213">
        <v>45747</v>
      </c>
      <c r="E2194" s="191" t="s">
        <v>5021</v>
      </c>
      <c r="F2194" s="191" t="s">
        <v>3</v>
      </c>
      <c r="G2194" s="191">
        <v>2272889</v>
      </c>
      <c r="H2194" s="68"/>
      <c r="I2194" s="197" t="s">
        <v>6201</v>
      </c>
      <c r="J2194" s="68"/>
      <c r="K2194" s="68"/>
      <c r="L2194" s="68"/>
      <c r="M2194" s="68"/>
      <c r="N2194" s="348"/>
      <c r="O2194" s="348"/>
      <c r="P2194" s="214">
        <v>0</v>
      </c>
      <c r="Q2194" s="214">
        <v>36</v>
      </c>
      <c r="R2194" s="68" t="s">
        <v>1479</v>
      </c>
      <c r="S2194" s="349"/>
      <c r="T2194" s="272"/>
    </row>
    <row r="2195" spans="1:20" ht="38.25">
      <c r="A2195" s="191">
        <v>16</v>
      </c>
      <c r="B2195" s="68"/>
      <c r="C2195" s="212" t="s">
        <v>40</v>
      </c>
      <c r="D2195" s="213">
        <v>45747</v>
      </c>
      <c r="E2195" s="191" t="s">
        <v>5022</v>
      </c>
      <c r="F2195" s="191" t="s">
        <v>3</v>
      </c>
      <c r="G2195" s="191">
        <v>2272892</v>
      </c>
      <c r="H2195" s="68"/>
      <c r="I2195" s="197" t="s">
        <v>6202</v>
      </c>
      <c r="J2195" s="68"/>
      <c r="K2195" s="68"/>
      <c r="L2195" s="68"/>
      <c r="M2195" s="68"/>
      <c r="N2195" s="348"/>
      <c r="O2195" s="348"/>
      <c r="P2195" s="214">
        <v>0</v>
      </c>
      <c r="Q2195" s="214">
        <v>2750</v>
      </c>
      <c r="R2195" s="68" t="s">
        <v>1479</v>
      </c>
      <c r="S2195" s="349"/>
      <c r="T2195" s="272"/>
    </row>
    <row r="2196" spans="1:20" ht="51">
      <c r="A2196" s="191">
        <v>86</v>
      </c>
      <c r="B2196" s="68"/>
      <c r="C2196" s="212" t="s">
        <v>50</v>
      </c>
      <c r="D2196" s="213">
        <v>45747</v>
      </c>
      <c r="E2196" s="191" t="s">
        <v>5023</v>
      </c>
      <c r="F2196" s="191" t="s">
        <v>3</v>
      </c>
      <c r="G2196" s="191">
        <v>2272910</v>
      </c>
      <c r="H2196" s="68"/>
      <c r="I2196" s="197" t="s">
        <v>6203</v>
      </c>
      <c r="J2196" s="68"/>
      <c r="K2196" s="68"/>
      <c r="L2196" s="68"/>
      <c r="M2196" s="68"/>
      <c r="N2196" s="348"/>
      <c r="O2196" s="348"/>
      <c r="P2196" s="214">
        <v>0</v>
      </c>
      <c r="Q2196" s="214">
        <v>61260</v>
      </c>
      <c r="R2196" s="68" t="s">
        <v>1479</v>
      </c>
      <c r="S2196" s="349"/>
      <c r="T2196" s="272"/>
    </row>
    <row r="2197" spans="1:20" ht="38.25">
      <c r="A2197" s="191">
        <v>86</v>
      </c>
      <c r="B2197" s="68"/>
      <c r="C2197" s="212" t="s">
        <v>50</v>
      </c>
      <c r="D2197" s="213">
        <v>45747</v>
      </c>
      <c r="E2197" s="191" t="s">
        <v>5024</v>
      </c>
      <c r="F2197" s="191" t="s">
        <v>3</v>
      </c>
      <c r="G2197" s="191">
        <v>2272919</v>
      </c>
      <c r="H2197" s="68"/>
      <c r="I2197" s="197" t="s">
        <v>6204</v>
      </c>
      <c r="J2197" s="68"/>
      <c r="K2197" s="68"/>
      <c r="L2197" s="68"/>
      <c r="M2197" s="68"/>
      <c r="N2197" s="348"/>
      <c r="O2197" s="348"/>
      <c r="P2197" s="214">
        <v>0</v>
      </c>
      <c r="Q2197" s="214">
        <v>6210</v>
      </c>
      <c r="R2197" s="68" t="s">
        <v>1479</v>
      </c>
      <c r="S2197" s="349"/>
      <c r="T2197" s="272"/>
    </row>
    <row r="2198" spans="1:20" ht="51">
      <c r="A2198" s="191">
        <v>86</v>
      </c>
      <c r="B2198" s="68"/>
      <c r="C2198" s="212" t="s">
        <v>50</v>
      </c>
      <c r="D2198" s="213">
        <v>45747</v>
      </c>
      <c r="E2198" s="191" t="s">
        <v>5025</v>
      </c>
      <c r="F2198" s="191" t="s">
        <v>3</v>
      </c>
      <c r="G2198" s="191">
        <v>2272920</v>
      </c>
      <c r="H2198" s="68"/>
      <c r="I2198" s="197" t="s">
        <v>6205</v>
      </c>
      <c r="J2198" s="68"/>
      <c r="K2198" s="68"/>
      <c r="L2198" s="68"/>
      <c r="M2198" s="68"/>
      <c r="N2198" s="348"/>
      <c r="O2198" s="348"/>
      <c r="P2198" s="214">
        <v>0</v>
      </c>
      <c r="Q2198" s="214">
        <v>9189</v>
      </c>
      <c r="R2198" s="68" t="s">
        <v>1479</v>
      </c>
      <c r="S2198" s="349"/>
      <c r="T2198" s="272"/>
    </row>
    <row r="2199" spans="1:20" ht="51">
      <c r="A2199" s="191">
        <v>86</v>
      </c>
      <c r="B2199" s="68"/>
      <c r="C2199" s="212" t="s">
        <v>50</v>
      </c>
      <c r="D2199" s="213">
        <v>45747</v>
      </c>
      <c r="E2199" s="191" t="s">
        <v>5026</v>
      </c>
      <c r="F2199" s="191" t="s">
        <v>3</v>
      </c>
      <c r="G2199" s="191">
        <v>2272921</v>
      </c>
      <c r="H2199" s="68"/>
      <c r="I2199" s="197" t="s">
        <v>6206</v>
      </c>
      <c r="J2199" s="68"/>
      <c r="K2199" s="68"/>
      <c r="L2199" s="68"/>
      <c r="M2199" s="68"/>
      <c r="N2199" s="348"/>
      <c r="O2199" s="348"/>
      <c r="P2199" s="214">
        <v>0</v>
      </c>
      <c r="Q2199" s="214">
        <v>70449</v>
      </c>
      <c r="R2199" s="68" t="s">
        <v>1479</v>
      </c>
      <c r="S2199" s="349"/>
      <c r="T2199" s="272"/>
    </row>
    <row r="2200" spans="1:20" ht="51">
      <c r="A2200" s="191">
        <v>86</v>
      </c>
      <c r="B2200" s="68"/>
      <c r="C2200" s="212" t="s">
        <v>50</v>
      </c>
      <c r="D2200" s="213">
        <v>45747</v>
      </c>
      <c r="E2200" s="191" t="s">
        <v>5027</v>
      </c>
      <c r="F2200" s="191" t="s">
        <v>3</v>
      </c>
      <c r="G2200" s="191">
        <v>2272922</v>
      </c>
      <c r="H2200" s="68"/>
      <c r="I2200" s="197" t="s">
        <v>6207</v>
      </c>
      <c r="J2200" s="68"/>
      <c r="K2200" s="68"/>
      <c r="L2200" s="68"/>
      <c r="M2200" s="68"/>
      <c r="N2200" s="348"/>
      <c r="O2200" s="348"/>
      <c r="P2200" s="214">
        <v>0</v>
      </c>
      <c r="Q2200" s="214">
        <v>12252</v>
      </c>
      <c r="R2200" s="68" t="s">
        <v>1479</v>
      </c>
      <c r="S2200" s="349"/>
      <c r="T2200" s="272"/>
    </row>
    <row r="2201" spans="1:20" ht="51">
      <c r="A2201" s="191">
        <v>86</v>
      </c>
      <c r="B2201" s="68"/>
      <c r="C2201" s="212" t="s">
        <v>50</v>
      </c>
      <c r="D2201" s="213">
        <v>45747</v>
      </c>
      <c r="E2201" s="191" t="s">
        <v>5028</v>
      </c>
      <c r="F2201" s="191" t="s">
        <v>3</v>
      </c>
      <c r="G2201" s="191">
        <v>2272925</v>
      </c>
      <c r="H2201" s="68"/>
      <c r="I2201" s="197" t="s">
        <v>6208</v>
      </c>
      <c r="J2201" s="68"/>
      <c r="K2201" s="68"/>
      <c r="L2201" s="68"/>
      <c r="M2201" s="68"/>
      <c r="N2201" s="348"/>
      <c r="O2201" s="348"/>
      <c r="P2201" s="214">
        <v>0</v>
      </c>
      <c r="Q2201" s="214">
        <v>18378</v>
      </c>
      <c r="R2201" s="68" t="s">
        <v>1479</v>
      </c>
      <c r="S2201" s="349"/>
      <c r="T2201" s="272"/>
    </row>
    <row r="2202" spans="1:20" ht="38.25">
      <c r="A2202" s="191">
        <v>86</v>
      </c>
      <c r="B2202" s="68"/>
      <c r="C2202" s="212" t="s">
        <v>50</v>
      </c>
      <c r="D2202" s="213">
        <v>45747</v>
      </c>
      <c r="E2202" s="191" t="s">
        <v>5029</v>
      </c>
      <c r="F2202" s="191" t="s">
        <v>3</v>
      </c>
      <c r="G2202" s="191">
        <v>2272927</v>
      </c>
      <c r="H2202" s="68"/>
      <c r="I2202" s="197" t="s">
        <v>6209</v>
      </c>
      <c r="J2202" s="68"/>
      <c r="K2202" s="68"/>
      <c r="L2202" s="68"/>
      <c r="M2202" s="68"/>
      <c r="N2202" s="348"/>
      <c r="O2202" s="348"/>
      <c r="P2202" s="214">
        <v>0</v>
      </c>
      <c r="Q2202" s="214">
        <v>44734</v>
      </c>
      <c r="R2202" s="68" t="s">
        <v>1479</v>
      </c>
      <c r="S2202" s="349"/>
      <c r="T2202" s="272"/>
    </row>
    <row r="2203" spans="1:20" ht="51">
      <c r="A2203" s="191">
        <v>591</v>
      </c>
      <c r="B2203" s="68"/>
      <c r="C2203" s="212" t="s">
        <v>670</v>
      </c>
      <c r="D2203" s="213">
        <v>45747</v>
      </c>
      <c r="E2203" s="191" t="s">
        <v>5030</v>
      </c>
      <c r="F2203" s="191" t="s">
        <v>3</v>
      </c>
      <c r="G2203" s="191">
        <v>2272713</v>
      </c>
      <c r="H2203" s="68"/>
      <c r="I2203" s="197" t="s">
        <v>6210</v>
      </c>
      <c r="J2203" s="68"/>
      <c r="K2203" s="68"/>
      <c r="L2203" s="68"/>
      <c r="M2203" s="68"/>
      <c r="N2203" s="348"/>
      <c r="O2203" s="348"/>
      <c r="P2203" s="214">
        <v>0</v>
      </c>
      <c r="Q2203" s="214">
        <v>1050</v>
      </c>
      <c r="R2203" s="68" t="s">
        <v>1479</v>
      </c>
      <c r="S2203" s="349"/>
      <c r="T2203" s="272"/>
    </row>
    <row r="2204" spans="1:20" ht="51">
      <c r="A2204" s="191">
        <v>591</v>
      </c>
      <c r="B2204" s="68"/>
      <c r="C2204" s="212" t="s">
        <v>670</v>
      </c>
      <c r="D2204" s="213">
        <v>45747</v>
      </c>
      <c r="E2204" s="191" t="s">
        <v>5031</v>
      </c>
      <c r="F2204" s="191" t="s">
        <v>3</v>
      </c>
      <c r="G2204" s="191">
        <v>2272716</v>
      </c>
      <c r="H2204" s="68"/>
      <c r="I2204" s="197" t="s">
        <v>6211</v>
      </c>
      <c r="J2204" s="68"/>
      <c r="K2204" s="68"/>
      <c r="L2204" s="68"/>
      <c r="M2204" s="68"/>
      <c r="N2204" s="348"/>
      <c r="O2204" s="348"/>
      <c r="P2204" s="214">
        <v>0</v>
      </c>
      <c r="Q2204" s="214">
        <v>4524</v>
      </c>
      <c r="R2204" s="68" t="s">
        <v>1479</v>
      </c>
      <c r="S2204" s="349"/>
      <c r="T2204" s="272"/>
    </row>
    <row r="2205" spans="1:20" ht="63.75">
      <c r="A2205" s="191">
        <v>522</v>
      </c>
      <c r="B2205" s="68"/>
      <c r="C2205" s="212" t="s">
        <v>163</v>
      </c>
      <c r="D2205" s="213">
        <v>45747</v>
      </c>
      <c r="E2205" s="191" t="s">
        <v>5032</v>
      </c>
      <c r="F2205" s="191" t="s">
        <v>3</v>
      </c>
      <c r="G2205" s="191">
        <v>2272735</v>
      </c>
      <c r="H2205" s="68"/>
      <c r="I2205" s="197" t="s">
        <v>6212</v>
      </c>
      <c r="J2205" s="68"/>
      <c r="K2205" s="68"/>
      <c r="L2205" s="68"/>
      <c r="M2205" s="68"/>
      <c r="N2205" s="348"/>
      <c r="O2205" s="348"/>
      <c r="P2205" s="214">
        <v>0</v>
      </c>
      <c r="Q2205" s="214">
        <v>8400</v>
      </c>
      <c r="R2205" s="68" t="s">
        <v>1479</v>
      </c>
      <c r="S2205" s="349"/>
      <c r="T2205" s="272"/>
    </row>
    <row r="2206" spans="1:20" ht="63.75">
      <c r="A2206" s="191">
        <v>522</v>
      </c>
      <c r="B2206" s="68"/>
      <c r="C2206" s="212" t="s">
        <v>163</v>
      </c>
      <c r="D2206" s="213">
        <v>45747</v>
      </c>
      <c r="E2206" s="191" t="s">
        <v>5033</v>
      </c>
      <c r="F2206" s="191" t="s">
        <v>3</v>
      </c>
      <c r="G2206" s="191">
        <v>2272736</v>
      </c>
      <c r="H2206" s="68"/>
      <c r="I2206" s="197" t="s">
        <v>6213</v>
      </c>
      <c r="J2206" s="68"/>
      <c r="K2206" s="68"/>
      <c r="L2206" s="68"/>
      <c r="M2206" s="68"/>
      <c r="N2206" s="348"/>
      <c r="O2206" s="348"/>
      <c r="P2206" s="214">
        <v>0</v>
      </c>
      <c r="Q2206" s="214">
        <v>8400</v>
      </c>
      <c r="R2206" s="68" t="s">
        <v>1479</v>
      </c>
      <c r="S2206" s="349"/>
      <c r="T2206" s="272"/>
    </row>
    <row r="2207" spans="1:20" ht="63.75">
      <c r="A2207" s="191">
        <v>522</v>
      </c>
      <c r="B2207" s="68"/>
      <c r="C2207" s="212" t="s">
        <v>163</v>
      </c>
      <c r="D2207" s="213">
        <v>45747</v>
      </c>
      <c r="E2207" s="191" t="s">
        <v>5034</v>
      </c>
      <c r="F2207" s="191" t="s">
        <v>3</v>
      </c>
      <c r="G2207" s="191">
        <v>2272737</v>
      </c>
      <c r="H2207" s="68"/>
      <c r="I2207" s="197" t="s">
        <v>6214</v>
      </c>
      <c r="J2207" s="68"/>
      <c r="K2207" s="68"/>
      <c r="L2207" s="68"/>
      <c r="M2207" s="68"/>
      <c r="N2207" s="348"/>
      <c r="O2207" s="348"/>
      <c r="P2207" s="214">
        <v>0</v>
      </c>
      <c r="Q2207" s="214">
        <v>8400</v>
      </c>
      <c r="R2207" s="68" t="s">
        <v>1479</v>
      </c>
      <c r="S2207" s="349"/>
      <c r="T2207" s="272"/>
    </row>
    <row r="2208" spans="1:20" ht="63.75">
      <c r="A2208" s="191">
        <v>660</v>
      </c>
      <c r="B2208" s="68"/>
      <c r="C2208" s="212" t="s">
        <v>176</v>
      </c>
      <c r="D2208" s="213">
        <v>45747</v>
      </c>
      <c r="E2208" s="191" t="s">
        <v>5035</v>
      </c>
      <c r="F2208" s="191" t="s">
        <v>3</v>
      </c>
      <c r="G2208" s="191">
        <v>2272769</v>
      </c>
      <c r="H2208" s="68"/>
      <c r="I2208" s="197" t="s">
        <v>6215</v>
      </c>
      <c r="J2208" s="68"/>
      <c r="K2208" s="68"/>
      <c r="L2208" s="68"/>
      <c r="M2208" s="68"/>
      <c r="N2208" s="348"/>
      <c r="O2208" s="348"/>
      <c r="P2208" s="214">
        <v>0</v>
      </c>
      <c r="Q2208" s="214">
        <v>20.48</v>
      </c>
      <c r="R2208" s="68" t="s">
        <v>1479</v>
      </c>
      <c r="S2208" s="349"/>
      <c r="T2208" s="272"/>
    </row>
    <row r="2209" spans="1:20" ht="51">
      <c r="A2209" s="191" t="s">
        <v>541</v>
      </c>
      <c r="B2209" s="68"/>
      <c r="C2209" s="212" t="s">
        <v>590</v>
      </c>
      <c r="D2209" s="213">
        <v>45747</v>
      </c>
      <c r="E2209" s="191" t="s">
        <v>5036</v>
      </c>
      <c r="F2209" s="191" t="s">
        <v>3</v>
      </c>
      <c r="G2209" s="191">
        <v>2272795</v>
      </c>
      <c r="H2209" s="68"/>
      <c r="I2209" s="197" t="s">
        <v>6216</v>
      </c>
      <c r="J2209" s="68"/>
      <c r="K2209" s="68"/>
      <c r="L2209" s="68"/>
      <c r="M2209" s="68"/>
      <c r="N2209" s="348"/>
      <c r="O2209" s="348"/>
      <c r="P2209" s="214">
        <v>0</v>
      </c>
      <c r="Q2209" s="214">
        <v>822580.81</v>
      </c>
      <c r="R2209" s="68" t="s">
        <v>1479</v>
      </c>
      <c r="S2209" s="349"/>
      <c r="T2209" s="272"/>
    </row>
    <row r="2210" spans="1:20" ht="51">
      <c r="A2210" s="191" t="s">
        <v>541</v>
      </c>
      <c r="B2210" s="68"/>
      <c r="C2210" s="212" t="s">
        <v>590</v>
      </c>
      <c r="D2210" s="213">
        <v>45747</v>
      </c>
      <c r="E2210" s="191" t="s">
        <v>5037</v>
      </c>
      <c r="F2210" s="191" t="s">
        <v>3</v>
      </c>
      <c r="G2210" s="191">
        <v>2272797</v>
      </c>
      <c r="H2210" s="68"/>
      <c r="I2210" s="197" t="s">
        <v>6217</v>
      </c>
      <c r="J2210" s="68"/>
      <c r="K2210" s="68"/>
      <c r="L2210" s="68"/>
      <c r="M2210" s="68"/>
      <c r="N2210" s="348"/>
      <c r="O2210" s="348"/>
      <c r="P2210" s="214">
        <v>0</v>
      </c>
      <c r="Q2210" s="214">
        <v>1128645.54</v>
      </c>
      <c r="R2210" s="68" t="s">
        <v>1479</v>
      </c>
      <c r="S2210" s="349"/>
      <c r="T2210" s="272"/>
    </row>
    <row r="2211" spans="1:20" ht="76.5">
      <c r="A2211" s="191">
        <v>386</v>
      </c>
      <c r="B2211" s="68"/>
      <c r="C2211" s="212" t="s">
        <v>1276</v>
      </c>
      <c r="D2211" s="213">
        <v>45747</v>
      </c>
      <c r="E2211" s="191" t="s">
        <v>5038</v>
      </c>
      <c r="F2211" s="191" t="s">
        <v>3</v>
      </c>
      <c r="G2211" s="191">
        <v>2272798</v>
      </c>
      <c r="H2211" s="68"/>
      <c r="I2211" s="197" t="s">
        <v>6218</v>
      </c>
      <c r="J2211" s="68"/>
      <c r="K2211" s="68"/>
      <c r="L2211" s="68"/>
      <c r="M2211" s="68"/>
      <c r="N2211" s="348"/>
      <c r="O2211" s="348"/>
      <c r="P2211" s="214">
        <v>0</v>
      </c>
      <c r="Q2211" s="214">
        <v>848.72</v>
      </c>
      <c r="R2211" s="68" t="s">
        <v>1479</v>
      </c>
      <c r="S2211" s="349"/>
      <c r="T2211" s="272"/>
    </row>
    <row r="2212" spans="1:20" ht="51">
      <c r="A2212" s="191" t="s">
        <v>550</v>
      </c>
      <c r="B2212" s="68"/>
      <c r="C2212" s="212" t="s">
        <v>589</v>
      </c>
      <c r="D2212" s="213">
        <v>45747</v>
      </c>
      <c r="E2212" s="191" t="s">
        <v>5039</v>
      </c>
      <c r="F2212" s="191" t="s">
        <v>3</v>
      </c>
      <c r="G2212" s="191">
        <v>2272800</v>
      </c>
      <c r="H2212" s="68"/>
      <c r="I2212" s="197" t="s">
        <v>6219</v>
      </c>
      <c r="J2212" s="68"/>
      <c r="K2212" s="68"/>
      <c r="L2212" s="68"/>
      <c r="M2212" s="68"/>
      <c r="N2212" s="348"/>
      <c r="O2212" s="348"/>
      <c r="P2212" s="214">
        <v>0</v>
      </c>
      <c r="Q2212" s="214">
        <v>4854</v>
      </c>
      <c r="R2212" s="68" t="s">
        <v>1479</v>
      </c>
      <c r="S2212" s="349"/>
      <c r="T2212" s="272"/>
    </row>
    <row r="2213" spans="1:20">
      <c r="A2213" s="369"/>
      <c r="C2213" s="370"/>
      <c r="D2213" s="371"/>
      <c r="E2213" s="369"/>
      <c r="F2213" s="369"/>
      <c r="G2213" s="369"/>
      <c r="I2213" s="372"/>
      <c r="N2213" s="362"/>
      <c r="O2213" s="362"/>
      <c r="P2213" s="232"/>
      <c r="Q2213" s="232"/>
      <c r="S2213" s="376"/>
    </row>
    <row r="2214" spans="1:20" ht="18.75">
      <c r="A2214" s="178"/>
      <c r="B2214" s="179"/>
      <c r="I2214" s="462" t="s">
        <v>554</v>
      </c>
      <c r="J2214" s="462"/>
      <c r="K2214" s="462"/>
      <c r="L2214" s="462"/>
      <c r="M2214" s="462"/>
      <c r="N2214" s="176">
        <f>+SUBTOTAL(9,N8:N268)</f>
        <v>0</v>
      </c>
      <c r="O2214" s="176">
        <f>+SUBTOTAL(9,O8:O268)</f>
        <v>0</v>
      </c>
      <c r="P2214" s="176">
        <f>+SUBTOTAL(9,P8:P2212)</f>
        <v>1850382984.3399999</v>
      </c>
      <c r="Q2214" s="176">
        <f>+SUBTOTAL(9,Q8:Q2212)</f>
        <v>649447166.61999989</v>
      </c>
    </row>
    <row r="2215" spans="1:20">
      <c r="N2215" s="157"/>
      <c r="O2215" s="157"/>
      <c r="P2215" s="157"/>
      <c r="Q2215" s="157"/>
    </row>
    <row r="2216" spans="1:20">
      <c r="N2216" s="157"/>
      <c r="O2216" s="157"/>
      <c r="P2216" s="157"/>
      <c r="Q2216" s="157"/>
    </row>
    <row r="2217" spans="1:20">
      <c r="N2217" s="157"/>
      <c r="O2217" s="157"/>
      <c r="P2217" s="157"/>
      <c r="Q2217" s="157"/>
    </row>
    <row r="2218" spans="1:20">
      <c r="N2218" s="157"/>
      <c r="O2218" s="157"/>
      <c r="P2218" s="157"/>
      <c r="Q2218" s="157"/>
    </row>
    <row r="2219" spans="1:20">
      <c r="N2219" s="157"/>
      <c r="O2219" s="157"/>
      <c r="P2219" s="157"/>
      <c r="Q2219" s="157"/>
    </row>
    <row r="2220" spans="1:20">
      <c r="N2220" s="157"/>
      <c r="O2220" s="157"/>
      <c r="P2220" s="157"/>
      <c r="Q2220" s="157"/>
    </row>
    <row r="2221" spans="1:20">
      <c r="N2221" s="157"/>
      <c r="O2221" s="157"/>
      <c r="P2221" s="157"/>
      <c r="Q2221" s="157"/>
    </row>
    <row r="2222" spans="1:20">
      <c r="N2222" s="157"/>
      <c r="O2222" s="157"/>
      <c r="P2222" s="157"/>
      <c r="Q2222" s="157"/>
    </row>
    <row r="2223" spans="1:20">
      <c r="N2223" s="157"/>
      <c r="O2223" s="157"/>
      <c r="P2223" s="157"/>
      <c r="Q2223" s="157"/>
    </row>
    <row r="2224" spans="1:20">
      <c r="N2224" s="157"/>
      <c r="O2224" s="157"/>
      <c r="P2224" s="157"/>
      <c r="Q2224" s="157"/>
    </row>
    <row r="2225" spans="1:17">
      <c r="N2225" s="157"/>
      <c r="O2225" s="157"/>
      <c r="P2225" s="157"/>
      <c r="Q2225" s="157"/>
    </row>
    <row r="2226" spans="1:17">
      <c r="N2226" s="157"/>
      <c r="O2226" s="157"/>
      <c r="P2226" s="157"/>
      <c r="Q2226" s="157"/>
    </row>
    <row r="2227" spans="1:17">
      <c r="A2227" s="352" t="s">
        <v>1470</v>
      </c>
    </row>
    <row r="2228" spans="1:17">
      <c r="A2228" s="351" t="s">
        <v>1471</v>
      </c>
    </row>
    <row r="2229" spans="1:17">
      <c r="A2229" s="351" t="s">
        <v>1472</v>
      </c>
    </row>
    <row r="2230" spans="1:17">
      <c r="A2230" s="351"/>
    </row>
    <row r="2231" spans="1:17">
      <c r="A2231" s="351" t="s">
        <v>1473</v>
      </c>
    </row>
    <row r="2232" spans="1:17">
      <c r="A2232" s="351" t="s">
        <v>1474</v>
      </c>
    </row>
  </sheetData>
  <sheetProtection formatCells="0" formatColumns="0" formatRows="0" autoFilter="0"/>
  <protectedRanges>
    <protectedRange sqref="B8:B2213" name="Rango2"/>
    <protectedRange sqref="J8:M2213" name="Compr"/>
    <protectedRange sqref="H8:H2213" name="Rango3"/>
    <protectedRange sqref="T8:T2213" name="Rango4"/>
  </protectedRanges>
  <autoFilter ref="A7:T2212" xr:uid="{00000000-0001-0000-0400-000000000000}"/>
  <mergeCells count="6">
    <mergeCell ref="I2214:M2214"/>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81"/>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672</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MARZO DE 2025</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4 de abril de 2025 Hrs. 14:00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5" t="s">
        <v>1463</v>
      </c>
      <c r="B6" s="466"/>
      <c r="C6" s="103"/>
      <c r="D6" s="122"/>
      <c r="E6" s="122"/>
      <c r="F6" s="67"/>
      <c r="G6" s="67"/>
      <c r="H6" s="67"/>
      <c r="I6" s="71"/>
      <c r="J6" s="465" t="s">
        <v>1465</v>
      </c>
      <c r="K6" s="466"/>
      <c r="L6" s="465" t="s">
        <v>1466</v>
      </c>
      <c r="M6" s="466"/>
      <c r="N6" s="463" t="s">
        <v>1467</v>
      </c>
      <c r="O6" s="464"/>
      <c r="P6" s="463" t="s">
        <v>1468</v>
      </c>
      <c r="Q6" s="464"/>
      <c r="R6" s="67"/>
      <c r="S6" s="67"/>
    </row>
    <row r="7" spans="1:20" s="66" customFormat="1" ht="44.25" customHeight="1">
      <c r="A7" s="337" t="s">
        <v>653</v>
      </c>
      <c r="B7" s="337" t="s">
        <v>654</v>
      </c>
      <c r="C7" s="338" t="s">
        <v>660</v>
      </c>
      <c r="D7" s="338" t="s">
        <v>1462</v>
      </c>
      <c r="E7" s="356" t="s">
        <v>648</v>
      </c>
      <c r="F7" s="338" t="s">
        <v>649</v>
      </c>
      <c r="G7" s="338" t="s">
        <v>651</v>
      </c>
      <c r="H7" s="340" t="s">
        <v>1464</v>
      </c>
      <c r="I7" s="338" t="s">
        <v>652</v>
      </c>
      <c r="J7" s="337" t="s">
        <v>655</v>
      </c>
      <c r="K7" s="337" t="s">
        <v>658</v>
      </c>
      <c r="L7" s="337" t="s">
        <v>656</v>
      </c>
      <c r="M7" s="337" t="s">
        <v>657</v>
      </c>
      <c r="N7" s="339" t="s">
        <v>1301</v>
      </c>
      <c r="O7" s="339" t="s">
        <v>1302</v>
      </c>
      <c r="P7" s="339" t="s">
        <v>1287</v>
      </c>
      <c r="Q7" s="339" t="s">
        <v>1288</v>
      </c>
      <c r="R7" s="338" t="s">
        <v>662</v>
      </c>
      <c r="S7" s="338" t="s">
        <v>1469</v>
      </c>
      <c r="T7" s="340" t="s">
        <v>1353</v>
      </c>
    </row>
    <row r="8" spans="1:20" ht="51">
      <c r="A8" s="68" t="s">
        <v>542</v>
      </c>
      <c r="B8" s="68"/>
      <c r="C8" s="69" t="s">
        <v>687</v>
      </c>
      <c r="D8" s="108">
        <v>45663</v>
      </c>
      <c r="E8" s="108" t="s">
        <v>6399</v>
      </c>
      <c r="F8" s="191" t="s">
        <v>19</v>
      </c>
      <c r="G8" s="191">
        <v>19592</v>
      </c>
      <c r="H8" s="68"/>
      <c r="I8" s="328" t="s">
        <v>2513</v>
      </c>
      <c r="J8" s="68"/>
      <c r="K8" s="68"/>
      <c r="L8" s="68"/>
      <c r="M8" s="68"/>
      <c r="N8" s="329">
        <v>4159380.97</v>
      </c>
      <c r="O8" s="329">
        <v>0</v>
      </c>
      <c r="P8" s="330">
        <v>28533353.449999999</v>
      </c>
      <c r="Q8" s="330">
        <v>0</v>
      </c>
      <c r="R8" s="331" t="s">
        <v>1479</v>
      </c>
      <c r="S8" s="350"/>
      <c r="T8" s="272"/>
    </row>
    <row r="9" spans="1:20" ht="51">
      <c r="A9" s="68" t="s">
        <v>541</v>
      </c>
      <c r="B9" s="68"/>
      <c r="C9" s="69" t="s">
        <v>590</v>
      </c>
      <c r="D9" s="108">
        <v>45663</v>
      </c>
      <c r="E9" s="108" t="s">
        <v>6400</v>
      </c>
      <c r="F9" s="191" t="s">
        <v>22</v>
      </c>
      <c r="G9" s="191">
        <v>25920</v>
      </c>
      <c r="H9" s="68"/>
      <c r="I9" s="328" t="s">
        <v>2514</v>
      </c>
      <c r="J9" s="68"/>
      <c r="K9" s="68"/>
      <c r="L9" s="68"/>
      <c r="M9" s="68"/>
      <c r="N9" s="329">
        <v>0</v>
      </c>
      <c r="O9" s="329">
        <v>0</v>
      </c>
      <c r="P9" s="330">
        <v>0.01</v>
      </c>
      <c r="Q9" s="330">
        <v>0</v>
      </c>
      <c r="R9" s="331" t="s">
        <v>1479</v>
      </c>
      <c r="S9" s="350"/>
      <c r="T9" s="272"/>
    </row>
    <row r="10" spans="1:20" ht="63.75">
      <c r="A10" s="68" t="s">
        <v>542</v>
      </c>
      <c r="B10" s="68"/>
      <c r="C10" s="69" t="s">
        <v>687</v>
      </c>
      <c r="D10" s="108">
        <v>45664</v>
      </c>
      <c r="E10" s="108" t="s">
        <v>6401</v>
      </c>
      <c r="F10" s="191" t="s">
        <v>19</v>
      </c>
      <c r="G10" s="191">
        <v>19562</v>
      </c>
      <c r="H10" s="68"/>
      <c r="I10" s="328" t="s">
        <v>2515</v>
      </c>
      <c r="J10" s="68"/>
      <c r="K10" s="68"/>
      <c r="L10" s="68"/>
      <c r="M10" s="68"/>
      <c r="N10" s="329">
        <v>528325.9</v>
      </c>
      <c r="O10" s="329">
        <v>0</v>
      </c>
      <c r="P10" s="330">
        <v>3624315.67</v>
      </c>
      <c r="Q10" s="330">
        <v>0</v>
      </c>
      <c r="R10" s="331" t="s">
        <v>1479</v>
      </c>
      <c r="S10" s="350"/>
      <c r="T10" s="272"/>
    </row>
    <row r="11" spans="1:20" ht="51">
      <c r="A11" s="68" t="s">
        <v>541</v>
      </c>
      <c r="B11" s="68"/>
      <c r="C11" s="69" t="s">
        <v>590</v>
      </c>
      <c r="D11" s="108">
        <v>45664</v>
      </c>
      <c r="E11" s="108" t="s">
        <v>6402</v>
      </c>
      <c r="F11" s="191" t="s">
        <v>22</v>
      </c>
      <c r="G11" s="191">
        <v>25925</v>
      </c>
      <c r="H11" s="68"/>
      <c r="I11" s="328" t="s">
        <v>2516</v>
      </c>
      <c r="J11" s="68"/>
      <c r="K11" s="68"/>
      <c r="L11" s="68"/>
      <c r="M11" s="68"/>
      <c r="N11" s="329">
        <v>0</v>
      </c>
      <c r="O11" s="329">
        <v>0</v>
      </c>
      <c r="P11" s="330">
        <v>0.01</v>
      </c>
      <c r="Q11" s="330">
        <v>0</v>
      </c>
      <c r="R11" s="331" t="s">
        <v>1479</v>
      </c>
      <c r="S11" s="350"/>
      <c r="T11" s="272"/>
    </row>
    <row r="12" spans="1:20" ht="63.75">
      <c r="A12" s="68">
        <v>513</v>
      </c>
      <c r="B12" s="68"/>
      <c r="C12" s="69" t="s">
        <v>160</v>
      </c>
      <c r="D12" s="108">
        <v>45665</v>
      </c>
      <c r="E12" s="108" t="s">
        <v>6403</v>
      </c>
      <c r="F12" s="191" t="s">
        <v>6</v>
      </c>
      <c r="G12" s="191">
        <v>2984859</v>
      </c>
      <c r="H12" s="68"/>
      <c r="I12" s="328" t="s">
        <v>2517</v>
      </c>
      <c r="J12" s="68"/>
      <c r="K12" s="68"/>
      <c r="L12" s="68"/>
      <c r="M12" s="68"/>
      <c r="N12" s="329">
        <v>0</v>
      </c>
      <c r="O12" s="329">
        <v>60776.800000000003</v>
      </c>
      <c r="P12" s="330">
        <v>0</v>
      </c>
      <c r="Q12" s="330">
        <v>416928.85</v>
      </c>
      <c r="R12" s="331" t="s">
        <v>1479</v>
      </c>
      <c r="S12" s="350"/>
      <c r="T12" s="272"/>
    </row>
    <row r="13" spans="1:20" ht="51">
      <c r="A13" s="68" t="s">
        <v>541</v>
      </c>
      <c r="B13" s="68"/>
      <c r="C13" s="69" t="s">
        <v>590</v>
      </c>
      <c r="D13" s="108">
        <v>45665</v>
      </c>
      <c r="E13" s="108" t="s">
        <v>6404</v>
      </c>
      <c r="F13" s="191" t="s">
        <v>22</v>
      </c>
      <c r="G13" s="191">
        <v>25931</v>
      </c>
      <c r="H13" s="68"/>
      <c r="I13" s="328" t="s">
        <v>2518</v>
      </c>
      <c r="J13" s="68"/>
      <c r="K13" s="68"/>
      <c r="L13" s="68"/>
      <c r="M13" s="68"/>
      <c r="N13" s="329">
        <v>0</v>
      </c>
      <c r="O13" s="329">
        <v>0</v>
      </c>
      <c r="P13" s="330">
        <v>0.01</v>
      </c>
      <c r="Q13" s="330">
        <v>0</v>
      </c>
      <c r="R13" s="331" t="s">
        <v>1479</v>
      </c>
      <c r="S13" s="350"/>
      <c r="T13" s="272"/>
    </row>
    <row r="14" spans="1:20" ht="51">
      <c r="A14" s="68" t="s">
        <v>541</v>
      </c>
      <c r="B14" s="68"/>
      <c r="C14" s="69" t="s">
        <v>590</v>
      </c>
      <c r="D14" s="108">
        <v>45667</v>
      </c>
      <c r="E14" s="108" t="s">
        <v>6405</v>
      </c>
      <c r="F14" s="191" t="s">
        <v>22</v>
      </c>
      <c r="G14" s="191">
        <v>25940</v>
      </c>
      <c r="H14" s="68"/>
      <c r="I14" s="328" t="s">
        <v>2519</v>
      </c>
      <c r="J14" s="68"/>
      <c r="K14" s="68"/>
      <c r="L14" s="68"/>
      <c r="M14" s="68"/>
      <c r="N14" s="329">
        <v>0</v>
      </c>
      <c r="O14" s="329">
        <v>0</v>
      </c>
      <c r="P14" s="330">
        <v>0.01</v>
      </c>
      <c r="Q14" s="330">
        <v>0</v>
      </c>
      <c r="R14" s="331" t="s">
        <v>1479</v>
      </c>
      <c r="S14" s="350"/>
      <c r="T14" s="272"/>
    </row>
    <row r="15" spans="1:20" ht="51">
      <c r="A15" s="68" t="s">
        <v>541</v>
      </c>
      <c r="B15" s="68"/>
      <c r="C15" s="69" t="s">
        <v>590</v>
      </c>
      <c r="D15" s="108">
        <v>45669</v>
      </c>
      <c r="E15" s="108" t="s">
        <v>6406</v>
      </c>
      <c r="F15" s="191" t="s">
        <v>22</v>
      </c>
      <c r="G15" s="191">
        <v>25951</v>
      </c>
      <c r="H15" s="68"/>
      <c r="I15" s="328" t="s">
        <v>2520</v>
      </c>
      <c r="J15" s="68"/>
      <c r="K15" s="68"/>
      <c r="L15" s="68"/>
      <c r="M15" s="68"/>
      <c r="N15" s="329">
        <v>0</v>
      </c>
      <c r="O15" s="329">
        <v>0</v>
      </c>
      <c r="P15" s="330">
        <v>0</v>
      </c>
      <c r="Q15" s="330">
        <v>0.01</v>
      </c>
      <c r="R15" s="331" t="s">
        <v>1479</v>
      </c>
      <c r="S15" s="350"/>
      <c r="T15" s="272"/>
    </row>
    <row r="16" spans="1:20" ht="76.5">
      <c r="A16" s="68">
        <v>513</v>
      </c>
      <c r="B16" s="68"/>
      <c r="C16" s="69" t="s">
        <v>160</v>
      </c>
      <c r="D16" s="108">
        <v>45670</v>
      </c>
      <c r="E16" s="108" t="s">
        <v>6407</v>
      </c>
      <c r="F16" s="191" t="s">
        <v>6</v>
      </c>
      <c r="G16" s="191">
        <v>2990721</v>
      </c>
      <c r="H16" s="68"/>
      <c r="I16" s="328" t="s">
        <v>2521</v>
      </c>
      <c r="J16" s="68"/>
      <c r="K16" s="68"/>
      <c r="L16" s="68"/>
      <c r="M16" s="68"/>
      <c r="N16" s="329">
        <v>0</v>
      </c>
      <c r="O16" s="329">
        <v>564846.72</v>
      </c>
      <c r="P16" s="330">
        <v>0</v>
      </c>
      <c r="Q16" s="330">
        <v>3874848.5</v>
      </c>
      <c r="R16" s="331" t="s">
        <v>1479</v>
      </c>
      <c r="S16" s="350"/>
      <c r="T16" s="272"/>
    </row>
    <row r="17" spans="1:20" ht="51">
      <c r="A17" s="68" t="s">
        <v>541</v>
      </c>
      <c r="B17" s="68"/>
      <c r="C17" s="69" t="s">
        <v>590</v>
      </c>
      <c r="D17" s="108">
        <v>45670</v>
      </c>
      <c r="E17" s="108" t="s">
        <v>6408</v>
      </c>
      <c r="F17" s="191" t="s">
        <v>22</v>
      </c>
      <c r="G17" s="191">
        <v>25957</v>
      </c>
      <c r="H17" s="68"/>
      <c r="I17" s="328" t="s">
        <v>2522</v>
      </c>
      <c r="J17" s="68"/>
      <c r="K17" s="68"/>
      <c r="L17" s="68"/>
      <c r="M17" s="68"/>
      <c r="N17" s="329">
        <v>0</v>
      </c>
      <c r="O17" s="329">
        <v>0</v>
      </c>
      <c r="P17" s="330">
        <v>0.01</v>
      </c>
      <c r="Q17" s="330">
        <v>0</v>
      </c>
      <c r="R17" s="331" t="s">
        <v>1479</v>
      </c>
      <c r="S17" s="350"/>
      <c r="T17" s="272"/>
    </row>
    <row r="18" spans="1:20" ht="76.5">
      <c r="A18" s="68" t="s">
        <v>541</v>
      </c>
      <c r="B18" s="68"/>
      <c r="C18" s="69" t="s">
        <v>590</v>
      </c>
      <c r="D18" s="108">
        <v>45671</v>
      </c>
      <c r="E18" s="108" t="s">
        <v>6409</v>
      </c>
      <c r="F18" s="191" t="s">
        <v>6</v>
      </c>
      <c r="G18" s="191">
        <v>22403</v>
      </c>
      <c r="H18" s="68"/>
      <c r="I18" s="328" t="s">
        <v>2523</v>
      </c>
      <c r="J18" s="68"/>
      <c r="K18" s="68"/>
      <c r="L18" s="68"/>
      <c r="M18" s="68"/>
      <c r="N18" s="329">
        <v>0</v>
      </c>
      <c r="O18" s="329">
        <v>208119.02</v>
      </c>
      <c r="P18" s="330">
        <v>0</v>
      </c>
      <c r="Q18" s="330">
        <v>1427696.48</v>
      </c>
      <c r="R18" s="331" t="s">
        <v>1479</v>
      </c>
      <c r="S18" s="350"/>
      <c r="T18" s="272"/>
    </row>
    <row r="19" spans="1:20" ht="51">
      <c r="A19" s="68" t="s">
        <v>541</v>
      </c>
      <c r="B19" s="68"/>
      <c r="C19" s="69" t="s">
        <v>590</v>
      </c>
      <c r="D19" s="108">
        <v>45671</v>
      </c>
      <c r="E19" s="108" t="s">
        <v>6410</v>
      </c>
      <c r="F19" s="191" t="s">
        <v>22</v>
      </c>
      <c r="G19" s="191">
        <v>25962</v>
      </c>
      <c r="H19" s="68"/>
      <c r="I19" s="328" t="s">
        <v>2524</v>
      </c>
      <c r="J19" s="68"/>
      <c r="K19" s="68"/>
      <c r="L19" s="68"/>
      <c r="M19" s="68"/>
      <c r="N19" s="329">
        <v>0</v>
      </c>
      <c r="O19" s="329">
        <v>0</v>
      </c>
      <c r="P19" s="330">
        <v>0.02</v>
      </c>
      <c r="Q19" s="330">
        <v>0</v>
      </c>
      <c r="R19" s="331" t="s">
        <v>1479</v>
      </c>
      <c r="S19" s="350"/>
      <c r="T19" s="272"/>
    </row>
    <row r="20" spans="1:20" ht="63.75">
      <c r="A20" s="68" t="s">
        <v>542</v>
      </c>
      <c r="B20" s="68"/>
      <c r="C20" s="69" t="s">
        <v>687</v>
      </c>
      <c r="D20" s="108">
        <v>45672</v>
      </c>
      <c r="E20" s="108" t="s">
        <v>6411</v>
      </c>
      <c r="F20" s="191" t="s">
        <v>19</v>
      </c>
      <c r="G20" s="191">
        <v>19545</v>
      </c>
      <c r="H20" s="68"/>
      <c r="I20" s="328" t="s">
        <v>2525</v>
      </c>
      <c r="J20" s="68"/>
      <c r="K20" s="68"/>
      <c r="L20" s="68"/>
      <c r="M20" s="68"/>
      <c r="N20" s="329">
        <v>227725.37</v>
      </c>
      <c r="O20" s="329">
        <v>0</v>
      </c>
      <c r="P20" s="330">
        <v>1562196.04</v>
      </c>
      <c r="Q20" s="330">
        <v>0</v>
      </c>
      <c r="R20" s="331" t="s">
        <v>1479</v>
      </c>
      <c r="S20" s="350"/>
      <c r="T20" s="272"/>
    </row>
    <row r="21" spans="1:20" ht="51">
      <c r="A21" s="68" t="s">
        <v>542</v>
      </c>
      <c r="B21" s="68"/>
      <c r="C21" s="69" t="s">
        <v>687</v>
      </c>
      <c r="D21" s="108">
        <v>45672</v>
      </c>
      <c r="E21" s="108" t="s">
        <v>6412</v>
      </c>
      <c r="F21" s="191" t="s">
        <v>19</v>
      </c>
      <c r="G21" s="191">
        <v>19538</v>
      </c>
      <c r="H21" s="68"/>
      <c r="I21" s="328" t="s">
        <v>2526</v>
      </c>
      <c r="J21" s="68"/>
      <c r="K21" s="68"/>
      <c r="L21" s="68"/>
      <c r="M21" s="68"/>
      <c r="N21" s="329">
        <v>209178.65</v>
      </c>
      <c r="O21" s="329">
        <v>0</v>
      </c>
      <c r="P21" s="330">
        <v>1434965.54</v>
      </c>
      <c r="Q21" s="330">
        <v>0</v>
      </c>
      <c r="R21" s="331" t="s">
        <v>1479</v>
      </c>
      <c r="S21" s="350"/>
      <c r="T21" s="272"/>
    </row>
    <row r="22" spans="1:20" ht="51">
      <c r="A22" s="68" t="s">
        <v>542</v>
      </c>
      <c r="B22" s="68"/>
      <c r="C22" s="69" t="s">
        <v>687</v>
      </c>
      <c r="D22" s="108">
        <v>45672</v>
      </c>
      <c r="E22" s="108" t="s">
        <v>6413</v>
      </c>
      <c r="F22" s="191" t="s">
        <v>19</v>
      </c>
      <c r="G22" s="191">
        <v>19591</v>
      </c>
      <c r="H22" s="68"/>
      <c r="I22" s="328" t="s">
        <v>2527</v>
      </c>
      <c r="J22" s="68"/>
      <c r="K22" s="68"/>
      <c r="L22" s="68"/>
      <c r="M22" s="68"/>
      <c r="N22" s="329">
        <v>1760118.66</v>
      </c>
      <c r="O22" s="329">
        <v>0</v>
      </c>
      <c r="P22" s="330">
        <v>12074414.01</v>
      </c>
      <c r="Q22" s="330">
        <v>0</v>
      </c>
      <c r="R22" s="331" t="s">
        <v>1479</v>
      </c>
      <c r="S22" s="350"/>
      <c r="T22" s="272"/>
    </row>
    <row r="23" spans="1:20" ht="51">
      <c r="A23" s="68" t="s">
        <v>542</v>
      </c>
      <c r="B23" s="68"/>
      <c r="C23" s="69" t="s">
        <v>687</v>
      </c>
      <c r="D23" s="108">
        <v>45672</v>
      </c>
      <c r="E23" s="108" t="s">
        <v>6414</v>
      </c>
      <c r="F23" s="191" t="s">
        <v>19</v>
      </c>
      <c r="G23" s="191">
        <v>19596</v>
      </c>
      <c r="H23" s="68"/>
      <c r="I23" s="328" t="s">
        <v>2528</v>
      </c>
      <c r="J23" s="68"/>
      <c r="K23" s="68"/>
      <c r="L23" s="68"/>
      <c r="M23" s="68"/>
      <c r="N23" s="329">
        <v>265406.07</v>
      </c>
      <c r="O23" s="329">
        <v>0</v>
      </c>
      <c r="P23" s="330">
        <v>1820685.64</v>
      </c>
      <c r="Q23" s="330">
        <v>0</v>
      </c>
      <c r="R23" s="331" t="s">
        <v>1479</v>
      </c>
      <c r="S23" s="350"/>
      <c r="T23" s="272"/>
    </row>
    <row r="24" spans="1:20" ht="63.75">
      <c r="A24" s="68" t="s">
        <v>542</v>
      </c>
      <c r="B24" s="68"/>
      <c r="C24" s="69" t="s">
        <v>687</v>
      </c>
      <c r="D24" s="108">
        <v>45672</v>
      </c>
      <c r="E24" s="108" t="s">
        <v>6415</v>
      </c>
      <c r="F24" s="191" t="s">
        <v>19</v>
      </c>
      <c r="G24" s="191">
        <v>19534</v>
      </c>
      <c r="H24" s="68"/>
      <c r="I24" s="328" t="s">
        <v>2529</v>
      </c>
      <c r="J24" s="68"/>
      <c r="K24" s="68"/>
      <c r="L24" s="68"/>
      <c r="M24" s="68"/>
      <c r="N24" s="329">
        <v>1406435.73</v>
      </c>
      <c r="O24" s="329">
        <v>0</v>
      </c>
      <c r="P24" s="330">
        <v>9648149.1099999994</v>
      </c>
      <c r="Q24" s="330">
        <v>0</v>
      </c>
      <c r="R24" s="331" t="s">
        <v>1479</v>
      </c>
      <c r="S24" s="350"/>
      <c r="T24" s="272"/>
    </row>
    <row r="25" spans="1:20" ht="63.75">
      <c r="A25" s="68" t="s">
        <v>542</v>
      </c>
      <c r="B25" s="68"/>
      <c r="C25" s="69" t="s">
        <v>687</v>
      </c>
      <c r="D25" s="108">
        <v>45672</v>
      </c>
      <c r="E25" s="108" t="s">
        <v>6416</v>
      </c>
      <c r="F25" s="191" t="s">
        <v>19</v>
      </c>
      <c r="G25" s="191">
        <v>19641</v>
      </c>
      <c r="H25" s="68"/>
      <c r="I25" s="328" t="s">
        <v>2530</v>
      </c>
      <c r="J25" s="68"/>
      <c r="K25" s="68"/>
      <c r="L25" s="68"/>
      <c r="M25" s="68"/>
      <c r="N25" s="329">
        <v>7731914.0899999999</v>
      </c>
      <c r="O25" s="329">
        <v>0</v>
      </c>
      <c r="P25" s="330">
        <v>53040930.659999996</v>
      </c>
      <c r="Q25" s="330">
        <v>0</v>
      </c>
      <c r="R25" s="331" t="s">
        <v>1479</v>
      </c>
      <c r="S25" s="350"/>
      <c r="T25" s="272"/>
    </row>
    <row r="26" spans="1:20" ht="51">
      <c r="A26" s="68" t="s">
        <v>542</v>
      </c>
      <c r="B26" s="68"/>
      <c r="C26" s="69" t="s">
        <v>687</v>
      </c>
      <c r="D26" s="108">
        <v>45672</v>
      </c>
      <c r="E26" s="108" t="s">
        <v>6417</v>
      </c>
      <c r="F26" s="191" t="s">
        <v>19</v>
      </c>
      <c r="G26" s="191">
        <v>19597</v>
      </c>
      <c r="H26" s="68"/>
      <c r="I26" s="328" t="s">
        <v>2531</v>
      </c>
      <c r="J26" s="68"/>
      <c r="K26" s="68"/>
      <c r="L26" s="68"/>
      <c r="M26" s="68"/>
      <c r="N26" s="329">
        <v>1219.5899999999999</v>
      </c>
      <c r="O26" s="329">
        <v>0</v>
      </c>
      <c r="P26" s="330">
        <v>8366.39</v>
      </c>
      <c r="Q26" s="330">
        <v>0</v>
      </c>
      <c r="R26" s="331" t="s">
        <v>1479</v>
      </c>
      <c r="S26" s="350"/>
      <c r="T26" s="272"/>
    </row>
    <row r="27" spans="1:20" ht="51">
      <c r="A27" s="68" t="s">
        <v>541</v>
      </c>
      <c r="B27" s="68"/>
      <c r="C27" s="69" t="s">
        <v>590</v>
      </c>
      <c r="D27" s="108">
        <v>45672</v>
      </c>
      <c r="E27" s="108" t="s">
        <v>6418</v>
      </c>
      <c r="F27" s="191" t="s">
        <v>22</v>
      </c>
      <c r="G27" s="191">
        <v>25967</v>
      </c>
      <c r="H27" s="68"/>
      <c r="I27" s="328" t="s">
        <v>2532</v>
      </c>
      <c r="J27" s="68"/>
      <c r="K27" s="68"/>
      <c r="L27" s="68"/>
      <c r="M27" s="68"/>
      <c r="N27" s="329">
        <v>0</v>
      </c>
      <c r="O27" s="329">
        <v>0</v>
      </c>
      <c r="P27" s="330">
        <v>0</v>
      </c>
      <c r="Q27" s="330">
        <v>0.02</v>
      </c>
      <c r="R27" s="331" t="s">
        <v>1479</v>
      </c>
      <c r="S27" s="350"/>
      <c r="T27" s="272"/>
    </row>
    <row r="28" spans="1:20" ht="76.5">
      <c r="A28" s="68">
        <v>513</v>
      </c>
      <c r="B28" s="68"/>
      <c r="C28" s="69" t="s">
        <v>160</v>
      </c>
      <c r="D28" s="108">
        <v>45674</v>
      </c>
      <c r="E28" s="108" t="s">
        <v>6419</v>
      </c>
      <c r="F28" s="191" t="s">
        <v>6</v>
      </c>
      <c r="G28" s="191">
        <v>2997082</v>
      </c>
      <c r="H28" s="68"/>
      <c r="I28" s="328" t="s">
        <v>2533</v>
      </c>
      <c r="J28" s="68"/>
      <c r="K28" s="68"/>
      <c r="L28" s="68"/>
      <c r="M28" s="68"/>
      <c r="N28" s="329">
        <v>0</v>
      </c>
      <c r="O28" s="329">
        <v>122854.98</v>
      </c>
      <c r="P28" s="330">
        <v>0</v>
      </c>
      <c r="Q28" s="330">
        <v>842785.16</v>
      </c>
      <c r="R28" s="331" t="s">
        <v>1479</v>
      </c>
      <c r="S28" s="350"/>
      <c r="T28" s="272"/>
    </row>
    <row r="29" spans="1:20" ht="76.5">
      <c r="A29" s="68">
        <v>291</v>
      </c>
      <c r="B29" s="68"/>
      <c r="C29" s="69" t="s">
        <v>119</v>
      </c>
      <c r="D29" s="108">
        <v>45674</v>
      </c>
      <c r="E29" s="108" t="s">
        <v>6420</v>
      </c>
      <c r="F29" s="191" t="s">
        <v>6</v>
      </c>
      <c r="G29" s="191">
        <v>2997086</v>
      </c>
      <c r="H29" s="68"/>
      <c r="I29" s="328" t="s">
        <v>2534</v>
      </c>
      <c r="J29" s="68"/>
      <c r="K29" s="68"/>
      <c r="L29" s="68"/>
      <c r="M29" s="68"/>
      <c r="N29" s="329">
        <v>0</v>
      </c>
      <c r="O29" s="329">
        <v>13900000</v>
      </c>
      <c r="P29" s="330">
        <v>0</v>
      </c>
      <c r="Q29" s="330">
        <v>95354000</v>
      </c>
      <c r="R29" s="331" t="s">
        <v>1479</v>
      </c>
      <c r="S29" s="350"/>
      <c r="T29" s="272"/>
    </row>
    <row r="30" spans="1:20" ht="51">
      <c r="A30" s="68" t="s">
        <v>541</v>
      </c>
      <c r="B30" s="68"/>
      <c r="C30" s="69" t="s">
        <v>590</v>
      </c>
      <c r="D30" s="108">
        <v>45674</v>
      </c>
      <c r="E30" s="108" t="s">
        <v>6421</v>
      </c>
      <c r="F30" s="191" t="s">
        <v>22</v>
      </c>
      <c r="G30" s="191">
        <v>25977</v>
      </c>
      <c r="H30" s="68"/>
      <c r="I30" s="328" t="s">
        <v>2535</v>
      </c>
      <c r="J30" s="68"/>
      <c r="K30" s="68"/>
      <c r="L30" s="68"/>
      <c r="M30" s="68"/>
      <c r="N30" s="329">
        <v>0</v>
      </c>
      <c r="O30" s="329">
        <v>0</v>
      </c>
      <c r="P30" s="330">
        <v>0.01</v>
      </c>
      <c r="Q30" s="330">
        <v>0</v>
      </c>
      <c r="R30" s="331" t="s">
        <v>1479</v>
      </c>
      <c r="S30" s="350"/>
      <c r="T30" s="272"/>
    </row>
    <row r="31" spans="1:20" ht="51">
      <c r="A31" s="68" t="s">
        <v>541</v>
      </c>
      <c r="B31" s="68"/>
      <c r="C31" s="69" t="s">
        <v>590</v>
      </c>
      <c r="D31" s="108">
        <v>45677</v>
      </c>
      <c r="E31" s="108" t="s">
        <v>6422</v>
      </c>
      <c r="F31" s="191" t="s">
        <v>22</v>
      </c>
      <c r="G31" s="191">
        <v>25991</v>
      </c>
      <c r="H31" s="68"/>
      <c r="I31" s="328" t="s">
        <v>2536</v>
      </c>
      <c r="J31" s="68"/>
      <c r="K31" s="68"/>
      <c r="L31" s="68"/>
      <c r="M31" s="68"/>
      <c r="N31" s="329">
        <v>0</v>
      </c>
      <c r="O31" s="329">
        <v>0</v>
      </c>
      <c r="P31" s="330">
        <v>0.01</v>
      </c>
      <c r="Q31" s="330">
        <v>0</v>
      </c>
      <c r="R31" s="331" t="s">
        <v>1479</v>
      </c>
      <c r="S31" s="350"/>
      <c r="T31" s="272"/>
    </row>
    <row r="32" spans="1:20" ht="51">
      <c r="A32" s="68" t="s">
        <v>542</v>
      </c>
      <c r="B32" s="68"/>
      <c r="C32" s="69" t="s">
        <v>687</v>
      </c>
      <c r="D32" s="108">
        <v>45678</v>
      </c>
      <c r="E32" s="108" t="s">
        <v>6423</v>
      </c>
      <c r="F32" s="191" t="s">
        <v>19</v>
      </c>
      <c r="G32" s="191">
        <v>19601</v>
      </c>
      <c r="H32" s="68"/>
      <c r="I32" s="328" t="s">
        <v>2537</v>
      </c>
      <c r="J32" s="68"/>
      <c r="K32" s="68"/>
      <c r="L32" s="68"/>
      <c r="M32" s="68"/>
      <c r="N32" s="329">
        <v>114467.82</v>
      </c>
      <c r="O32" s="329">
        <v>0</v>
      </c>
      <c r="P32" s="330">
        <v>785249.25</v>
      </c>
      <c r="Q32" s="330">
        <v>0</v>
      </c>
      <c r="R32" s="331" t="s">
        <v>1479</v>
      </c>
      <c r="S32" s="350"/>
      <c r="T32" s="272"/>
    </row>
    <row r="33" spans="1:20" ht="76.5">
      <c r="A33" s="68" t="s">
        <v>542</v>
      </c>
      <c r="B33" s="68"/>
      <c r="C33" s="69" t="s">
        <v>687</v>
      </c>
      <c r="D33" s="108">
        <v>45678</v>
      </c>
      <c r="E33" s="108" t="s">
        <v>6424</v>
      </c>
      <c r="F33" s="191" t="s">
        <v>12</v>
      </c>
      <c r="G33" s="191">
        <v>19581</v>
      </c>
      <c r="H33" s="68"/>
      <c r="I33" s="328" t="s">
        <v>2538</v>
      </c>
      <c r="J33" s="68"/>
      <c r="K33" s="68"/>
      <c r="L33" s="68"/>
      <c r="M33" s="68"/>
      <c r="N33" s="329">
        <v>10</v>
      </c>
      <c r="O33" s="329">
        <v>0</v>
      </c>
      <c r="P33" s="330">
        <v>68.599999999999994</v>
      </c>
      <c r="Q33" s="330">
        <v>0</v>
      </c>
      <c r="R33" s="331" t="s">
        <v>1479</v>
      </c>
      <c r="S33" s="350"/>
      <c r="T33" s="272"/>
    </row>
    <row r="34" spans="1:20" ht="89.25">
      <c r="A34" s="68" t="s">
        <v>542</v>
      </c>
      <c r="B34" s="68"/>
      <c r="C34" s="69" t="s">
        <v>687</v>
      </c>
      <c r="D34" s="108">
        <v>45678</v>
      </c>
      <c r="E34" s="108" t="s">
        <v>6425</v>
      </c>
      <c r="F34" s="191" t="s">
        <v>19</v>
      </c>
      <c r="G34" s="191">
        <v>19636</v>
      </c>
      <c r="H34" s="68"/>
      <c r="I34" s="328" t="s">
        <v>2539</v>
      </c>
      <c r="J34" s="68"/>
      <c r="K34" s="68"/>
      <c r="L34" s="68"/>
      <c r="M34" s="68"/>
      <c r="N34" s="329">
        <v>24586879.41</v>
      </c>
      <c r="O34" s="329">
        <v>0</v>
      </c>
      <c r="P34" s="330">
        <v>168665992.75</v>
      </c>
      <c r="Q34" s="330">
        <v>0</v>
      </c>
      <c r="R34" s="331" t="s">
        <v>1479</v>
      </c>
      <c r="S34" s="350"/>
      <c r="T34" s="272"/>
    </row>
    <row r="35" spans="1:20" ht="89.25">
      <c r="A35" s="68" t="s">
        <v>542</v>
      </c>
      <c r="B35" s="68"/>
      <c r="C35" s="69" t="s">
        <v>687</v>
      </c>
      <c r="D35" s="108">
        <v>45678</v>
      </c>
      <c r="E35" s="108" t="s">
        <v>6426</v>
      </c>
      <c r="F35" s="191" t="s">
        <v>12</v>
      </c>
      <c r="G35" s="191">
        <v>19636</v>
      </c>
      <c r="H35" s="68"/>
      <c r="I35" s="328" t="s">
        <v>2540</v>
      </c>
      <c r="J35" s="68"/>
      <c r="K35" s="68"/>
      <c r="L35" s="68"/>
      <c r="M35" s="68"/>
      <c r="N35" s="329">
        <v>10</v>
      </c>
      <c r="O35" s="329">
        <v>0</v>
      </c>
      <c r="P35" s="330">
        <v>68.599999999999994</v>
      </c>
      <c r="Q35" s="330">
        <v>0</v>
      </c>
      <c r="R35" s="331" t="s">
        <v>1479</v>
      </c>
      <c r="S35" s="350"/>
      <c r="T35" s="272"/>
    </row>
    <row r="36" spans="1:20" ht="76.5">
      <c r="A36" s="68" t="s">
        <v>542</v>
      </c>
      <c r="B36" s="68"/>
      <c r="C36" s="69" t="s">
        <v>687</v>
      </c>
      <c r="D36" s="108">
        <v>45678</v>
      </c>
      <c r="E36" s="108" t="s">
        <v>6427</v>
      </c>
      <c r="F36" s="191" t="s">
        <v>12</v>
      </c>
      <c r="G36" s="191">
        <v>19608</v>
      </c>
      <c r="H36" s="68"/>
      <c r="I36" s="328" t="s">
        <v>2541</v>
      </c>
      <c r="J36" s="68"/>
      <c r="K36" s="68"/>
      <c r="L36" s="68"/>
      <c r="M36" s="68"/>
      <c r="N36" s="329">
        <v>10</v>
      </c>
      <c r="O36" s="329">
        <v>0</v>
      </c>
      <c r="P36" s="330">
        <v>68.599999999999994</v>
      </c>
      <c r="Q36" s="330">
        <v>0</v>
      </c>
      <c r="R36" s="331" t="s">
        <v>1479</v>
      </c>
      <c r="S36" s="350"/>
      <c r="T36" s="272"/>
    </row>
    <row r="37" spans="1:20" ht="76.5">
      <c r="A37" s="68" t="s">
        <v>542</v>
      </c>
      <c r="B37" s="68"/>
      <c r="C37" s="69" t="s">
        <v>687</v>
      </c>
      <c r="D37" s="108">
        <v>45678</v>
      </c>
      <c r="E37" s="108" t="s">
        <v>6428</v>
      </c>
      <c r="F37" s="191" t="s">
        <v>12</v>
      </c>
      <c r="G37" s="191">
        <v>19580</v>
      </c>
      <c r="H37" s="68"/>
      <c r="I37" s="328" t="s">
        <v>2542</v>
      </c>
      <c r="J37" s="68"/>
      <c r="K37" s="68"/>
      <c r="L37" s="68"/>
      <c r="M37" s="68"/>
      <c r="N37" s="329">
        <v>10</v>
      </c>
      <c r="O37" s="329">
        <v>0</v>
      </c>
      <c r="P37" s="330">
        <v>68.599999999999994</v>
      </c>
      <c r="Q37" s="330">
        <v>0</v>
      </c>
      <c r="R37" s="331" t="s">
        <v>1479</v>
      </c>
      <c r="S37" s="350"/>
      <c r="T37" s="272"/>
    </row>
    <row r="38" spans="1:20" ht="51">
      <c r="A38" s="68" t="s">
        <v>541</v>
      </c>
      <c r="B38" s="68"/>
      <c r="C38" s="69" t="s">
        <v>590</v>
      </c>
      <c r="D38" s="108">
        <v>45678</v>
      </c>
      <c r="E38" s="108" t="s">
        <v>6429</v>
      </c>
      <c r="F38" s="191" t="s">
        <v>22</v>
      </c>
      <c r="G38" s="191">
        <v>25996</v>
      </c>
      <c r="H38" s="68"/>
      <c r="I38" s="328" t="s">
        <v>2543</v>
      </c>
      <c r="J38" s="68"/>
      <c r="K38" s="68"/>
      <c r="L38" s="68"/>
      <c r="M38" s="68"/>
      <c r="N38" s="329">
        <v>0</v>
      </c>
      <c r="O38" s="329">
        <v>0</v>
      </c>
      <c r="P38" s="330">
        <v>0</v>
      </c>
      <c r="Q38" s="330">
        <v>0.02</v>
      </c>
      <c r="R38" s="331" t="s">
        <v>1479</v>
      </c>
      <c r="S38" s="350"/>
      <c r="T38" s="272"/>
    </row>
    <row r="39" spans="1:20" ht="51">
      <c r="A39" s="68" t="s">
        <v>542</v>
      </c>
      <c r="B39" s="68"/>
      <c r="C39" s="69" t="s">
        <v>687</v>
      </c>
      <c r="D39" s="108">
        <v>45680</v>
      </c>
      <c r="E39" s="108" t="s">
        <v>6430</v>
      </c>
      <c r="F39" s="191" t="s">
        <v>19</v>
      </c>
      <c r="G39" s="191">
        <v>19594</v>
      </c>
      <c r="H39" s="68"/>
      <c r="I39" s="328" t="s">
        <v>2544</v>
      </c>
      <c r="J39" s="68"/>
      <c r="K39" s="68"/>
      <c r="L39" s="68"/>
      <c r="M39" s="68"/>
      <c r="N39" s="329">
        <v>3149185.63</v>
      </c>
      <c r="O39" s="329">
        <v>0</v>
      </c>
      <c r="P39" s="330">
        <v>21603413.420000002</v>
      </c>
      <c r="Q39" s="330">
        <v>0</v>
      </c>
      <c r="R39" s="331" t="s">
        <v>1479</v>
      </c>
      <c r="S39" s="350"/>
      <c r="T39" s="272"/>
    </row>
    <row r="40" spans="1:20" ht="76.5">
      <c r="A40" s="68">
        <v>513</v>
      </c>
      <c r="B40" s="68"/>
      <c r="C40" s="69" t="s">
        <v>160</v>
      </c>
      <c r="D40" s="108">
        <v>45680</v>
      </c>
      <c r="E40" s="108" t="s">
        <v>6431</v>
      </c>
      <c r="F40" s="191" t="s">
        <v>6</v>
      </c>
      <c r="G40" s="191">
        <v>3002675</v>
      </c>
      <c r="H40" s="68"/>
      <c r="I40" s="328" t="s">
        <v>2545</v>
      </c>
      <c r="J40" s="68"/>
      <c r="K40" s="68"/>
      <c r="L40" s="68"/>
      <c r="M40" s="68"/>
      <c r="N40" s="329">
        <v>0</v>
      </c>
      <c r="O40" s="329">
        <v>32073.24</v>
      </c>
      <c r="P40" s="330">
        <v>0</v>
      </c>
      <c r="Q40" s="330">
        <v>220022.43</v>
      </c>
      <c r="R40" s="331" t="s">
        <v>1479</v>
      </c>
      <c r="S40" s="350"/>
      <c r="T40" s="272"/>
    </row>
    <row r="41" spans="1:20" ht="51">
      <c r="A41" s="68" t="s">
        <v>541</v>
      </c>
      <c r="B41" s="68"/>
      <c r="C41" s="69" t="s">
        <v>590</v>
      </c>
      <c r="D41" s="108">
        <v>45681</v>
      </c>
      <c r="E41" s="108" t="s">
        <v>6432</v>
      </c>
      <c r="F41" s="191" t="s">
        <v>22</v>
      </c>
      <c r="G41" s="191">
        <v>26014</v>
      </c>
      <c r="H41" s="68"/>
      <c r="I41" s="328" t="s">
        <v>2546</v>
      </c>
      <c r="J41" s="68"/>
      <c r="K41" s="68"/>
      <c r="L41" s="68"/>
      <c r="M41" s="68"/>
      <c r="N41" s="329">
        <v>0</v>
      </c>
      <c r="O41" s="329">
        <v>0</v>
      </c>
      <c r="P41" s="330">
        <v>0</v>
      </c>
      <c r="Q41" s="330">
        <v>0.01</v>
      </c>
      <c r="R41" s="331" t="s">
        <v>1479</v>
      </c>
      <c r="S41" s="350"/>
      <c r="T41" s="272"/>
    </row>
    <row r="42" spans="1:20" ht="51">
      <c r="A42" s="68" t="s">
        <v>541</v>
      </c>
      <c r="B42" s="68"/>
      <c r="C42" s="69" t="s">
        <v>590</v>
      </c>
      <c r="D42" s="108">
        <v>45683</v>
      </c>
      <c r="E42" s="108" t="s">
        <v>6433</v>
      </c>
      <c r="F42" s="191" t="s">
        <v>22</v>
      </c>
      <c r="G42" s="191">
        <v>26023</v>
      </c>
      <c r="H42" s="68"/>
      <c r="I42" s="328" t="s">
        <v>2547</v>
      </c>
      <c r="J42" s="68"/>
      <c r="K42" s="68"/>
      <c r="L42" s="68"/>
      <c r="M42" s="68"/>
      <c r="N42" s="329">
        <v>0</v>
      </c>
      <c r="O42" s="329">
        <v>0</v>
      </c>
      <c r="P42" s="330">
        <v>0.01</v>
      </c>
      <c r="Q42" s="330">
        <v>0</v>
      </c>
      <c r="R42" s="331" t="s">
        <v>1479</v>
      </c>
      <c r="S42" s="350"/>
      <c r="T42" s="272"/>
    </row>
    <row r="43" spans="1:20" ht="51">
      <c r="A43" s="68" t="s">
        <v>541</v>
      </c>
      <c r="B43" s="68"/>
      <c r="C43" s="69" t="s">
        <v>590</v>
      </c>
      <c r="D43" s="108">
        <v>45684</v>
      </c>
      <c r="E43" s="108" t="s">
        <v>6434</v>
      </c>
      <c r="F43" s="191" t="s">
        <v>22</v>
      </c>
      <c r="G43" s="191">
        <v>26028</v>
      </c>
      <c r="H43" s="68"/>
      <c r="I43" s="328" t="s">
        <v>2548</v>
      </c>
      <c r="J43" s="68"/>
      <c r="K43" s="68"/>
      <c r="L43" s="68"/>
      <c r="M43" s="68"/>
      <c r="N43" s="329">
        <v>0</v>
      </c>
      <c r="O43" s="329">
        <v>0</v>
      </c>
      <c r="P43" s="330">
        <v>0</v>
      </c>
      <c r="Q43" s="330">
        <v>0.01</v>
      </c>
      <c r="R43" s="331" t="s">
        <v>1479</v>
      </c>
      <c r="S43" s="350"/>
      <c r="T43" s="272"/>
    </row>
    <row r="44" spans="1:20" ht="51">
      <c r="A44" s="68" t="s">
        <v>542</v>
      </c>
      <c r="B44" s="68"/>
      <c r="C44" s="69" t="s">
        <v>687</v>
      </c>
      <c r="D44" s="108">
        <v>45685</v>
      </c>
      <c r="E44" s="108" t="s">
        <v>6435</v>
      </c>
      <c r="F44" s="191" t="s">
        <v>19</v>
      </c>
      <c r="G44" s="191">
        <v>19598</v>
      </c>
      <c r="H44" s="68"/>
      <c r="I44" s="328" t="s">
        <v>2549</v>
      </c>
      <c r="J44" s="68"/>
      <c r="K44" s="68"/>
      <c r="L44" s="68"/>
      <c r="M44" s="68"/>
      <c r="N44" s="329">
        <v>1443822.92</v>
      </c>
      <c r="O44" s="329">
        <v>0</v>
      </c>
      <c r="P44" s="330">
        <v>9904625.2300000004</v>
      </c>
      <c r="Q44" s="330">
        <v>0</v>
      </c>
      <c r="R44" s="331" t="s">
        <v>1479</v>
      </c>
      <c r="S44" s="350"/>
      <c r="T44" s="272"/>
    </row>
    <row r="45" spans="1:20" ht="51">
      <c r="A45" s="68" t="s">
        <v>542</v>
      </c>
      <c r="B45" s="68"/>
      <c r="C45" s="69" t="s">
        <v>687</v>
      </c>
      <c r="D45" s="108">
        <v>45685</v>
      </c>
      <c r="E45" s="108" t="s">
        <v>6436</v>
      </c>
      <c r="F45" s="191" t="s">
        <v>19</v>
      </c>
      <c r="G45" s="191">
        <v>19542</v>
      </c>
      <c r="H45" s="68"/>
      <c r="I45" s="328" t="s">
        <v>2550</v>
      </c>
      <c r="J45" s="68"/>
      <c r="K45" s="68"/>
      <c r="L45" s="68"/>
      <c r="M45" s="68"/>
      <c r="N45" s="329">
        <v>451022.98</v>
      </c>
      <c r="O45" s="329">
        <v>0</v>
      </c>
      <c r="P45" s="330">
        <v>3094017.64</v>
      </c>
      <c r="Q45" s="330">
        <v>0</v>
      </c>
      <c r="R45" s="331" t="s">
        <v>1479</v>
      </c>
      <c r="S45" s="350"/>
      <c r="T45" s="272"/>
    </row>
    <row r="46" spans="1:20" ht="51">
      <c r="A46" s="68" t="s">
        <v>541</v>
      </c>
      <c r="B46" s="68"/>
      <c r="C46" s="69" t="s">
        <v>590</v>
      </c>
      <c r="D46" s="108">
        <v>45685</v>
      </c>
      <c r="E46" s="108" t="s">
        <v>6437</v>
      </c>
      <c r="F46" s="191" t="s">
        <v>22</v>
      </c>
      <c r="G46" s="191">
        <v>26033</v>
      </c>
      <c r="H46" s="68"/>
      <c r="I46" s="328" t="s">
        <v>2551</v>
      </c>
      <c r="J46" s="68"/>
      <c r="K46" s="68"/>
      <c r="L46" s="68"/>
      <c r="M46" s="68"/>
      <c r="N46" s="329">
        <v>0</v>
      </c>
      <c r="O46" s="329">
        <v>0</v>
      </c>
      <c r="P46" s="330">
        <v>0.01</v>
      </c>
      <c r="Q46" s="330">
        <v>0</v>
      </c>
      <c r="R46" s="331" t="s">
        <v>1479</v>
      </c>
      <c r="S46" s="350"/>
      <c r="T46" s="272"/>
    </row>
    <row r="47" spans="1:20" ht="51">
      <c r="A47" s="68" t="s">
        <v>541</v>
      </c>
      <c r="B47" s="68"/>
      <c r="C47" s="69" t="s">
        <v>590</v>
      </c>
      <c r="D47" s="108">
        <v>45686</v>
      </c>
      <c r="E47" s="108" t="s">
        <v>6438</v>
      </c>
      <c r="F47" s="191" t="s">
        <v>22</v>
      </c>
      <c r="G47" s="191">
        <v>26037</v>
      </c>
      <c r="H47" s="68"/>
      <c r="I47" s="328" t="s">
        <v>2552</v>
      </c>
      <c r="J47" s="68"/>
      <c r="K47" s="68"/>
      <c r="L47" s="68"/>
      <c r="M47" s="68"/>
      <c r="N47" s="329">
        <v>0</v>
      </c>
      <c r="O47" s="329">
        <v>0</v>
      </c>
      <c r="P47" s="330">
        <v>0</v>
      </c>
      <c r="Q47" s="330">
        <v>0.01</v>
      </c>
      <c r="R47" s="331" t="s">
        <v>1479</v>
      </c>
      <c r="S47" s="350"/>
      <c r="T47" s="272"/>
    </row>
    <row r="48" spans="1:20" ht="63.75">
      <c r="A48" s="68">
        <v>291</v>
      </c>
      <c r="B48" s="68"/>
      <c r="C48" s="69" t="s">
        <v>119</v>
      </c>
      <c r="D48" s="108">
        <v>45687</v>
      </c>
      <c r="E48" s="108" t="s">
        <v>6439</v>
      </c>
      <c r="F48" s="191" t="s">
        <v>6</v>
      </c>
      <c r="G48" s="191">
        <v>3011179</v>
      </c>
      <c r="H48" s="68"/>
      <c r="I48" s="328" t="s">
        <v>2553</v>
      </c>
      <c r="J48" s="68"/>
      <c r="K48" s="68"/>
      <c r="L48" s="68"/>
      <c r="M48" s="68"/>
      <c r="N48" s="329">
        <v>0</v>
      </c>
      <c r="O48" s="329">
        <v>1512757.99</v>
      </c>
      <c r="P48" s="330">
        <v>0</v>
      </c>
      <c r="Q48" s="330">
        <v>10377519.810000001</v>
      </c>
      <c r="R48" s="331" t="s">
        <v>1479</v>
      </c>
      <c r="S48" s="350"/>
      <c r="T48" s="272"/>
    </row>
    <row r="49" spans="1:20" ht="51">
      <c r="A49" s="68" t="s">
        <v>541</v>
      </c>
      <c r="B49" s="68"/>
      <c r="C49" s="69" t="s">
        <v>590</v>
      </c>
      <c r="D49" s="108">
        <v>45687</v>
      </c>
      <c r="E49" s="108" t="s">
        <v>6440</v>
      </c>
      <c r="F49" s="191" t="s">
        <v>22</v>
      </c>
      <c r="G49" s="191">
        <v>26043</v>
      </c>
      <c r="H49" s="68"/>
      <c r="I49" s="328" t="s">
        <v>2554</v>
      </c>
      <c r="J49" s="68"/>
      <c r="K49" s="68"/>
      <c r="L49" s="68"/>
      <c r="M49" s="68"/>
      <c r="N49" s="329">
        <v>0</v>
      </c>
      <c r="O49" s="329">
        <v>0</v>
      </c>
      <c r="P49" s="330">
        <v>0.01</v>
      </c>
      <c r="Q49" s="330">
        <v>0</v>
      </c>
      <c r="R49" s="331" t="s">
        <v>1479</v>
      </c>
      <c r="S49" s="350"/>
      <c r="T49" s="272"/>
    </row>
    <row r="50" spans="1:20" ht="63.75">
      <c r="A50" s="68">
        <v>291</v>
      </c>
      <c r="B50" s="68"/>
      <c r="C50" s="69" t="s">
        <v>119</v>
      </c>
      <c r="D50" s="108">
        <v>45694</v>
      </c>
      <c r="E50" s="108" t="s">
        <v>6441</v>
      </c>
      <c r="F50" s="191" t="s">
        <v>6</v>
      </c>
      <c r="G50" s="191">
        <v>3021142</v>
      </c>
      <c r="H50" s="68"/>
      <c r="I50" s="328" t="s">
        <v>3705</v>
      </c>
      <c r="J50" s="68"/>
      <c r="K50" s="68"/>
      <c r="L50" s="68"/>
      <c r="M50" s="68"/>
      <c r="N50" s="329">
        <v>0</v>
      </c>
      <c r="O50" s="329">
        <v>472162.97</v>
      </c>
      <c r="P50" s="330">
        <v>0</v>
      </c>
      <c r="Q50" s="330">
        <v>3239037.97</v>
      </c>
      <c r="R50" s="331" t="s">
        <v>1479</v>
      </c>
      <c r="S50" s="350"/>
      <c r="T50" s="272"/>
    </row>
    <row r="51" spans="1:20" ht="51">
      <c r="A51" s="68" t="s">
        <v>541</v>
      </c>
      <c r="B51" s="68"/>
      <c r="C51" s="69" t="s">
        <v>590</v>
      </c>
      <c r="D51" s="108">
        <v>45695</v>
      </c>
      <c r="E51" s="108" t="s">
        <v>6442</v>
      </c>
      <c r="F51" s="191" t="s">
        <v>22</v>
      </c>
      <c r="G51" s="191">
        <v>26079</v>
      </c>
      <c r="H51" s="68"/>
      <c r="I51" s="328" t="s">
        <v>3706</v>
      </c>
      <c r="J51" s="68"/>
      <c r="K51" s="68"/>
      <c r="L51" s="68"/>
      <c r="M51" s="68"/>
      <c r="N51" s="329">
        <v>0</v>
      </c>
      <c r="O51" s="329">
        <v>0</v>
      </c>
      <c r="P51" s="330">
        <v>0</v>
      </c>
      <c r="Q51" s="330">
        <v>0.02</v>
      </c>
      <c r="R51" s="331" t="s">
        <v>1479</v>
      </c>
      <c r="S51" s="350"/>
      <c r="T51" s="272"/>
    </row>
    <row r="52" spans="1:20" ht="63.75">
      <c r="A52" s="68" t="s">
        <v>542</v>
      </c>
      <c r="B52" s="68"/>
      <c r="C52" s="69" t="s">
        <v>687</v>
      </c>
      <c r="D52" s="108">
        <v>45698</v>
      </c>
      <c r="E52" s="108" t="s">
        <v>6443</v>
      </c>
      <c r="F52" s="191" t="s">
        <v>6</v>
      </c>
      <c r="G52" s="191">
        <v>3024736</v>
      </c>
      <c r="H52" s="68"/>
      <c r="I52" s="328" t="s">
        <v>3707</v>
      </c>
      <c r="J52" s="68"/>
      <c r="K52" s="68"/>
      <c r="L52" s="68"/>
      <c r="M52" s="68"/>
      <c r="N52" s="329">
        <v>0</v>
      </c>
      <c r="O52" s="329">
        <v>78637.55</v>
      </c>
      <c r="P52" s="330">
        <v>0</v>
      </c>
      <c r="Q52" s="330">
        <v>539453.59</v>
      </c>
      <c r="R52" s="331" t="s">
        <v>1479</v>
      </c>
      <c r="S52" s="350"/>
      <c r="T52" s="272"/>
    </row>
    <row r="53" spans="1:20" ht="51">
      <c r="A53" s="68" t="s">
        <v>541</v>
      </c>
      <c r="B53" s="68"/>
      <c r="C53" s="69" t="s">
        <v>590</v>
      </c>
      <c r="D53" s="108">
        <v>45698</v>
      </c>
      <c r="E53" s="108" t="s">
        <v>6444</v>
      </c>
      <c r="F53" s="191" t="s">
        <v>22</v>
      </c>
      <c r="G53" s="191">
        <v>26093</v>
      </c>
      <c r="H53" s="68"/>
      <c r="I53" s="328" t="s">
        <v>3708</v>
      </c>
      <c r="J53" s="68"/>
      <c r="K53" s="68"/>
      <c r="L53" s="68"/>
      <c r="M53" s="68"/>
      <c r="N53" s="329">
        <v>0</v>
      </c>
      <c r="O53" s="329">
        <v>0</v>
      </c>
      <c r="P53" s="330">
        <v>0</v>
      </c>
      <c r="Q53" s="330">
        <v>0.01</v>
      </c>
      <c r="R53" s="331" t="s">
        <v>1479</v>
      </c>
      <c r="S53" s="350"/>
      <c r="T53" s="272"/>
    </row>
    <row r="54" spans="1:20" ht="51">
      <c r="A54" s="68" t="s">
        <v>541</v>
      </c>
      <c r="B54" s="68"/>
      <c r="C54" s="69" t="s">
        <v>590</v>
      </c>
      <c r="D54" s="108">
        <v>45699</v>
      </c>
      <c r="E54" s="108" t="s">
        <v>6445</v>
      </c>
      <c r="F54" s="191" t="s">
        <v>22</v>
      </c>
      <c r="G54" s="191">
        <v>26099</v>
      </c>
      <c r="H54" s="68"/>
      <c r="I54" s="328" t="s">
        <v>3709</v>
      </c>
      <c r="J54" s="68"/>
      <c r="K54" s="68"/>
      <c r="L54" s="68"/>
      <c r="M54" s="68"/>
      <c r="N54" s="329">
        <v>0</v>
      </c>
      <c r="O54" s="329">
        <v>0</v>
      </c>
      <c r="P54" s="330">
        <v>0</v>
      </c>
      <c r="Q54" s="330">
        <v>0.01</v>
      </c>
      <c r="R54" s="331" t="s">
        <v>1479</v>
      </c>
      <c r="S54" s="350"/>
      <c r="T54" s="272"/>
    </row>
    <row r="55" spans="1:20" ht="63.75">
      <c r="A55" s="68">
        <v>513</v>
      </c>
      <c r="B55" s="68"/>
      <c r="C55" s="69" t="s">
        <v>160</v>
      </c>
      <c r="D55" s="108">
        <v>45700</v>
      </c>
      <c r="E55" s="108" t="s">
        <v>6446</v>
      </c>
      <c r="F55" s="191" t="s">
        <v>6</v>
      </c>
      <c r="G55" s="191">
        <v>3028804</v>
      </c>
      <c r="H55" s="68"/>
      <c r="I55" s="328" t="s">
        <v>3710</v>
      </c>
      <c r="J55" s="68"/>
      <c r="K55" s="68"/>
      <c r="L55" s="68"/>
      <c r="M55" s="68"/>
      <c r="N55" s="329">
        <v>0</v>
      </c>
      <c r="O55" s="329">
        <v>62606.18</v>
      </c>
      <c r="P55" s="330">
        <v>0</v>
      </c>
      <c r="Q55" s="330">
        <v>429478.39</v>
      </c>
      <c r="R55" s="331" t="s">
        <v>1479</v>
      </c>
      <c r="S55" s="350"/>
      <c r="T55" s="272"/>
    </row>
    <row r="56" spans="1:20" ht="51">
      <c r="A56" s="68" t="s">
        <v>541</v>
      </c>
      <c r="B56" s="68"/>
      <c r="C56" s="69" t="s">
        <v>590</v>
      </c>
      <c r="D56" s="108">
        <v>45700</v>
      </c>
      <c r="E56" s="108" t="s">
        <v>6447</v>
      </c>
      <c r="F56" s="191" t="s">
        <v>22</v>
      </c>
      <c r="G56" s="191">
        <v>26105</v>
      </c>
      <c r="H56" s="68"/>
      <c r="I56" s="328" t="s">
        <v>3711</v>
      </c>
      <c r="J56" s="68"/>
      <c r="K56" s="68"/>
      <c r="L56" s="68"/>
      <c r="M56" s="68"/>
      <c r="N56" s="329">
        <v>0</v>
      </c>
      <c r="O56" s="329">
        <v>0</v>
      </c>
      <c r="P56" s="330">
        <v>0.01</v>
      </c>
      <c r="Q56" s="330">
        <v>0</v>
      </c>
      <c r="R56" s="331" t="s">
        <v>1479</v>
      </c>
      <c r="S56" s="350"/>
      <c r="T56" s="272"/>
    </row>
    <row r="57" spans="1:20" ht="51">
      <c r="A57" s="68" t="s">
        <v>541</v>
      </c>
      <c r="B57" s="68"/>
      <c r="C57" s="69" t="s">
        <v>590</v>
      </c>
      <c r="D57" s="108">
        <v>45701</v>
      </c>
      <c r="E57" s="108" t="s">
        <v>6448</v>
      </c>
      <c r="F57" s="191" t="s">
        <v>22</v>
      </c>
      <c r="G57" s="191">
        <v>26110</v>
      </c>
      <c r="H57" s="68"/>
      <c r="I57" s="328" t="s">
        <v>3712</v>
      </c>
      <c r="J57" s="68"/>
      <c r="K57" s="68"/>
      <c r="L57" s="68"/>
      <c r="M57" s="68"/>
      <c r="N57" s="329">
        <v>0</v>
      </c>
      <c r="O57" s="329">
        <v>0</v>
      </c>
      <c r="P57" s="330">
        <v>0.01</v>
      </c>
      <c r="Q57" s="330">
        <v>0</v>
      </c>
      <c r="R57" s="331" t="s">
        <v>1479</v>
      </c>
      <c r="S57" s="350"/>
      <c r="T57" s="272"/>
    </row>
    <row r="58" spans="1:20" ht="51">
      <c r="A58" s="68" t="s">
        <v>541</v>
      </c>
      <c r="B58" s="68"/>
      <c r="C58" s="69" t="s">
        <v>590</v>
      </c>
      <c r="D58" s="108">
        <v>45702</v>
      </c>
      <c r="E58" s="108" t="s">
        <v>6449</v>
      </c>
      <c r="F58" s="191" t="s">
        <v>22</v>
      </c>
      <c r="G58" s="191">
        <v>26115</v>
      </c>
      <c r="H58" s="68"/>
      <c r="I58" s="328" t="s">
        <v>3713</v>
      </c>
      <c r="J58" s="68"/>
      <c r="K58" s="68"/>
      <c r="L58" s="68"/>
      <c r="M58" s="68"/>
      <c r="N58" s="329">
        <v>0</v>
      </c>
      <c r="O58" s="329">
        <v>0</v>
      </c>
      <c r="P58" s="330">
        <v>0</v>
      </c>
      <c r="Q58" s="330">
        <v>0.01</v>
      </c>
      <c r="R58" s="331" t="s">
        <v>1479</v>
      </c>
      <c r="S58" s="350"/>
      <c r="T58" s="272"/>
    </row>
    <row r="59" spans="1:20" ht="51">
      <c r="A59" s="68" t="s">
        <v>541</v>
      </c>
      <c r="B59" s="68"/>
      <c r="C59" s="69" t="s">
        <v>590</v>
      </c>
      <c r="D59" s="108">
        <v>45704</v>
      </c>
      <c r="E59" s="108" t="s">
        <v>6450</v>
      </c>
      <c r="F59" s="191" t="s">
        <v>22</v>
      </c>
      <c r="G59" s="191">
        <v>26123</v>
      </c>
      <c r="H59" s="68"/>
      <c r="I59" s="328" t="s">
        <v>3714</v>
      </c>
      <c r="J59" s="68"/>
      <c r="K59" s="68"/>
      <c r="L59" s="68"/>
      <c r="M59" s="68"/>
      <c r="N59" s="329">
        <v>0</v>
      </c>
      <c r="O59" s="329">
        <v>0</v>
      </c>
      <c r="P59" s="330">
        <v>0.01</v>
      </c>
      <c r="Q59" s="330">
        <v>0</v>
      </c>
      <c r="R59" s="331" t="s">
        <v>1479</v>
      </c>
      <c r="S59" s="350"/>
      <c r="T59" s="272"/>
    </row>
    <row r="60" spans="1:20" ht="63.75">
      <c r="A60" s="68">
        <v>86</v>
      </c>
      <c r="B60" s="68"/>
      <c r="C60" s="69" t="s">
        <v>50</v>
      </c>
      <c r="D60" s="108">
        <v>45705</v>
      </c>
      <c r="E60" s="108" t="s">
        <v>6451</v>
      </c>
      <c r="F60" s="191" t="s">
        <v>6</v>
      </c>
      <c r="G60" s="191">
        <v>3033918</v>
      </c>
      <c r="H60" s="68"/>
      <c r="I60" s="328" t="s">
        <v>3715</v>
      </c>
      <c r="J60" s="68"/>
      <c r="K60" s="68"/>
      <c r="L60" s="68"/>
      <c r="M60" s="68"/>
      <c r="N60" s="329">
        <v>0</v>
      </c>
      <c r="O60" s="329">
        <v>2112155.0099999998</v>
      </c>
      <c r="P60" s="330">
        <v>0</v>
      </c>
      <c r="Q60" s="330">
        <v>14489383.369999999</v>
      </c>
      <c r="R60" s="331" t="s">
        <v>1479</v>
      </c>
      <c r="S60" s="350"/>
      <c r="T60" s="272"/>
    </row>
    <row r="61" spans="1:20" ht="76.5">
      <c r="A61" s="68">
        <v>86</v>
      </c>
      <c r="B61" s="68"/>
      <c r="C61" s="69" t="s">
        <v>50</v>
      </c>
      <c r="D61" s="108">
        <v>45705</v>
      </c>
      <c r="E61" s="108" t="s">
        <v>6452</v>
      </c>
      <c r="F61" s="191" t="s">
        <v>10</v>
      </c>
      <c r="G61" s="191">
        <v>3033918</v>
      </c>
      <c r="H61" s="68"/>
      <c r="I61" s="328" t="s">
        <v>3716</v>
      </c>
      <c r="J61" s="68"/>
      <c r="K61" s="68"/>
      <c r="L61" s="68"/>
      <c r="M61" s="68"/>
      <c r="N61" s="329">
        <v>8.75</v>
      </c>
      <c r="O61" s="329">
        <v>0</v>
      </c>
      <c r="P61" s="330">
        <v>60.03</v>
      </c>
      <c r="Q61" s="330">
        <v>0</v>
      </c>
      <c r="R61" s="331" t="s">
        <v>1479</v>
      </c>
      <c r="S61" s="350"/>
      <c r="T61" s="272"/>
    </row>
    <row r="62" spans="1:20" ht="51">
      <c r="A62" s="68" t="s">
        <v>541</v>
      </c>
      <c r="B62" s="68"/>
      <c r="C62" s="69" t="s">
        <v>590</v>
      </c>
      <c r="D62" s="108">
        <v>45705</v>
      </c>
      <c r="E62" s="108" t="s">
        <v>6453</v>
      </c>
      <c r="F62" s="191" t="s">
        <v>22</v>
      </c>
      <c r="G62" s="191">
        <v>26127</v>
      </c>
      <c r="H62" s="68"/>
      <c r="I62" s="328" t="s">
        <v>3717</v>
      </c>
      <c r="J62" s="68"/>
      <c r="K62" s="68"/>
      <c r="L62" s="68"/>
      <c r="M62" s="68"/>
      <c r="N62" s="329">
        <v>0</v>
      </c>
      <c r="O62" s="329">
        <v>0</v>
      </c>
      <c r="P62" s="330">
        <v>0.01</v>
      </c>
      <c r="Q62" s="330">
        <v>0</v>
      </c>
      <c r="R62" s="331" t="s">
        <v>1479</v>
      </c>
      <c r="S62" s="350"/>
      <c r="T62" s="272"/>
    </row>
    <row r="63" spans="1:20" ht="51">
      <c r="A63" s="68" t="s">
        <v>542</v>
      </c>
      <c r="B63" s="68"/>
      <c r="C63" s="69" t="s">
        <v>687</v>
      </c>
      <c r="D63" s="108">
        <v>45706</v>
      </c>
      <c r="E63" s="108" t="s">
        <v>6454</v>
      </c>
      <c r="F63" s="191" t="s">
        <v>19</v>
      </c>
      <c r="G63" s="191">
        <v>19653</v>
      </c>
      <c r="H63" s="68"/>
      <c r="I63" s="328" t="s">
        <v>3718</v>
      </c>
      <c r="J63" s="68"/>
      <c r="K63" s="68"/>
      <c r="L63" s="68"/>
      <c r="M63" s="68"/>
      <c r="N63" s="329">
        <v>80466.05</v>
      </c>
      <c r="O63" s="329">
        <v>0</v>
      </c>
      <c r="P63" s="330">
        <v>551997.1</v>
      </c>
      <c r="Q63" s="330">
        <v>0</v>
      </c>
      <c r="R63" s="331" t="s">
        <v>1479</v>
      </c>
      <c r="S63" s="350"/>
      <c r="T63" s="272"/>
    </row>
    <row r="64" spans="1:20" ht="51">
      <c r="A64" s="68" t="s">
        <v>541</v>
      </c>
      <c r="B64" s="68"/>
      <c r="C64" s="69" t="s">
        <v>590</v>
      </c>
      <c r="D64" s="108">
        <v>45707</v>
      </c>
      <c r="E64" s="108" t="s">
        <v>6455</v>
      </c>
      <c r="F64" s="191" t="s">
        <v>22</v>
      </c>
      <c r="G64" s="191">
        <v>26137</v>
      </c>
      <c r="H64" s="68"/>
      <c r="I64" s="328" t="s">
        <v>3719</v>
      </c>
      <c r="J64" s="68"/>
      <c r="K64" s="68"/>
      <c r="L64" s="68"/>
      <c r="M64" s="68"/>
      <c r="N64" s="329">
        <v>0</v>
      </c>
      <c r="O64" s="329">
        <v>0</v>
      </c>
      <c r="P64" s="330">
        <v>0.01</v>
      </c>
      <c r="Q64" s="330">
        <v>0</v>
      </c>
      <c r="R64" s="331" t="s">
        <v>1479</v>
      </c>
      <c r="S64" s="350"/>
      <c r="T64" s="272"/>
    </row>
    <row r="65" spans="1:20" ht="51">
      <c r="A65" s="68" t="s">
        <v>542</v>
      </c>
      <c r="B65" s="68"/>
      <c r="C65" s="69" t="s">
        <v>687</v>
      </c>
      <c r="D65" s="108">
        <v>45708</v>
      </c>
      <c r="E65" s="108" t="s">
        <v>6456</v>
      </c>
      <c r="F65" s="191" t="s">
        <v>19</v>
      </c>
      <c r="G65" s="191">
        <v>19711</v>
      </c>
      <c r="H65" s="68"/>
      <c r="I65" s="328" t="s">
        <v>3720</v>
      </c>
      <c r="J65" s="68"/>
      <c r="K65" s="68"/>
      <c r="L65" s="68"/>
      <c r="M65" s="68"/>
      <c r="N65" s="329">
        <v>10617.8</v>
      </c>
      <c r="O65" s="329">
        <v>0</v>
      </c>
      <c r="P65" s="330">
        <v>72838.11</v>
      </c>
      <c r="Q65" s="330">
        <v>0</v>
      </c>
      <c r="R65" s="331" t="s">
        <v>1479</v>
      </c>
      <c r="S65" s="350"/>
      <c r="T65" s="272"/>
    </row>
    <row r="66" spans="1:20" ht="76.5">
      <c r="A66" s="68" t="s">
        <v>542</v>
      </c>
      <c r="B66" s="68"/>
      <c r="C66" s="69" t="s">
        <v>687</v>
      </c>
      <c r="D66" s="108">
        <v>45708</v>
      </c>
      <c r="E66" s="108" t="s">
        <v>6457</v>
      </c>
      <c r="F66" s="191" t="s">
        <v>12</v>
      </c>
      <c r="G66" s="191">
        <v>1119857</v>
      </c>
      <c r="H66" s="68"/>
      <c r="I66" s="328" t="s">
        <v>3721</v>
      </c>
      <c r="J66" s="68"/>
      <c r="K66" s="68"/>
      <c r="L66" s="68"/>
      <c r="M66" s="68"/>
      <c r="N66" s="329">
        <v>16.510000000000002</v>
      </c>
      <c r="O66" s="329">
        <v>0</v>
      </c>
      <c r="P66" s="330">
        <v>113.26</v>
      </c>
      <c r="Q66" s="330">
        <v>0</v>
      </c>
      <c r="R66" s="331" t="s">
        <v>1479</v>
      </c>
      <c r="S66" s="350"/>
      <c r="T66" s="272"/>
    </row>
    <row r="67" spans="1:20" ht="76.5">
      <c r="A67" s="68" t="s">
        <v>542</v>
      </c>
      <c r="B67" s="68"/>
      <c r="C67" s="69" t="s">
        <v>687</v>
      </c>
      <c r="D67" s="108">
        <v>45708</v>
      </c>
      <c r="E67" s="108" t="s">
        <v>6458</v>
      </c>
      <c r="F67" s="191" t="s">
        <v>12</v>
      </c>
      <c r="G67" s="191">
        <v>1119829</v>
      </c>
      <c r="H67" s="68"/>
      <c r="I67" s="328" t="s">
        <v>3722</v>
      </c>
      <c r="J67" s="68"/>
      <c r="K67" s="68"/>
      <c r="L67" s="68"/>
      <c r="M67" s="68"/>
      <c r="N67" s="329">
        <v>20</v>
      </c>
      <c r="O67" s="329">
        <v>0</v>
      </c>
      <c r="P67" s="330">
        <v>137.19999999999999</v>
      </c>
      <c r="Q67" s="330">
        <v>0</v>
      </c>
      <c r="R67" s="331" t="s">
        <v>1479</v>
      </c>
      <c r="S67" s="350"/>
      <c r="T67" s="272"/>
    </row>
    <row r="68" spans="1:20" ht="76.5">
      <c r="A68" s="68" t="s">
        <v>542</v>
      </c>
      <c r="B68" s="68"/>
      <c r="C68" s="69" t="s">
        <v>687</v>
      </c>
      <c r="D68" s="108">
        <v>45708</v>
      </c>
      <c r="E68" s="108" t="s">
        <v>6459</v>
      </c>
      <c r="F68" s="191" t="s">
        <v>19</v>
      </c>
      <c r="G68" s="191">
        <v>1119829</v>
      </c>
      <c r="H68" s="68"/>
      <c r="I68" s="328" t="s">
        <v>3722</v>
      </c>
      <c r="J68" s="68"/>
      <c r="K68" s="68"/>
      <c r="L68" s="68"/>
      <c r="M68" s="68"/>
      <c r="N68" s="329">
        <v>512558.83</v>
      </c>
      <c r="O68" s="329">
        <v>0</v>
      </c>
      <c r="P68" s="330">
        <v>3516153.57</v>
      </c>
      <c r="Q68" s="330">
        <v>0</v>
      </c>
      <c r="R68" s="331" t="s">
        <v>1479</v>
      </c>
      <c r="S68" s="350"/>
      <c r="T68" s="272"/>
    </row>
    <row r="69" spans="1:20" ht="51">
      <c r="A69" s="68" t="s">
        <v>541</v>
      </c>
      <c r="B69" s="68"/>
      <c r="C69" s="69" t="s">
        <v>590</v>
      </c>
      <c r="D69" s="108">
        <v>45708</v>
      </c>
      <c r="E69" s="108" t="s">
        <v>6460</v>
      </c>
      <c r="F69" s="191" t="s">
        <v>22</v>
      </c>
      <c r="G69" s="191">
        <v>26141</v>
      </c>
      <c r="H69" s="68"/>
      <c r="I69" s="328" t="s">
        <v>3723</v>
      </c>
      <c r="J69" s="68"/>
      <c r="K69" s="68"/>
      <c r="L69" s="68"/>
      <c r="M69" s="68"/>
      <c r="N69" s="329">
        <v>0</v>
      </c>
      <c r="O69" s="329">
        <v>0</v>
      </c>
      <c r="P69" s="330">
        <v>0</v>
      </c>
      <c r="Q69" s="330">
        <v>0.01</v>
      </c>
      <c r="R69" s="331" t="s">
        <v>1479</v>
      </c>
      <c r="S69" s="350"/>
      <c r="T69" s="272"/>
    </row>
    <row r="70" spans="1:20" ht="63.75">
      <c r="A70" s="68" t="s">
        <v>542</v>
      </c>
      <c r="B70" s="68"/>
      <c r="C70" s="69" t="s">
        <v>687</v>
      </c>
      <c r="D70" s="108">
        <v>45709</v>
      </c>
      <c r="E70" s="108" t="s">
        <v>6461</v>
      </c>
      <c r="F70" s="191" t="s">
        <v>19</v>
      </c>
      <c r="G70" s="191">
        <v>19685</v>
      </c>
      <c r="H70" s="68"/>
      <c r="I70" s="328" t="s">
        <v>3724</v>
      </c>
      <c r="J70" s="68"/>
      <c r="K70" s="68"/>
      <c r="L70" s="68"/>
      <c r="M70" s="68"/>
      <c r="N70" s="329">
        <v>516710.97</v>
      </c>
      <c r="O70" s="329">
        <v>0</v>
      </c>
      <c r="P70" s="330">
        <v>3544637.25</v>
      </c>
      <c r="Q70" s="330">
        <v>0</v>
      </c>
      <c r="R70" s="331" t="s">
        <v>1479</v>
      </c>
      <c r="S70" s="350"/>
      <c r="T70" s="272"/>
    </row>
    <row r="71" spans="1:20" ht="51">
      <c r="A71" s="68" t="s">
        <v>541</v>
      </c>
      <c r="B71" s="68"/>
      <c r="C71" s="69" t="s">
        <v>590</v>
      </c>
      <c r="D71" s="108">
        <v>45709</v>
      </c>
      <c r="E71" s="108" t="s">
        <v>6462</v>
      </c>
      <c r="F71" s="191" t="s">
        <v>22</v>
      </c>
      <c r="G71" s="191">
        <v>26147</v>
      </c>
      <c r="H71" s="68"/>
      <c r="I71" s="328" t="s">
        <v>3725</v>
      </c>
      <c r="J71" s="68"/>
      <c r="K71" s="68"/>
      <c r="L71" s="68"/>
      <c r="M71" s="68"/>
      <c r="N71" s="329">
        <v>0</v>
      </c>
      <c r="O71" s="329">
        <v>0</v>
      </c>
      <c r="P71" s="330">
        <v>0.01</v>
      </c>
      <c r="Q71" s="330">
        <v>0</v>
      </c>
      <c r="R71" s="331" t="s">
        <v>1479</v>
      </c>
      <c r="S71" s="350"/>
      <c r="T71" s="272"/>
    </row>
    <row r="72" spans="1:20" ht="51">
      <c r="A72" s="68" t="s">
        <v>542</v>
      </c>
      <c r="B72" s="68"/>
      <c r="C72" s="69" t="s">
        <v>687</v>
      </c>
      <c r="D72" s="108">
        <v>45712</v>
      </c>
      <c r="E72" s="108" t="s">
        <v>6463</v>
      </c>
      <c r="F72" s="191" t="s">
        <v>19</v>
      </c>
      <c r="G72" s="191">
        <v>19680</v>
      </c>
      <c r="H72" s="68"/>
      <c r="I72" s="328" t="s">
        <v>3726</v>
      </c>
      <c r="J72" s="68"/>
      <c r="K72" s="68"/>
      <c r="L72" s="68"/>
      <c r="M72" s="68"/>
      <c r="N72" s="329">
        <v>314609.53999999998</v>
      </c>
      <c r="O72" s="329">
        <v>0</v>
      </c>
      <c r="P72" s="330">
        <v>2158221.44</v>
      </c>
      <c r="Q72" s="330">
        <v>0</v>
      </c>
      <c r="R72" s="331" t="s">
        <v>1479</v>
      </c>
      <c r="S72" s="350"/>
      <c r="T72" s="272"/>
    </row>
    <row r="73" spans="1:20" ht="51">
      <c r="A73" s="68" t="s">
        <v>541</v>
      </c>
      <c r="B73" s="68"/>
      <c r="C73" s="69" t="s">
        <v>590</v>
      </c>
      <c r="D73" s="108">
        <v>45712</v>
      </c>
      <c r="E73" s="108" t="s">
        <v>6464</v>
      </c>
      <c r="F73" s="191" t="s">
        <v>22</v>
      </c>
      <c r="G73" s="191">
        <v>26162</v>
      </c>
      <c r="H73" s="68"/>
      <c r="I73" s="328" t="s">
        <v>3727</v>
      </c>
      <c r="J73" s="68"/>
      <c r="K73" s="68"/>
      <c r="L73" s="68"/>
      <c r="M73" s="68"/>
      <c r="N73" s="329">
        <v>0</v>
      </c>
      <c r="O73" s="329">
        <v>0</v>
      </c>
      <c r="P73" s="330">
        <v>0.02</v>
      </c>
      <c r="Q73" s="330">
        <v>0</v>
      </c>
      <c r="R73" s="331" t="s">
        <v>1479</v>
      </c>
      <c r="S73" s="350"/>
      <c r="T73" s="272"/>
    </row>
    <row r="74" spans="1:20" ht="63.75">
      <c r="A74" s="68">
        <v>86</v>
      </c>
      <c r="B74" s="68"/>
      <c r="C74" s="69" t="s">
        <v>50</v>
      </c>
      <c r="D74" s="108">
        <v>45713</v>
      </c>
      <c r="E74" s="108" t="s">
        <v>6465</v>
      </c>
      <c r="F74" s="191" t="s">
        <v>6</v>
      </c>
      <c r="G74" s="191">
        <v>3043870</v>
      </c>
      <c r="H74" s="68"/>
      <c r="I74" s="328" t="s">
        <v>3728</v>
      </c>
      <c r="J74" s="68"/>
      <c r="K74" s="68"/>
      <c r="L74" s="68"/>
      <c r="M74" s="68"/>
      <c r="N74" s="329">
        <v>0</v>
      </c>
      <c r="O74" s="329">
        <v>220801</v>
      </c>
      <c r="P74" s="330">
        <v>0</v>
      </c>
      <c r="Q74" s="330">
        <v>1514694.86</v>
      </c>
      <c r="R74" s="331" t="s">
        <v>1479</v>
      </c>
      <c r="S74" s="350"/>
      <c r="T74" s="272"/>
    </row>
    <row r="75" spans="1:20" ht="76.5">
      <c r="A75" s="68">
        <v>86</v>
      </c>
      <c r="B75" s="68"/>
      <c r="C75" s="69" t="s">
        <v>50</v>
      </c>
      <c r="D75" s="108">
        <v>45713</v>
      </c>
      <c r="E75" s="108" t="s">
        <v>6466</v>
      </c>
      <c r="F75" s="191" t="s">
        <v>10</v>
      </c>
      <c r="G75" s="191">
        <v>3043870</v>
      </c>
      <c r="H75" s="68"/>
      <c r="I75" s="328" t="s">
        <v>3729</v>
      </c>
      <c r="J75" s="68"/>
      <c r="K75" s="68"/>
      <c r="L75" s="68"/>
      <c r="M75" s="68"/>
      <c r="N75" s="329">
        <v>8.75</v>
      </c>
      <c r="O75" s="329">
        <v>0</v>
      </c>
      <c r="P75" s="330">
        <v>60.03</v>
      </c>
      <c r="Q75" s="330">
        <v>0</v>
      </c>
      <c r="R75" s="331" t="s">
        <v>1479</v>
      </c>
      <c r="S75" s="350"/>
      <c r="T75" s="272"/>
    </row>
    <row r="76" spans="1:20" ht="63.75">
      <c r="A76" s="68">
        <v>291</v>
      </c>
      <c r="B76" s="68"/>
      <c r="C76" s="69" t="s">
        <v>119</v>
      </c>
      <c r="D76" s="108">
        <v>45713</v>
      </c>
      <c r="E76" s="108" t="s">
        <v>6467</v>
      </c>
      <c r="F76" s="191" t="s">
        <v>6</v>
      </c>
      <c r="G76" s="191">
        <v>3044161</v>
      </c>
      <c r="H76" s="68"/>
      <c r="I76" s="328" t="s">
        <v>3730</v>
      </c>
      <c r="J76" s="68"/>
      <c r="K76" s="68"/>
      <c r="L76" s="68"/>
      <c r="M76" s="68"/>
      <c r="N76" s="329">
        <v>0</v>
      </c>
      <c r="O76" s="329">
        <v>1566429.31</v>
      </c>
      <c r="P76" s="330">
        <v>0</v>
      </c>
      <c r="Q76" s="330">
        <v>10745705.07</v>
      </c>
      <c r="R76" s="331" t="s">
        <v>1479</v>
      </c>
      <c r="S76" s="350"/>
      <c r="T76" s="272"/>
    </row>
    <row r="77" spans="1:20" ht="51">
      <c r="A77" s="68" t="s">
        <v>541</v>
      </c>
      <c r="B77" s="68"/>
      <c r="C77" s="69" t="s">
        <v>590</v>
      </c>
      <c r="D77" s="108">
        <v>45713</v>
      </c>
      <c r="E77" s="108" t="s">
        <v>6468</v>
      </c>
      <c r="F77" s="191" t="s">
        <v>22</v>
      </c>
      <c r="G77" s="191">
        <v>26167</v>
      </c>
      <c r="H77" s="68"/>
      <c r="I77" s="328" t="s">
        <v>3731</v>
      </c>
      <c r="J77" s="68"/>
      <c r="K77" s="68"/>
      <c r="L77" s="68"/>
      <c r="M77" s="68"/>
      <c r="N77" s="329">
        <v>0</v>
      </c>
      <c r="O77" s="329">
        <v>0</v>
      </c>
      <c r="P77" s="330">
        <v>0</v>
      </c>
      <c r="Q77" s="330">
        <v>0.01</v>
      </c>
      <c r="R77" s="331" t="s">
        <v>1479</v>
      </c>
      <c r="S77" s="350"/>
      <c r="T77" s="272"/>
    </row>
    <row r="78" spans="1:20" ht="51">
      <c r="A78" s="68" t="s">
        <v>541</v>
      </c>
      <c r="B78" s="68"/>
      <c r="C78" s="69" t="s">
        <v>590</v>
      </c>
      <c r="D78" s="108">
        <v>45714</v>
      </c>
      <c r="E78" s="108" t="s">
        <v>6469</v>
      </c>
      <c r="F78" s="191" t="s">
        <v>22</v>
      </c>
      <c r="G78" s="191">
        <v>26171</v>
      </c>
      <c r="H78" s="68"/>
      <c r="I78" s="328" t="s">
        <v>3732</v>
      </c>
      <c r="J78" s="68"/>
      <c r="K78" s="68"/>
      <c r="L78" s="68"/>
      <c r="M78" s="68"/>
      <c r="N78" s="329">
        <v>0</v>
      </c>
      <c r="O78" s="329">
        <v>0</v>
      </c>
      <c r="P78" s="330">
        <v>0</v>
      </c>
      <c r="Q78" s="330">
        <v>0.02</v>
      </c>
      <c r="R78" s="331" t="s">
        <v>1479</v>
      </c>
      <c r="S78" s="350"/>
      <c r="T78" s="272"/>
    </row>
    <row r="79" spans="1:20" ht="63.75">
      <c r="A79" s="68" t="s">
        <v>542</v>
      </c>
      <c r="B79" s="68"/>
      <c r="C79" s="69" t="s">
        <v>687</v>
      </c>
      <c r="D79" s="108">
        <v>45715</v>
      </c>
      <c r="E79" s="108" t="s">
        <v>6470</v>
      </c>
      <c r="F79" s="191" t="s">
        <v>19</v>
      </c>
      <c r="G79" s="191">
        <v>19788</v>
      </c>
      <c r="H79" s="68"/>
      <c r="I79" s="328" t="s">
        <v>3733</v>
      </c>
      <c r="J79" s="68"/>
      <c r="K79" s="68"/>
      <c r="L79" s="68"/>
      <c r="M79" s="68"/>
      <c r="N79" s="329">
        <v>325678.12</v>
      </c>
      <c r="O79" s="329">
        <v>0</v>
      </c>
      <c r="P79" s="330">
        <v>2234151.9</v>
      </c>
      <c r="Q79" s="330">
        <v>0</v>
      </c>
      <c r="R79" s="331" t="s">
        <v>1479</v>
      </c>
      <c r="S79" s="350"/>
      <c r="T79" s="272"/>
    </row>
    <row r="80" spans="1:20" ht="63.75">
      <c r="A80" s="68" t="s">
        <v>542</v>
      </c>
      <c r="B80" s="68"/>
      <c r="C80" s="69" t="s">
        <v>687</v>
      </c>
      <c r="D80" s="108">
        <v>45715</v>
      </c>
      <c r="E80" s="108" t="s">
        <v>6471</v>
      </c>
      <c r="F80" s="191" t="s">
        <v>19</v>
      </c>
      <c r="G80" s="191">
        <v>19807</v>
      </c>
      <c r="H80" s="68"/>
      <c r="I80" s="328" t="s">
        <v>3734</v>
      </c>
      <c r="J80" s="68"/>
      <c r="K80" s="68"/>
      <c r="L80" s="68"/>
      <c r="M80" s="68"/>
      <c r="N80" s="329">
        <v>7399.02</v>
      </c>
      <c r="O80" s="329">
        <v>0</v>
      </c>
      <c r="P80" s="330">
        <v>50757.279999999999</v>
      </c>
      <c r="Q80" s="330">
        <v>0</v>
      </c>
      <c r="R80" s="331" t="s">
        <v>1479</v>
      </c>
      <c r="S80" s="350"/>
      <c r="T80" s="272"/>
    </row>
    <row r="81" spans="1:20" ht="76.5">
      <c r="A81" s="68" t="s">
        <v>542</v>
      </c>
      <c r="B81" s="68"/>
      <c r="C81" s="69" t="s">
        <v>687</v>
      </c>
      <c r="D81" s="108">
        <v>45715</v>
      </c>
      <c r="E81" s="108" t="s">
        <v>6472</v>
      </c>
      <c r="F81" s="191" t="s">
        <v>19</v>
      </c>
      <c r="G81" s="191">
        <v>19806</v>
      </c>
      <c r="H81" s="68"/>
      <c r="I81" s="328" t="s">
        <v>3735</v>
      </c>
      <c r="J81" s="68"/>
      <c r="K81" s="68"/>
      <c r="L81" s="68"/>
      <c r="M81" s="68"/>
      <c r="N81" s="329">
        <v>871183.41</v>
      </c>
      <c r="O81" s="329">
        <v>0</v>
      </c>
      <c r="P81" s="330">
        <v>5976318.1900000004</v>
      </c>
      <c r="Q81" s="330">
        <v>0</v>
      </c>
      <c r="R81" s="331" t="s">
        <v>1479</v>
      </c>
      <c r="S81" s="350"/>
      <c r="T81" s="272"/>
    </row>
    <row r="82" spans="1:20" ht="51">
      <c r="A82" s="68" t="s">
        <v>541</v>
      </c>
      <c r="B82" s="68"/>
      <c r="C82" s="69" t="s">
        <v>590</v>
      </c>
      <c r="D82" s="108">
        <v>45715</v>
      </c>
      <c r="E82" s="108" t="s">
        <v>6473</v>
      </c>
      <c r="F82" s="191" t="s">
        <v>22</v>
      </c>
      <c r="G82" s="191">
        <v>26177</v>
      </c>
      <c r="H82" s="68"/>
      <c r="I82" s="328" t="s">
        <v>3736</v>
      </c>
      <c r="J82" s="68"/>
      <c r="K82" s="68"/>
      <c r="L82" s="68"/>
      <c r="M82" s="68"/>
      <c r="N82" s="329">
        <v>0</v>
      </c>
      <c r="O82" s="329">
        <v>0</v>
      </c>
      <c r="P82" s="330">
        <v>0.01</v>
      </c>
      <c r="Q82" s="330">
        <v>0</v>
      </c>
      <c r="R82" s="331" t="s">
        <v>1479</v>
      </c>
      <c r="S82" s="350"/>
      <c r="T82" s="272"/>
    </row>
    <row r="83" spans="1:20" ht="51">
      <c r="A83" s="68" t="s">
        <v>541</v>
      </c>
      <c r="B83" s="68"/>
      <c r="C83" s="69" t="s">
        <v>590</v>
      </c>
      <c r="D83" s="108">
        <v>45718</v>
      </c>
      <c r="E83" s="108" t="s">
        <v>6474</v>
      </c>
      <c r="F83" s="191" t="s">
        <v>22</v>
      </c>
      <c r="G83" s="191">
        <v>26192</v>
      </c>
      <c r="H83" s="68"/>
      <c r="I83" s="328" t="s">
        <v>6220</v>
      </c>
      <c r="J83" s="68"/>
      <c r="K83" s="68"/>
      <c r="L83" s="68"/>
      <c r="M83" s="68"/>
      <c r="N83" s="329">
        <v>0</v>
      </c>
      <c r="O83" s="329">
        <v>0</v>
      </c>
      <c r="P83" s="330">
        <v>0.01</v>
      </c>
      <c r="Q83" s="330">
        <v>0</v>
      </c>
      <c r="R83" s="331" t="s">
        <v>1479</v>
      </c>
      <c r="S83" s="350"/>
      <c r="T83" s="272"/>
    </row>
    <row r="84" spans="1:20" ht="51">
      <c r="A84" s="68" t="s">
        <v>542</v>
      </c>
      <c r="B84" s="68"/>
      <c r="C84" s="69" t="s">
        <v>687</v>
      </c>
      <c r="D84" s="108">
        <v>45721</v>
      </c>
      <c r="E84" s="108" t="s">
        <v>6475</v>
      </c>
      <c r="F84" s="191" t="s">
        <v>19</v>
      </c>
      <c r="G84" s="191">
        <v>19721</v>
      </c>
      <c r="H84" s="68"/>
      <c r="I84" s="328" t="s">
        <v>6221</v>
      </c>
      <c r="J84" s="68"/>
      <c r="K84" s="68"/>
      <c r="L84" s="68"/>
      <c r="M84" s="68"/>
      <c r="N84" s="329">
        <v>7323.39</v>
      </c>
      <c r="O84" s="329">
        <v>0</v>
      </c>
      <c r="P84" s="330">
        <v>50238.46</v>
      </c>
      <c r="Q84" s="330">
        <v>0</v>
      </c>
      <c r="R84" s="331" t="s">
        <v>1479</v>
      </c>
      <c r="S84" s="350"/>
      <c r="T84" s="272"/>
    </row>
    <row r="85" spans="1:20" ht="76.5">
      <c r="A85" s="68" t="s">
        <v>542</v>
      </c>
      <c r="B85" s="68"/>
      <c r="C85" s="69" t="s">
        <v>687</v>
      </c>
      <c r="D85" s="108">
        <v>45721</v>
      </c>
      <c r="E85" s="108" t="s">
        <v>6476</v>
      </c>
      <c r="F85" s="191" t="s">
        <v>19</v>
      </c>
      <c r="G85" s="191">
        <v>19720</v>
      </c>
      <c r="H85" s="68"/>
      <c r="I85" s="328" t="s">
        <v>6222</v>
      </c>
      <c r="J85" s="68"/>
      <c r="K85" s="68"/>
      <c r="L85" s="68"/>
      <c r="M85" s="68"/>
      <c r="N85" s="329">
        <v>469137.44</v>
      </c>
      <c r="O85" s="329">
        <v>0</v>
      </c>
      <c r="P85" s="330">
        <v>3218282.84</v>
      </c>
      <c r="Q85" s="330">
        <v>0</v>
      </c>
      <c r="R85" s="331" t="s">
        <v>1479</v>
      </c>
      <c r="S85" s="350"/>
      <c r="T85" s="272"/>
    </row>
    <row r="86" spans="1:20" ht="63.75">
      <c r="A86" s="68">
        <v>46</v>
      </c>
      <c r="B86" s="68"/>
      <c r="C86" s="69" t="s">
        <v>1367</v>
      </c>
      <c r="D86" s="108">
        <v>45721</v>
      </c>
      <c r="E86" s="108" t="s">
        <v>6477</v>
      </c>
      <c r="F86" s="191" t="s">
        <v>6</v>
      </c>
      <c r="G86" s="191">
        <v>1121398</v>
      </c>
      <c r="H86" s="68"/>
      <c r="I86" s="328" t="s">
        <v>6223</v>
      </c>
      <c r="J86" s="68"/>
      <c r="K86" s="68"/>
      <c r="L86" s="68"/>
      <c r="M86" s="68"/>
      <c r="N86" s="329">
        <v>0</v>
      </c>
      <c r="O86" s="329">
        <v>405414</v>
      </c>
      <c r="P86" s="330">
        <v>0</v>
      </c>
      <c r="Q86" s="330">
        <v>2781140.04</v>
      </c>
      <c r="R86" s="331" t="s">
        <v>1479</v>
      </c>
      <c r="S86" s="350"/>
      <c r="T86" s="272"/>
    </row>
    <row r="87" spans="1:20" ht="63.75">
      <c r="A87" s="68" t="s">
        <v>542</v>
      </c>
      <c r="B87" s="68"/>
      <c r="C87" s="69" t="s">
        <v>687</v>
      </c>
      <c r="D87" s="108">
        <v>45721</v>
      </c>
      <c r="E87" s="108" t="s">
        <v>6478</v>
      </c>
      <c r="F87" s="191" t="s">
        <v>19</v>
      </c>
      <c r="G87" s="191">
        <v>1121386</v>
      </c>
      <c r="H87" s="68"/>
      <c r="I87" s="328" t="s">
        <v>6224</v>
      </c>
      <c r="J87" s="68"/>
      <c r="K87" s="68"/>
      <c r="L87" s="68"/>
      <c r="M87" s="68"/>
      <c r="N87" s="329">
        <v>1099585.21</v>
      </c>
      <c r="O87" s="329">
        <v>0</v>
      </c>
      <c r="P87" s="330">
        <v>7543154.54</v>
      </c>
      <c r="Q87" s="330">
        <v>0</v>
      </c>
      <c r="R87" s="331" t="s">
        <v>1479</v>
      </c>
      <c r="S87" s="350"/>
      <c r="T87" s="272"/>
    </row>
    <row r="88" spans="1:20" ht="76.5">
      <c r="A88" s="68">
        <v>46</v>
      </c>
      <c r="B88" s="68"/>
      <c r="C88" s="69" t="s">
        <v>1367</v>
      </c>
      <c r="D88" s="108">
        <v>45721</v>
      </c>
      <c r="E88" s="108" t="s">
        <v>6479</v>
      </c>
      <c r="F88" s="191" t="s">
        <v>10</v>
      </c>
      <c r="G88" s="191">
        <v>1121398</v>
      </c>
      <c r="H88" s="68"/>
      <c r="I88" s="328" t="s">
        <v>6225</v>
      </c>
      <c r="J88" s="68"/>
      <c r="K88" s="68"/>
      <c r="L88" s="68"/>
      <c r="M88" s="68"/>
      <c r="N88" s="329">
        <v>8.75</v>
      </c>
      <c r="O88" s="329">
        <v>0</v>
      </c>
      <c r="P88" s="330">
        <v>60.03</v>
      </c>
      <c r="Q88" s="330">
        <v>0</v>
      </c>
      <c r="R88" s="331" t="s">
        <v>1479</v>
      </c>
      <c r="S88" s="350"/>
      <c r="T88" s="272"/>
    </row>
    <row r="89" spans="1:20" ht="51">
      <c r="A89" s="68" t="s">
        <v>541</v>
      </c>
      <c r="B89" s="68"/>
      <c r="C89" s="69" t="s">
        <v>590</v>
      </c>
      <c r="D89" s="108">
        <v>45721</v>
      </c>
      <c r="E89" s="108" t="s">
        <v>6480</v>
      </c>
      <c r="F89" s="191" t="s">
        <v>22</v>
      </c>
      <c r="G89" s="191">
        <v>26205</v>
      </c>
      <c r="H89" s="68"/>
      <c r="I89" s="328" t="s">
        <v>6226</v>
      </c>
      <c r="J89" s="68"/>
      <c r="K89" s="68"/>
      <c r="L89" s="68"/>
      <c r="M89" s="68"/>
      <c r="N89" s="329">
        <v>0</v>
      </c>
      <c r="O89" s="329">
        <v>0</v>
      </c>
      <c r="P89" s="330">
        <v>0</v>
      </c>
      <c r="Q89" s="330">
        <v>0.01</v>
      </c>
      <c r="R89" s="331" t="s">
        <v>1479</v>
      </c>
      <c r="S89" s="350"/>
      <c r="T89" s="272"/>
    </row>
    <row r="90" spans="1:20" ht="51">
      <c r="A90" s="68" t="s">
        <v>541</v>
      </c>
      <c r="B90" s="68"/>
      <c r="C90" s="69" t="s">
        <v>590</v>
      </c>
      <c r="D90" s="108">
        <v>45722</v>
      </c>
      <c r="E90" s="108" t="s">
        <v>6481</v>
      </c>
      <c r="F90" s="191" t="s">
        <v>22</v>
      </c>
      <c r="G90" s="191">
        <v>26210</v>
      </c>
      <c r="H90" s="68"/>
      <c r="I90" s="328" t="s">
        <v>6227</v>
      </c>
      <c r="J90" s="68"/>
      <c r="K90" s="68"/>
      <c r="L90" s="68"/>
      <c r="M90" s="68"/>
      <c r="N90" s="329">
        <v>0</v>
      </c>
      <c r="O90" s="329">
        <v>0</v>
      </c>
      <c r="P90" s="330">
        <v>0.01</v>
      </c>
      <c r="Q90" s="330">
        <v>0</v>
      </c>
      <c r="R90" s="331" t="s">
        <v>1479</v>
      </c>
      <c r="S90" s="350"/>
      <c r="T90" s="272"/>
    </row>
    <row r="91" spans="1:20" ht="51">
      <c r="A91" s="68">
        <v>10</v>
      </c>
      <c r="B91" s="68"/>
      <c r="C91" s="69" t="s">
        <v>38</v>
      </c>
      <c r="D91" s="108">
        <v>45722</v>
      </c>
      <c r="E91" s="108" t="s">
        <v>6482</v>
      </c>
      <c r="F91" s="191" t="s">
        <v>3</v>
      </c>
      <c r="G91" s="191">
        <v>2264836</v>
      </c>
      <c r="H91" s="68"/>
      <c r="I91" s="328" t="s">
        <v>6228</v>
      </c>
      <c r="J91" s="68"/>
      <c r="K91" s="68"/>
      <c r="L91" s="68"/>
      <c r="M91" s="68"/>
      <c r="N91" s="329">
        <v>0</v>
      </c>
      <c r="O91" s="329">
        <v>40</v>
      </c>
      <c r="P91" s="330">
        <v>0</v>
      </c>
      <c r="Q91" s="330">
        <v>274.39999999999998</v>
      </c>
      <c r="R91" s="331" t="s">
        <v>1479</v>
      </c>
      <c r="S91" s="350"/>
      <c r="T91" s="272"/>
    </row>
    <row r="92" spans="1:20" ht="63.75">
      <c r="A92" s="68">
        <v>20</v>
      </c>
      <c r="B92" s="68"/>
      <c r="C92" s="69" t="s">
        <v>41</v>
      </c>
      <c r="D92" s="108">
        <v>45723</v>
      </c>
      <c r="E92" s="108" t="s">
        <v>6483</v>
      </c>
      <c r="F92" s="191" t="s">
        <v>10</v>
      </c>
      <c r="G92" s="191">
        <v>1121603</v>
      </c>
      <c r="H92" s="68"/>
      <c r="I92" s="328" t="s">
        <v>6229</v>
      </c>
      <c r="J92" s="68"/>
      <c r="K92" s="68"/>
      <c r="L92" s="68"/>
      <c r="M92" s="68"/>
      <c r="N92" s="329">
        <v>8.75</v>
      </c>
      <c r="O92" s="329">
        <v>0</v>
      </c>
      <c r="P92" s="330">
        <v>60.03</v>
      </c>
      <c r="Q92" s="330">
        <v>0</v>
      </c>
      <c r="R92" s="331" t="s">
        <v>1479</v>
      </c>
      <c r="S92" s="350"/>
      <c r="T92" s="272"/>
    </row>
    <row r="93" spans="1:20" ht="51">
      <c r="A93" s="68" t="s">
        <v>541</v>
      </c>
      <c r="B93" s="68"/>
      <c r="C93" s="69" t="s">
        <v>590</v>
      </c>
      <c r="D93" s="108">
        <v>45723</v>
      </c>
      <c r="E93" s="108" t="s">
        <v>6484</v>
      </c>
      <c r="F93" s="191" t="s">
        <v>22</v>
      </c>
      <c r="G93" s="191">
        <v>26217</v>
      </c>
      <c r="H93" s="68"/>
      <c r="I93" s="328" t="s">
        <v>6230</v>
      </c>
      <c r="J93" s="68"/>
      <c r="K93" s="68"/>
      <c r="L93" s="68"/>
      <c r="M93" s="68"/>
      <c r="N93" s="329">
        <v>0</v>
      </c>
      <c r="O93" s="329">
        <v>0</v>
      </c>
      <c r="P93" s="330">
        <v>0.01</v>
      </c>
      <c r="Q93" s="330">
        <v>0</v>
      </c>
      <c r="R93" s="331" t="s">
        <v>1479</v>
      </c>
      <c r="S93" s="350"/>
      <c r="T93" s="272"/>
    </row>
    <row r="94" spans="1:20" ht="76.5">
      <c r="A94" s="68" t="s">
        <v>542</v>
      </c>
      <c r="B94" s="68"/>
      <c r="C94" s="69" t="s">
        <v>687</v>
      </c>
      <c r="D94" s="108">
        <v>45726</v>
      </c>
      <c r="E94" s="108" t="s">
        <v>6485</v>
      </c>
      <c r="F94" s="191" t="s">
        <v>19</v>
      </c>
      <c r="G94" s="191">
        <v>1121677</v>
      </c>
      <c r="H94" s="68"/>
      <c r="I94" s="328" t="s">
        <v>6231</v>
      </c>
      <c r="J94" s="68"/>
      <c r="K94" s="68"/>
      <c r="L94" s="68"/>
      <c r="M94" s="68"/>
      <c r="N94" s="329">
        <v>955722.84</v>
      </c>
      <c r="O94" s="329">
        <v>0</v>
      </c>
      <c r="P94" s="330">
        <v>6556258.6799999997</v>
      </c>
      <c r="Q94" s="330">
        <v>0</v>
      </c>
      <c r="R94" s="331" t="s">
        <v>1479</v>
      </c>
      <c r="S94" s="350"/>
      <c r="T94" s="272"/>
    </row>
    <row r="95" spans="1:20" ht="63.75">
      <c r="A95" s="68">
        <v>513</v>
      </c>
      <c r="B95" s="68"/>
      <c r="C95" s="69" t="s">
        <v>160</v>
      </c>
      <c r="D95" s="108">
        <v>45727</v>
      </c>
      <c r="E95" s="108" t="s">
        <v>6486</v>
      </c>
      <c r="F95" s="191" t="s">
        <v>6</v>
      </c>
      <c r="G95" s="191">
        <v>3057589</v>
      </c>
      <c r="H95" s="68"/>
      <c r="I95" s="328" t="s">
        <v>6232</v>
      </c>
      <c r="J95" s="68"/>
      <c r="K95" s="68"/>
      <c r="L95" s="68"/>
      <c r="M95" s="68"/>
      <c r="N95" s="329">
        <v>0</v>
      </c>
      <c r="O95" s="329">
        <v>62606.18</v>
      </c>
      <c r="P95" s="330">
        <v>0</v>
      </c>
      <c r="Q95" s="330">
        <v>429478.39</v>
      </c>
      <c r="R95" s="331" t="s">
        <v>1479</v>
      </c>
      <c r="S95" s="350"/>
      <c r="T95" s="272"/>
    </row>
    <row r="96" spans="1:20" ht="63.75">
      <c r="A96" s="68">
        <v>47</v>
      </c>
      <c r="B96" s="68"/>
      <c r="C96" s="69" t="s">
        <v>45</v>
      </c>
      <c r="D96" s="108">
        <v>45727</v>
      </c>
      <c r="E96" s="108" t="s">
        <v>6487</v>
      </c>
      <c r="F96" s="191" t="s">
        <v>10</v>
      </c>
      <c r="G96" s="191">
        <v>1121754</v>
      </c>
      <c r="H96" s="68"/>
      <c r="I96" s="328" t="s">
        <v>6233</v>
      </c>
      <c r="J96" s="68"/>
      <c r="K96" s="68"/>
      <c r="L96" s="68"/>
      <c r="M96" s="68"/>
      <c r="N96" s="329">
        <v>8.75</v>
      </c>
      <c r="O96" s="329">
        <v>0</v>
      </c>
      <c r="P96" s="330">
        <v>60.03</v>
      </c>
      <c r="Q96" s="330">
        <v>0</v>
      </c>
      <c r="R96" s="331" t="s">
        <v>1479</v>
      </c>
      <c r="S96" s="350"/>
      <c r="T96" s="272"/>
    </row>
    <row r="97" spans="1:20" ht="51">
      <c r="A97" s="68" t="s">
        <v>541</v>
      </c>
      <c r="B97" s="68"/>
      <c r="C97" s="69" t="s">
        <v>590</v>
      </c>
      <c r="D97" s="108">
        <v>45728</v>
      </c>
      <c r="E97" s="108" t="s">
        <v>6488</v>
      </c>
      <c r="F97" s="191" t="s">
        <v>22</v>
      </c>
      <c r="G97" s="191">
        <v>26241</v>
      </c>
      <c r="H97" s="68"/>
      <c r="I97" s="328" t="s">
        <v>6234</v>
      </c>
      <c r="J97" s="68"/>
      <c r="K97" s="68"/>
      <c r="L97" s="68"/>
      <c r="M97" s="68"/>
      <c r="N97" s="329">
        <v>0</v>
      </c>
      <c r="O97" s="329">
        <v>0</v>
      </c>
      <c r="P97" s="330">
        <v>0.02</v>
      </c>
      <c r="Q97" s="330">
        <v>0</v>
      </c>
      <c r="R97" s="331" t="s">
        <v>1479</v>
      </c>
      <c r="S97" s="350"/>
      <c r="T97" s="272"/>
    </row>
    <row r="98" spans="1:20" ht="51">
      <c r="A98" s="68" t="s">
        <v>541</v>
      </c>
      <c r="B98" s="68"/>
      <c r="C98" s="69" t="s">
        <v>590</v>
      </c>
      <c r="D98" s="108">
        <v>45729</v>
      </c>
      <c r="E98" s="108" t="s">
        <v>6489</v>
      </c>
      <c r="F98" s="191" t="s">
        <v>22</v>
      </c>
      <c r="G98" s="191">
        <v>26246</v>
      </c>
      <c r="H98" s="68"/>
      <c r="I98" s="328" t="s">
        <v>6235</v>
      </c>
      <c r="J98" s="68"/>
      <c r="K98" s="68"/>
      <c r="L98" s="68"/>
      <c r="M98" s="68"/>
      <c r="N98" s="329">
        <v>0</v>
      </c>
      <c r="O98" s="329">
        <v>0</v>
      </c>
      <c r="P98" s="330">
        <v>0</v>
      </c>
      <c r="Q98" s="330">
        <v>0.01</v>
      </c>
      <c r="R98" s="331" t="s">
        <v>1479</v>
      </c>
      <c r="S98" s="350"/>
      <c r="T98" s="272"/>
    </row>
    <row r="99" spans="1:20" ht="63.75">
      <c r="A99" s="68" t="s">
        <v>542</v>
      </c>
      <c r="B99" s="68"/>
      <c r="C99" s="69" t="s">
        <v>687</v>
      </c>
      <c r="D99" s="108">
        <v>45730</v>
      </c>
      <c r="E99" s="108" t="s">
        <v>6490</v>
      </c>
      <c r="F99" s="191" t="s">
        <v>19</v>
      </c>
      <c r="G99" s="191">
        <v>19801</v>
      </c>
      <c r="H99" s="68"/>
      <c r="I99" s="328" t="s">
        <v>6236</v>
      </c>
      <c r="J99" s="68"/>
      <c r="K99" s="68"/>
      <c r="L99" s="68"/>
      <c r="M99" s="68"/>
      <c r="N99" s="329">
        <v>257399.97</v>
      </c>
      <c r="O99" s="329">
        <v>0</v>
      </c>
      <c r="P99" s="330">
        <v>1765763.79</v>
      </c>
      <c r="Q99" s="330">
        <v>0</v>
      </c>
      <c r="R99" s="331" t="s">
        <v>1479</v>
      </c>
      <c r="S99" s="350"/>
      <c r="T99" s="272"/>
    </row>
    <row r="100" spans="1:20" ht="51">
      <c r="A100" s="68">
        <v>348</v>
      </c>
      <c r="B100" s="68"/>
      <c r="C100" s="69" t="s">
        <v>143</v>
      </c>
      <c r="D100" s="108">
        <v>45730</v>
      </c>
      <c r="E100" s="108" t="s">
        <v>6491</v>
      </c>
      <c r="F100" s="191" t="s">
        <v>6</v>
      </c>
      <c r="G100" s="191">
        <v>1122029</v>
      </c>
      <c r="H100" s="68"/>
      <c r="I100" s="328" t="s">
        <v>6237</v>
      </c>
      <c r="J100" s="68"/>
      <c r="K100" s="68"/>
      <c r="L100" s="68"/>
      <c r="M100" s="68"/>
      <c r="N100" s="329">
        <v>0</v>
      </c>
      <c r="O100" s="329">
        <v>8.75</v>
      </c>
      <c r="P100" s="330">
        <v>0</v>
      </c>
      <c r="Q100" s="330">
        <v>60.03</v>
      </c>
      <c r="R100" s="331" t="s">
        <v>1479</v>
      </c>
      <c r="S100" s="350"/>
      <c r="T100" s="272"/>
    </row>
    <row r="101" spans="1:20" ht="51">
      <c r="A101" s="68" t="s">
        <v>541</v>
      </c>
      <c r="B101" s="68"/>
      <c r="C101" s="69" t="s">
        <v>590</v>
      </c>
      <c r="D101" s="108">
        <v>45730</v>
      </c>
      <c r="E101" s="108" t="s">
        <v>6492</v>
      </c>
      <c r="F101" s="191" t="s">
        <v>22</v>
      </c>
      <c r="G101" s="191">
        <v>26250</v>
      </c>
      <c r="H101" s="68"/>
      <c r="I101" s="328" t="s">
        <v>6238</v>
      </c>
      <c r="J101" s="68"/>
      <c r="K101" s="68"/>
      <c r="L101" s="68"/>
      <c r="M101" s="68"/>
      <c r="N101" s="329">
        <v>0</v>
      </c>
      <c r="O101" s="329">
        <v>0</v>
      </c>
      <c r="P101" s="330">
        <v>0.02</v>
      </c>
      <c r="Q101" s="330">
        <v>0</v>
      </c>
      <c r="R101" s="331" t="s">
        <v>1479</v>
      </c>
      <c r="S101" s="350"/>
      <c r="T101" s="272"/>
    </row>
    <row r="102" spans="1:20" ht="51">
      <c r="A102" s="68" t="s">
        <v>541</v>
      </c>
      <c r="B102" s="68"/>
      <c r="C102" s="69" t="s">
        <v>590</v>
      </c>
      <c r="D102" s="108">
        <v>45732</v>
      </c>
      <c r="E102" s="108" t="s">
        <v>6493</v>
      </c>
      <c r="F102" s="191" t="s">
        <v>22</v>
      </c>
      <c r="G102" s="191">
        <v>26260</v>
      </c>
      <c r="H102" s="68"/>
      <c r="I102" s="328" t="s">
        <v>6239</v>
      </c>
      <c r="J102" s="68"/>
      <c r="K102" s="68"/>
      <c r="L102" s="68"/>
      <c r="M102" s="68"/>
      <c r="N102" s="329">
        <v>0</v>
      </c>
      <c r="O102" s="329">
        <v>0</v>
      </c>
      <c r="P102" s="330">
        <v>0</v>
      </c>
      <c r="Q102" s="330">
        <v>0.01</v>
      </c>
      <c r="R102" s="331" t="s">
        <v>1479</v>
      </c>
      <c r="S102" s="350"/>
      <c r="T102" s="272"/>
    </row>
    <row r="103" spans="1:20" ht="63.75">
      <c r="A103" s="68">
        <v>46</v>
      </c>
      <c r="B103" s="68"/>
      <c r="C103" s="69" t="s">
        <v>1367</v>
      </c>
      <c r="D103" s="108">
        <v>45733</v>
      </c>
      <c r="E103" s="108" t="s">
        <v>6494</v>
      </c>
      <c r="F103" s="191" t="s">
        <v>6</v>
      </c>
      <c r="G103" s="191">
        <v>3064568</v>
      </c>
      <c r="H103" s="68"/>
      <c r="I103" s="328" t="s">
        <v>6240</v>
      </c>
      <c r="J103" s="68"/>
      <c r="K103" s="68"/>
      <c r="L103" s="68"/>
      <c r="M103" s="68"/>
      <c r="N103" s="329">
        <v>0</v>
      </c>
      <c r="O103" s="329">
        <v>32383452.620000001</v>
      </c>
      <c r="P103" s="330">
        <v>0</v>
      </c>
      <c r="Q103" s="330">
        <v>222150484.97</v>
      </c>
      <c r="R103" s="331" t="s">
        <v>1479</v>
      </c>
      <c r="S103" s="350"/>
      <c r="T103" s="272"/>
    </row>
    <row r="104" spans="1:20" ht="76.5">
      <c r="A104" s="68">
        <v>46</v>
      </c>
      <c r="B104" s="68"/>
      <c r="C104" s="69" t="s">
        <v>1367</v>
      </c>
      <c r="D104" s="108">
        <v>45733</v>
      </c>
      <c r="E104" s="108" t="s">
        <v>6495</v>
      </c>
      <c r="F104" s="191" t="s">
        <v>10</v>
      </c>
      <c r="G104" s="191">
        <v>3064568</v>
      </c>
      <c r="H104" s="68"/>
      <c r="I104" s="328" t="s">
        <v>6241</v>
      </c>
      <c r="J104" s="68"/>
      <c r="K104" s="68"/>
      <c r="L104" s="68"/>
      <c r="M104" s="68"/>
      <c r="N104" s="329">
        <v>8.75</v>
      </c>
      <c r="O104" s="329">
        <v>0</v>
      </c>
      <c r="P104" s="330">
        <v>60.03</v>
      </c>
      <c r="Q104" s="330">
        <v>0</v>
      </c>
      <c r="R104" s="331" t="s">
        <v>1479</v>
      </c>
      <c r="S104" s="350"/>
      <c r="T104" s="272"/>
    </row>
    <row r="105" spans="1:20" ht="51">
      <c r="A105" s="68" t="s">
        <v>542</v>
      </c>
      <c r="B105" s="68"/>
      <c r="C105" s="69" t="s">
        <v>687</v>
      </c>
      <c r="D105" s="108">
        <v>45733</v>
      </c>
      <c r="E105" s="108" t="s">
        <v>6496</v>
      </c>
      <c r="F105" s="191" t="s">
        <v>19</v>
      </c>
      <c r="G105" s="191">
        <v>19879</v>
      </c>
      <c r="H105" s="68"/>
      <c r="I105" s="328" t="s">
        <v>6242</v>
      </c>
      <c r="J105" s="68"/>
      <c r="K105" s="68"/>
      <c r="L105" s="68"/>
      <c r="M105" s="68"/>
      <c r="N105" s="329">
        <v>312654.07</v>
      </c>
      <c r="O105" s="329">
        <v>0</v>
      </c>
      <c r="P105" s="330">
        <v>2144806.92</v>
      </c>
      <c r="Q105" s="330">
        <v>0</v>
      </c>
      <c r="R105" s="331" t="s">
        <v>1479</v>
      </c>
      <c r="S105" s="350"/>
      <c r="T105" s="272"/>
    </row>
    <row r="106" spans="1:20" ht="51">
      <c r="A106" s="68" t="s">
        <v>542</v>
      </c>
      <c r="B106" s="68"/>
      <c r="C106" s="69" t="s">
        <v>687</v>
      </c>
      <c r="D106" s="108">
        <v>45733</v>
      </c>
      <c r="E106" s="108" t="s">
        <v>6497</v>
      </c>
      <c r="F106" s="191" t="s">
        <v>19</v>
      </c>
      <c r="G106" s="191">
        <v>19878</v>
      </c>
      <c r="H106" s="68"/>
      <c r="I106" s="328" t="s">
        <v>6243</v>
      </c>
      <c r="J106" s="68"/>
      <c r="K106" s="68"/>
      <c r="L106" s="68"/>
      <c r="M106" s="68"/>
      <c r="N106" s="329">
        <v>1060575.5</v>
      </c>
      <c r="O106" s="329">
        <v>0</v>
      </c>
      <c r="P106" s="330">
        <v>7275547.9299999997</v>
      </c>
      <c r="Q106" s="330">
        <v>0</v>
      </c>
      <c r="R106" s="331" t="s">
        <v>1479</v>
      </c>
      <c r="S106" s="350"/>
      <c r="T106" s="272"/>
    </row>
    <row r="107" spans="1:20" ht="51">
      <c r="A107" s="68" t="s">
        <v>542</v>
      </c>
      <c r="B107" s="68"/>
      <c r="C107" s="69" t="s">
        <v>687</v>
      </c>
      <c r="D107" s="108">
        <v>45733</v>
      </c>
      <c r="E107" s="108" t="s">
        <v>6498</v>
      </c>
      <c r="F107" s="191" t="s">
        <v>19</v>
      </c>
      <c r="G107" s="191">
        <v>19880</v>
      </c>
      <c r="H107" s="68"/>
      <c r="I107" s="328" t="s">
        <v>6244</v>
      </c>
      <c r="J107" s="68"/>
      <c r="K107" s="68"/>
      <c r="L107" s="68"/>
      <c r="M107" s="68"/>
      <c r="N107" s="329">
        <v>353807.27</v>
      </c>
      <c r="O107" s="329">
        <v>0</v>
      </c>
      <c r="P107" s="330">
        <v>2427117.87</v>
      </c>
      <c r="Q107" s="330">
        <v>0</v>
      </c>
      <c r="R107" s="331" t="s">
        <v>1479</v>
      </c>
      <c r="S107" s="350"/>
      <c r="T107" s="272"/>
    </row>
    <row r="108" spans="1:20" ht="51">
      <c r="A108" s="68" t="s">
        <v>542</v>
      </c>
      <c r="B108" s="68"/>
      <c r="C108" s="69" t="s">
        <v>687</v>
      </c>
      <c r="D108" s="108">
        <v>45733</v>
      </c>
      <c r="E108" s="108" t="s">
        <v>6499</v>
      </c>
      <c r="F108" s="191" t="s">
        <v>19</v>
      </c>
      <c r="G108" s="191">
        <v>19877</v>
      </c>
      <c r="H108" s="68"/>
      <c r="I108" s="328" t="s">
        <v>6245</v>
      </c>
      <c r="J108" s="68"/>
      <c r="K108" s="68"/>
      <c r="L108" s="68"/>
      <c r="M108" s="68"/>
      <c r="N108" s="329">
        <v>2066073.76</v>
      </c>
      <c r="O108" s="329">
        <v>0</v>
      </c>
      <c r="P108" s="330">
        <v>14173265.99</v>
      </c>
      <c r="Q108" s="330">
        <v>0</v>
      </c>
      <c r="R108" s="331" t="s">
        <v>1479</v>
      </c>
      <c r="S108" s="350"/>
      <c r="T108" s="272"/>
    </row>
    <row r="109" spans="1:20" ht="51">
      <c r="A109" s="68" t="s">
        <v>542</v>
      </c>
      <c r="B109" s="68"/>
      <c r="C109" s="69" t="s">
        <v>687</v>
      </c>
      <c r="D109" s="108">
        <v>45733</v>
      </c>
      <c r="E109" s="108" t="s">
        <v>6500</v>
      </c>
      <c r="F109" s="191" t="s">
        <v>19</v>
      </c>
      <c r="G109" s="191">
        <v>19875</v>
      </c>
      <c r="H109" s="68"/>
      <c r="I109" s="328" t="s">
        <v>6246</v>
      </c>
      <c r="J109" s="68"/>
      <c r="K109" s="68"/>
      <c r="L109" s="68"/>
      <c r="M109" s="68"/>
      <c r="N109" s="329">
        <v>4080844.74</v>
      </c>
      <c r="O109" s="329">
        <v>0</v>
      </c>
      <c r="P109" s="330">
        <v>27994594.920000002</v>
      </c>
      <c r="Q109" s="330">
        <v>0</v>
      </c>
      <c r="R109" s="331" t="s">
        <v>1479</v>
      </c>
      <c r="S109" s="350"/>
      <c r="T109" s="272"/>
    </row>
    <row r="110" spans="1:20" ht="76.5">
      <c r="A110" s="68">
        <v>291</v>
      </c>
      <c r="B110" s="68"/>
      <c r="C110" s="69" t="s">
        <v>119</v>
      </c>
      <c r="D110" s="108">
        <v>45733</v>
      </c>
      <c r="E110" s="108" t="s">
        <v>6501</v>
      </c>
      <c r="F110" s="191" t="s">
        <v>6</v>
      </c>
      <c r="G110" s="191">
        <v>3065018</v>
      </c>
      <c r="H110" s="68"/>
      <c r="I110" s="328" t="s">
        <v>6247</v>
      </c>
      <c r="J110" s="68"/>
      <c r="K110" s="68"/>
      <c r="L110" s="68"/>
      <c r="M110" s="68"/>
      <c r="N110" s="329">
        <v>0</v>
      </c>
      <c r="O110" s="329">
        <v>7000000</v>
      </c>
      <c r="P110" s="330">
        <v>0</v>
      </c>
      <c r="Q110" s="330">
        <v>48020000</v>
      </c>
      <c r="R110" s="331" t="s">
        <v>1479</v>
      </c>
      <c r="S110" s="350"/>
      <c r="T110" s="272"/>
    </row>
    <row r="111" spans="1:20" ht="63.75">
      <c r="A111" s="68" t="s">
        <v>542</v>
      </c>
      <c r="B111" s="68"/>
      <c r="C111" s="69" t="s">
        <v>687</v>
      </c>
      <c r="D111" s="108">
        <v>45733</v>
      </c>
      <c r="E111" s="108" t="s">
        <v>6502</v>
      </c>
      <c r="F111" s="191" t="s">
        <v>19</v>
      </c>
      <c r="G111" s="191">
        <v>19886</v>
      </c>
      <c r="H111" s="68"/>
      <c r="I111" s="328" t="s">
        <v>6248</v>
      </c>
      <c r="J111" s="68"/>
      <c r="K111" s="68"/>
      <c r="L111" s="68"/>
      <c r="M111" s="68"/>
      <c r="N111" s="329">
        <v>12199755.32</v>
      </c>
      <c r="O111" s="329">
        <v>0</v>
      </c>
      <c r="P111" s="330">
        <v>83690321.5</v>
      </c>
      <c r="Q111" s="330">
        <v>0</v>
      </c>
      <c r="R111" s="331" t="s">
        <v>1479</v>
      </c>
      <c r="S111" s="350"/>
      <c r="T111" s="272"/>
    </row>
    <row r="112" spans="1:20" ht="51">
      <c r="A112" s="68" t="s">
        <v>542</v>
      </c>
      <c r="B112" s="68"/>
      <c r="C112" s="69" t="s">
        <v>687</v>
      </c>
      <c r="D112" s="108">
        <v>45733</v>
      </c>
      <c r="E112" s="108" t="s">
        <v>6503</v>
      </c>
      <c r="F112" s="191" t="s">
        <v>19</v>
      </c>
      <c r="G112" s="191">
        <v>19885</v>
      </c>
      <c r="H112" s="68"/>
      <c r="I112" s="328" t="s">
        <v>6249</v>
      </c>
      <c r="J112" s="68"/>
      <c r="K112" s="68"/>
      <c r="L112" s="68"/>
      <c r="M112" s="68"/>
      <c r="N112" s="329">
        <v>203799.73</v>
      </c>
      <c r="O112" s="329">
        <v>0</v>
      </c>
      <c r="P112" s="330">
        <v>1398066.15</v>
      </c>
      <c r="Q112" s="330">
        <v>0</v>
      </c>
      <c r="R112" s="331" t="s">
        <v>1479</v>
      </c>
      <c r="S112" s="350"/>
      <c r="T112" s="272"/>
    </row>
    <row r="113" spans="1:20" ht="51">
      <c r="A113" s="68" t="s">
        <v>542</v>
      </c>
      <c r="B113" s="68"/>
      <c r="C113" s="69" t="s">
        <v>687</v>
      </c>
      <c r="D113" s="108">
        <v>45733</v>
      </c>
      <c r="E113" s="108" t="s">
        <v>6504</v>
      </c>
      <c r="F113" s="191" t="s">
        <v>19</v>
      </c>
      <c r="G113" s="191">
        <v>19882</v>
      </c>
      <c r="H113" s="68"/>
      <c r="I113" s="328" t="s">
        <v>6250</v>
      </c>
      <c r="J113" s="68"/>
      <c r="K113" s="68"/>
      <c r="L113" s="68"/>
      <c r="M113" s="68"/>
      <c r="N113" s="329">
        <v>5412527.5300000003</v>
      </c>
      <c r="O113" s="329">
        <v>0</v>
      </c>
      <c r="P113" s="330">
        <v>37129938.859999999</v>
      </c>
      <c r="Q113" s="330">
        <v>0</v>
      </c>
      <c r="R113" s="331" t="s">
        <v>1479</v>
      </c>
      <c r="S113" s="350"/>
      <c r="T113" s="272"/>
    </row>
    <row r="114" spans="1:20" ht="51">
      <c r="A114" s="68" t="s">
        <v>542</v>
      </c>
      <c r="B114" s="68"/>
      <c r="C114" s="69" t="s">
        <v>687</v>
      </c>
      <c r="D114" s="108">
        <v>45733</v>
      </c>
      <c r="E114" s="108" t="s">
        <v>6505</v>
      </c>
      <c r="F114" s="191" t="s">
        <v>19</v>
      </c>
      <c r="G114" s="191">
        <v>19889</v>
      </c>
      <c r="H114" s="68"/>
      <c r="I114" s="328" t="s">
        <v>6251</v>
      </c>
      <c r="J114" s="68"/>
      <c r="K114" s="68"/>
      <c r="L114" s="68"/>
      <c r="M114" s="68"/>
      <c r="N114" s="329">
        <v>7426.45</v>
      </c>
      <c r="O114" s="329">
        <v>0</v>
      </c>
      <c r="P114" s="330">
        <v>50945.45</v>
      </c>
      <c r="Q114" s="330">
        <v>0</v>
      </c>
      <c r="R114" s="331" t="s">
        <v>1479</v>
      </c>
      <c r="S114" s="350"/>
      <c r="T114" s="272"/>
    </row>
    <row r="115" spans="1:20" ht="51">
      <c r="A115" s="68" t="s">
        <v>542</v>
      </c>
      <c r="B115" s="68"/>
      <c r="C115" s="69" t="s">
        <v>687</v>
      </c>
      <c r="D115" s="108">
        <v>45733</v>
      </c>
      <c r="E115" s="108" t="s">
        <v>6506</v>
      </c>
      <c r="F115" s="191" t="s">
        <v>19</v>
      </c>
      <c r="G115" s="191">
        <v>19890</v>
      </c>
      <c r="H115" s="68"/>
      <c r="I115" s="328" t="s">
        <v>6252</v>
      </c>
      <c r="J115" s="68"/>
      <c r="K115" s="68"/>
      <c r="L115" s="68"/>
      <c r="M115" s="68"/>
      <c r="N115" s="329">
        <v>33009.94</v>
      </c>
      <c r="O115" s="329">
        <v>0</v>
      </c>
      <c r="P115" s="330">
        <v>226448.19</v>
      </c>
      <c r="Q115" s="330">
        <v>0</v>
      </c>
      <c r="R115" s="331" t="s">
        <v>1479</v>
      </c>
      <c r="S115" s="350"/>
      <c r="T115" s="272"/>
    </row>
    <row r="116" spans="1:20" ht="63.75">
      <c r="A116" s="68" t="s">
        <v>542</v>
      </c>
      <c r="B116" s="68"/>
      <c r="C116" s="69" t="s">
        <v>687</v>
      </c>
      <c r="D116" s="108">
        <v>45733</v>
      </c>
      <c r="E116" s="108" t="s">
        <v>6507</v>
      </c>
      <c r="F116" s="191" t="s">
        <v>19</v>
      </c>
      <c r="G116" s="191">
        <v>19888</v>
      </c>
      <c r="H116" s="68"/>
      <c r="I116" s="328" t="s">
        <v>6253</v>
      </c>
      <c r="J116" s="68"/>
      <c r="K116" s="68"/>
      <c r="L116" s="68"/>
      <c r="M116" s="68"/>
      <c r="N116" s="329">
        <v>4289595.43</v>
      </c>
      <c r="O116" s="329">
        <v>0</v>
      </c>
      <c r="P116" s="330">
        <v>29426624.649999999</v>
      </c>
      <c r="Q116" s="330">
        <v>0</v>
      </c>
      <c r="R116" s="331" t="s">
        <v>1479</v>
      </c>
      <c r="S116" s="350"/>
      <c r="T116" s="272"/>
    </row>
    <row r="117" spans="1:20" ht="51">
      <c r="A117" s="68" t="s">
        <v>542</v>
      </c>
      <c r="B117" s="68"/>
      <c r="C117" s="69" t="s">
        <v>687</v>
      </c>
      <c r="D117" s="108">
        <v>45733</v>
      </c>
      <c r="E117" s="108" t="s">
        <v>6508</v>
      </c>
      <c r="F117" s="191" t="s">
        <v>19</v>
      </c>
      <c r="G117" s="191">
        <v>19891</v>
      </c>
      <c r="H117" s="68"/>
      <c r="I117" s="328" t="s">
        <v>6254</v>
      </c>
      <c r="J117" s="68"/>
      <c r="K117" s="68"/>
      <c r="L117" s="68"/>
      <c r="M117" s="68"/>
      <c r="N117" s="329">
        <v>1094529.1100000001</v>
      </c>
      <c r="O117" s="329">
        <v>0</v>
      </c>
      <c r="P117" s="330">
        <v>7508469.6900000004</v>
      </c>
      <c r="Q117" s="330">
        <v>0</v>
      </c>
      <c r="R117" s="331" t="s">
        <v>1479</v>
      </c>
      <c r="S117" s="350"/>
      <c r="T117" s="272"/>
    </row>
    <row r="118" spans="1:20" ht="51">
      <c r="A118" s="68" t="s">
        <v>542</v>
      </c>
      <c r="B118" s="68"/>
      <c r="C118" s="69" t="s">
        <v>687</v>
      </c>
      <c r="D118" s="108">
        <v>45733</v>
      </c>
      <c r="E118" s="108" t="s">
        <v>6509</v>
      </c>
      <c r="F118" s="191" t="s">
        <v>19</v>
      </c>
      <c r="G118" s="191">
        <v>19892</v>
      </c>
      <c r="H118" s="68"/>
      <c r="I118" s="328" t="s">
        <v>6255</v>
      </c>
      <c r="J118" s="68"/>
      <c r="K118" s="68"/>
      <c r="L118" s="68"/>
      <c r="M118" s="68"/>
      <c r="N118" s="329">
        <v>6122.8</v>
      </c>
      <c r="O118" s="329">
        <v>0</v>
      </c>
      <c r="P118" s="330">
        <v>42002.41</v>
      </c>
      <c r="Q118" s="330">
        <v>0</v>
      </c>
      <c r="R118" s="331" t="s">
        <v>1479</v>
      </c>
      <c r="S118" s="350"/>
      <c r="T118" s="272"/>
    </row>
    <row r="119" spans="1:20" ht="51">
      <c r="A119" s="68" t="s">
        <v>542</v>
      </c>
      <c r="B119" s="68"/>
      <c r="C119" s="69" t="s">
        <v>687</v>
      </c>
      <c r="D119" s="108">
        <v>45733</v>
      </c>
      <c r="E119" s="108" t="s">
        <v>6510</v>
      </c>
      <c r="F119" s="191" t="s">
        <v>19</v>
      </c>
      <c r="G119" s="191">
        <v>19883</v>
      </c>
      <c r="H119" s="68"/>
      <c r="I119" s="328" t="s">
        <v>6256</v>
      </c>
      <c r="J119" s="68"/>
      <c r="K119" s="68"/>
      <c r="L119" s="68"/>
      <c r="M119" s="68"/>
      <c r="N119" s="329">
        <v>477374.06</v>
      </c>
      <c r="O119" s="329">
        <v>0</v>
      </c>
      <c r="P119" s="330">
        <v>3274786.05</v>
      </c>
      <c r="Q119" s="330">
        <v>0</v>
      </c>
      <c r="R119" s="331" t="s">
        <v>1479</v>
      </c>
      <c r="S119" s="350"/>
      <c r="T119" s="272"/>
    </row>
    <row r="120" spans="1:20" ht="51">
      <c r="A120" s="68" t="s">
        <v>542</v>
      </c>
      <c r="B120" s="68"/>
      <c r="C120" s="69" t="s">
        <v>687</v>
      </c>
      <c r="D120" s="108">
        <v>45733</v>
      </c>
      <c r="E120" s="108" t="s">
        <v>6511</v>
      </c>
      <c r="F120" s="191" t="s">
        <v>19</v>
      </c>
      <c r="G120" s="191">
        <v>19887</v>
      </c>
      <c r="H120" s="68"/>
      <c r="I120" s="328" t="s">
        <v>6257</v>
      </c>
      <c r="J120" s="68"/>
      <c r="K120" s="68"/>
      <c r="L120" s="68"/>
      <c r="M120" s="68"/>
      <c r="N120" s="329">
        <v>22278.69</v>
      </c>
      <c r="O120" s="329">
        <v>0</v>
      </c>
      <c r="P120" s="330">
        <v>152831.81</v>
      </c>
      <c r="Q120" s="330">
        <v>0</v>
      </c>
      <c r="R120" s="331" t="s">
        <v>1479</v>
      </c>
      <c r="S120" s="350"/>
      <c r="T120" s="272"/>
    </row>
    <row r="121" spans="1:20" ht="51">
      <c r="A121" s="68" t="s">
        <v>542</v>
      </c>
      <c r="B121" s="68"/>
      <c r="C121" s="69" t="s">
        <v>687</v>
      </c>
      <c r="D121" s="108">
        <v>45733</v>
      </c>
      <c r="E121" s="108" t="s">
        <v>6512</v>
      </c>
      <c r="F121" s="191" t="s">
        <v>19</v>
      </c>
      <c r="G121" s="191">
        <v>19884</v>
      </c>
      <c r="H121" s="68"/>
      <c r="I121" s="328" t="s">
        <v>6258</v>
      </c>
      <c r="J121" s="68"/>
      <c r="K121" s="68"/>
      <c r="L121" s="68"/>
      <c r="M121" s="68"/>
      <c r="N121" s="329">
        <v>29472.06</v>
      </c>
      <c r="O121" s="329">
        <v>0</v>
      </c>
      <c r="P121" s="330">
        <v>202178.33</v>
      </c>
      <c r="Q121" s="330">
        <v>0</v>
      </c>
      <c r="R121" s="331" t="s">
        <v>1479</v>
      </c>
      <c r="S121" s="350"/>
      <c r="T121" s="272"/>
    </row>
    <row r="122" spans="1:20" ht="51">
      <c r="A122" s="68" t="s">
        <v>542</v>
      </c>
      <c r="B122" s="68"/>
      <c r="C122" s="69" t="s">
        <v>687</v>
      </c>
      <c r="D122" s="108">
        <v>45733</v>
      </c>
      <c r="E122" s="108" t="s">
        <v>6513</v>
      </c>
      <c r="F122" s="191" t="s">
        <v>19</v>
      </c>
      <c r="G122" s="191">
        <v>19894</v>
      </c>
      <c r="H122" s="68"/>
      <c r="I122" s="328" t="s">
        <v>6259</v>
      </c>
      <c r="J122" s="68"/>
      <c r="K122" s="68"/>
      <c r="L122" s="68"/>
      <c r="M122" s="68"/>
      <c r="N122" s="329">
        <v>61845.25</v>
      </c>
      <c r="O122" s="329">
        <v>0</v>
      </c>
      <c r="P122" s="330">
        <v>424258.42</v>
      </c>
      <c r="Q122" s="330">
        <v>0</v>
      </c>
      <c r="R122" s="331" t="s">
        <v>1479</v>
      </c>
      <c r="S122" s="350"/>
      <c r="T122" s="272"/>
    </row>
    <row r="123" spans="1:20" ht="51">
      <c r="A123" s="68" t="s">
        <v>542</v>
      </c>
      <c r="B123" s="68"/>
      <c r="C123" s="69" t="s">
        <v>687</v>
      </c>
      <c r="D123" s="108">
        <v>45733</v>
      </c>
      <c r="E123" s="108" t="s">
        <v>6514</v>
      </c>
      <c r="F123" s="191" t="s">
        <v>19</v>
      </c>
      <c r="G123" s="191">
        <v>19895</v>
      </c>
      <c r="H123" s="68"/>
      <c r="I123" s="328" t="s">
        <v>6260</v>
      </c>
      <c r="J123" s="68"/>
      <c r="K123" s="68"/>
      <c r="L123" s="68"/>
      <c r="M123" s="68"/>
      <c r="N123" s="329">
        <v>587854.17000000004</v>
      </c>
      <c r="O123" s="329">
        <v>0</v>
      </c>
      <c r="P123" s="330">
        <v>4032679.61</v>
      </c>
      <c r="Q123" s="330">
        <v>0</v>
      </c>
      <c r="R123" s="331" t="s">
        <v>1479</v>
      </c>
      <c r="S123" s="350"/>
      <c r="T123" s="272"/>
    </row>
    <row r="124" spans="1:20" ht="51">
      <c r="A124" s="68" t="s">
        <v>542</v>
      </c>
      <c r="B124" s="68"/>
      <c r="C124" s="69" t="s">
        <v>687</v>
      </c>
      <c r="D124" s="108">
        <v>45733</v>
      </c>
      <c r="E124" s="108" t="s">
        <v>6515</v>
      </c>
      <c r="F124" s="191" t="s">
        <v>19</v>
      </c>
      <c r="G124" s="191">
        <v>19896</v>
      </c>
      <c r="H124" s="68"/>
      <c r="I124" s="328" t="s">
        <v>6261</v>
      </c>
      <c r="J124" s="68"/>
      <c r="K124" s="68"/>
      <c r="L124" s="68"/>
      <c r="M124" s="68"/>
      <c r="N124" s="329">
        <v>812481.19</v>
      </c>
      <c r="O124" s="329">
        <v>0</v>
      </c>
      <c r="P124" s="330">
        <v>5573620.96</v>
      </c>
      <c r="Q124" s="330">
        <v>0</v>
      </c>
      <c r="R124" s="331" t="s">
        <v>1479</v>
      </c>
      <c r="S124" s="350"/>
      <c r="T124" s="272"/>
    </row>
    <row r="125" spans="1:20" ht="63.75">
      <c r="A125" s="68" t="s">
        <v>542</v>
      </c>
      <c r="B125" s="68"/>
      <c r="C125" s="69" t="s">
        <v>687</v>
      </c>
      <c r="D125" s="108">
        <v>45733</v>
      </c>
      <c r="E125" s="108" t="s">
        <v>6516</v>
      </c>
      <c r="F125" s="191" t="s">
        <v>19</v>
      </c>
      <c r="G125" s="191">
        <v>19893</v>
      </c>
      <c r="H125" s="68"/>
      <c r="I125" s="328" t="s">
        <v>6262</v>
      </c>
      <c r="J125" s="68"/>
      <c r="K125" s="68"/>
      <c r="L125" s="68"/>
      <c r="M125" s="68"/>
      <c r="N125" s="329">
        <v>2734322.08</v>
      </c>
      <c r="O125" s="329">
        <v>0</v>
      </c>
      <c r="P125" s="330">
        <v>18757449.469999999</v>
      </c>
      <c r="Q125" s="330">
        <v>0</v>
      </c>
      <c r="R125" s="331" t="s">
        <v>1479</v>
      </c>
      <c r="S125" s="350"/>
      <c r="T125" s="272"/>
    </row>
    <row r="126" spans="1:20" ht="63.75">
      <c r="A126" s="68" t="s">
        <v>542</v>
      </c>
      <c r="B126" s="68"/>
      <c r="C126" s="69" t="s">
        <v>687</v>
      </c>
      <c r="D126" s="108">
        <v>45733</v>
      </c>
      <c r="E126" s="108" t="s">
        <v>6517</v>
      </c>
      <c r="F126" s="191" t="s">
        <v>19</v>
      </c>
      <c r="G126" s="191">
        <v>19774</v>
      </c>
      <c r="H126" s="68"/>
      <c r="I126" s="328" t="s">
        <v>6263</v>
      </c>
      <c r="J126" s="68"/>
      <c r="K126" s="68"/>
      <c r="L126" s="68"/>
      <c r="M126" s="68"/>
      <c r="N126" s="329">
        <v>501081.21</v>
      </c>
      <c r="O126" s="329">
        <v>0</v>
      </c>
      <c r="P126" s="330">
        <v>3437417.1</v>
      </c>
      <c r="Q126" s="330">
        <v>0</v>
      </c>
      <c r="R126" s="331" t="s">
        <v>1479</v>
      </c>
      <c r="S126" s="350"/>
      <c r="T126" s="272"/>
    </row>
    <row r="127" spans="1:20" ht="51">
      <c r="A127" s="68" t="s">
        <v>541</v>
      </c>
      <c r="B127" s="68"/>
      <c r="C127" s="69" t="s">
        <v>590</v>
      </c>
      <c r="D127" s="108">
        <v>45733</v>
      </c>
      <c r="E127" s="108" t="s">
        <v>6518</v>
      </c>
      <c r="F127" s="191" t="s">
        <v>22</v>
      </c>
      <c r="G127" s="191">
        <v>26265</v>
      </c>
      <c r="H127" s="68"/>
      <c r="I127" s="328" t="s">
        <v>6264</v>
      </c>
      <c r="J127" s="68"/>
      <c r="K127" s="68"/>
      <c r="L127" s="68"/>
      <c r="M127" s="68"/>
      <c r="N127" s="329">
        <v>0</v>
      </c>
      <c r="O127" s="329">
        <v>0</v>
      </c>
      <c r="P127" s="330">
        <v>0</v>
      </c>
      <c r="Q127" s="330">
        <v>0.01</v>
      </c>
      <c r="R127" s="331" t="s">
        <v>1479</v>
      </c>
      <c r="S127" s="350"/>
      <c r="T127" s="272"/>
    </row>
    <row r="128" spans="1:20" ht="63.75">
      <c r="A128" s="68">
        <v>291</v>
      </c>
      <c r="B128" s="68"/>
      <c r="C128" s="69" t="s">
        <v>119</v>
      </c>
      <c r="D128" s="108">
        <v>45734</v>
      </c>
      <c r="E128" s="108" t="s">
        <v>6519</v>
      </c>
      <c r="F128" s="191" t="s">
        <v>6</v>
      </c>
      <c r="G128" s="191">
        <v>3066349</v>
      </c>
      <c r="H128" s="68"/>
      <c r="I128" s="328" t="s">
        <v>6265</v>
      </c>
      <c r="J128" s="68"/>
      <c r="K128" s="68"/>
      <c r="L128" s="68"/>
      <c r="M128" s="68"/>
      <c r="N128" s="329">
        <v>0</v>
      </c>
      <c r="O128" s="329">
        <v>11447262</v>
      </c>
      <c r="P128" s="330">
        <v>0</v>
      </c>
      <c r="Q128" s="330">
        <v>78528217.319999993</v>
      </c>
      <c r="R128" s="331" t="s">
        <v>1479</v>
      </c>
      <c r="S128" s="350"/>
      <c r="T128" s="272"/>
    </row>
    <row r="129" spans="1:20" ht="51">
      <c r="A129" s="68" t="s">
        <v>542</v>
      </c>
      <c r="B129" s="68"/>
      <c r="C129" s="69" t="s">
        <v>687</v>
      </c>
      <c r="D129" s="108">
        <v>45734</v>
      </c>
      <c r="E129" s="108" t="s">
        <v>6520</v>
      </c>
      <c r="F129" s="191" t="s">
        <v>19</v>
      </c>
      <c r="G129" s="191">
        <v>19757</v>
      </c>
      <c r="H129" s="68"/>
      <c r="I129" s="328" t="s">
        <v>6266</v>
      </c>
      <c r="J129" s="68"/>
      <c r="K129" s="68"/>
      <c r="L129" s="68"/>
      <c r="M129" s="68"/>
      <c r="N129" s="329">
        <v>57713.42</v>
      </c>
      <c r="O129" s="329">
        <v>0</v>
      </c>
      <c r="P129" s="330">
        <v>395914.06</v>
      </c>
      <c r="Q129" s="330">
        <v>0</v>
      </c>
      <c r="R129" s="331" t="s">
        <v>1479</v>
      </c>
      <c r="S129" s="350"/>
      <c r="T129" s="272"/>
    </row>
    <row r="130" spans="1:20" ht="51">
      <c r="A130" s="68" t="s">
        <v>542</v>
      </c>
      <c r="B130" s="68"/>
      <c r="C130" s="69" t="s">
        <v>687</v>
      </c>
      <c r="D130" s="108">
        <v>45734</v>
      </c>
      <c r="E130" s="108" t="s">
        <v>6521</v>
      </c>
      <c r="F130" s="191" t="s">
        <v>19</v>
      </c>
      <c r="G130" s="191">
        <v>19738</v>
      </c>
      <c r="H130" s="68"/>
      <c r="I130" s="328" t="s">
        <v>6267</v>
      </c>
      <c r="J130" s="68"/>
      <c r="K130" s="68"/>
      <c r="L130" s="68"/>
      <c r="M130" s="68"/>
      <c r="N130" s="329">
        <v>8323260.5499999998</v>
      </c>
      <c r="O130" s="329">
        <v>0</v>
      </c>
      <c r="P130" s="330">
        <v>57097567.369999997</v>
      </c>
      <c r="Q130" s="330">
        <v>0</v>
      </c>
      <c r="R130" s="331" t="s">
        <v>1479</v>
      </c>
      <c r="S130" s="350"/>
      <c r="T130" s="272"/>
    </row>
    <row r="131" spans="1:20" ht="63.75">
      <c r="A131" s="68">
        <v>291</v>
      </c>
      <c r="B131" s="68"/>
      <c r="C131" s="69" t="s">
        <v>119</v>
      </c>
      <c r="D131" s="108">
        <v>45734</v>
      </c>
      <c r="E131" s="108" t="s">
        <v>6522</v>
      </c>
      <c r="F131" s="191" t="s">
        <v>6</v>
      </c>
      <c r="G131" s="191">
        <v>3066815</v>
      </c>
      <c r="H131" s="68"/>
      <c r="I131" s="328" t="s">
        <v>6268</v>
      </c>
      <c r="J131" s="68"/>
      <c r="K131" s="68"/>
      <c r="L131" s="68"/>
      <c r="M131" s="68"/>
      <c r="N131" s="329">
        <v>0</v>
      </c>
      <c r="O131" s="329">
        <v>133262.20000000001</v>
      </c>
      <c r="P131" s="330">
        <v>0</v>
      </c>
      <c r="Q131" s="330">
        <v>914178.69</v>
      </c>
      <c r="R131" s="331" t="s">
        <v>1479</v>
      </c>
      <c r="S131" s="350"/>
      <c r="T131" s="272"/>
    </row>
    <row r="132" spans="1:20" ht="76.5">
      <c r="A132" s="68" t="s">
        <v>542</v>
      </c>
      <c r="B132" s="68"/>
      <c r="C132" s="69" t="s">
        <v>687</v>
      </c>
      <c r="D132" s="108">
        <v>45734</v>
      </c>
      <c r="E132" s="108" t="s">
        <v>6523</v>
      </c>
      <c r="F132" s="191" t="s">
        <v>19</v>
      </c>
      <c r="G132" s="191">
        <v>1122323</v>
      </c>
      <c r="H132" s="68"/>
      <c r="I132" s="328" t="s">
        <v>6269</v>
      </c>
      <c r="J132" s="68"/>
      <c r="K132" s="68"/>
      <c r="L132" s="68"/>
      <c r="M132" s="68"/>
      <c r="N132" s="329">
        <v>5299050.51</v>
      </c>
      <c r="O132" s="329">
        <v>0</v>
      </c>
      <c r="P132" s="330">
        <v>36351486.5</v>
      </c>
      <c r="Q132" s="330">
        <v>0</v>
      </c>
      <c r="R132" s="331" t="s">
        <v>1479</v>
      </c>
      <c r="S132" s="350"/>
      <c r="T132" s="272"/>
    </row>
    <row r="133" spans="1:20" ht="51">
      <c r="A133" s="68" t="s">
        <v>541</v>
      </c>
      <c r="B133" s="68"/>
      <c r="C133" s="69" t="s">
        <v>590</v>
      </c>
      <c r="D133" s="108">
        <v>45734</v>
      </c>
      <c r="E133" s="108" t="s">
        <v>6524</v>
      </c>
      <c r="F133" s="191" t="s">
        <v>22</v>
      </c>
      <c r="G133" s="191">
        <v>26270</v>
      </c>
      <c r="H133" s="68"/>
      <c r="I133" s="328" t="s">
        <v>6270</v>
      </c>
      <c r="J133" s="68"/>
      <c r="K133" s="68"/>
      <c r="L133" s="68"/>
      <c r="M133" s="68"/>
      <c r="N133" s="329">
        <v>0</v>
      </c>
      <c r="O133" s="329">
        <v>0</v>
      </c>
      <c r="P133" s="330">
        <v>0</v>
      </c>
      <c r="Q133" s="330">
        <v>0.01</v>
      </c>
      <c r="R133" s="331" t="s">
        <v>1479</v>
      </c>
      <c r="S133" s="350"/>
      <c r="T133" s="272"/>
    </row>
    <row r="134" spans="1:20" ht="63.75">
      <c r="A134" s="68">
        <v>20</v>
      </c>
      <c r="B134" s="68"/>
      <c r="C134" s="69" t="s">
        <v>41</v>
      </c>
      <c r="D134" s="108">
        <v>45735</v>
      </c>
      <c r="E134" s="108" t="s">
        <v>6525</v>
      </c>
      <c r="F134" s="191" t="s">
        <v>10</v>
      </c>
      <c r="G134" s="191">
        <v>1122705</v>
      </c>
      <c r="H134" s="68"/>
      <c r="I134" s="328" t="s">
        <v>6271</v>
      </c>
      <c r="J134" s="68"/>
      <c r="K134" s="68"/>
      <c r="L134" s="68"/>
      <c r="M134" s="68"/>
      <c r="N134" s="329">
        <v>8.75</v>
      </c>
      <c r="O134" s="329">
        <v>0</v>
      </c>
      <c r="P134" s="330">
        <v>60.03</v>
      </c>
      <c r="Q134" s="330">
        <v>0</v>
      </c>
      <c r="R134" s="331" t="s">
        <v>1479</v>
      </c>
      <c r="S134" s="350"/>
      <c r="T134" s="272"/>
    </row>
    <row r="135" spans="1:20" ht="51">
      <c r="A135" s="68" t="s">
        <v>542</v>
      </c>
      <c r="B135" s="68"/>
      <c r="C135" s="69" t="s">
        <v>687</v>
      </c>
      <c r="D135" s="108">
        <v>45736</v>
      </c>
      <c r="E135" s="108" t="s">
        <v>6526</v>
      </c>
      <c r="F135" s="191" t="s">
        <v>19</v>
      </c>
      <c r="G135" s="191">
        <v>19726</v>
      </c>
      <c r="H135" s="68"/>
      <c r="I135" s="328" t="s">
        <v>6272</v>
      </c>
      <c r="J135" s="68"/>
      <c r="K135" s="68"/>
      <c r="L135" s="68"/>
      <c r="M135" s="68"/>
      <c r="N135" s="329">
        <v>19309.66</v>
      </c>
      <c r="O135" s="329">
        <v>0</v>
      </c>
      <c r="P135" s="330">
        <v>132464.26999999999</v>
      </c>
      <c r="Q135" s="330">
        <v>0</v>
      </c>
      <c r="R135" s="331" t="s">
        <v>1479</v>
      </c>
      <c r="S135" s="350"/>
      <c r="T135" s="272"/>
    </row>
    <row r="136" spans="1:20" ht="89.25">
      <c r="A136" s="68" t="s">
        <v>542</v>
      </c>
      <c r="B136" s="68"/>
      <c r="C136" s="69" t="s">
        <v>687</v>
      </c>
      <c r="D136" s="108">
        <v>45736</v>
      </c>
      <c r="E136" s="108" t="s">
        <v>6527</v>
      </c>
      <c r="F136" s="191" t="s">
        <v>19</v>
      </c>
      <c r="G136" s="191">
        <v>1122724</v>
      </c>
      <c r="H136" s="68"/>
      <c r="I136" s="328" t="s">
        <v>6273</v>
      </c>
      <c r="J136" s="68"/>
      <c r="K136" s="68"/>
      <c r="L136" s="68"/>
      <c r="M136" s="68"/>
      <c r="N136" s="329">
        <v>478596.59</v>
      </c>
      <c r="O136" s="329">
        <v>0</v>
      </c>
      <c r="P136" s="330">
        <v>3283172.61</v>
      </c>
      <c r="Q136" s="330">
        <v>0</v>
      </c>
      <c r="R136" s="331" t="s">
        <v>1479</v>
      </c>
      <c r="S136" s="350"/>
      <c r="T136" s="272"/>
    </row>
    <row r="137" spans="1:20" ht="89.25">
      <c r="A137" s="68" t="s">
        <v>542</v>
      </c>
      <c r="B137" s="68"/>
      <c r="C137" s="69" t="s">
        <v>687</v>
      </c>
      <c r="D137" s="108">
        <v>45736</v>
      </c>
      <c r="E137" s="108" t="s">
        <v>6528</v>
      </c>
      <c r="F137" s="191" t="s">
        <v>12</v>
      </c>
      <c r="G137" s="191">
        <v>1122724</v>
      </c>
      <c r="H137" s="68"/>
      <c r="I137" s="328" t="s">
        <v>6273</v>
      </c>
      <c r="J137" s="68"/>
      <c r="K137" s="68"/>
      <c r="L137" s="68"/>
      <c r="M137" s="68"/>
      <c r="N137" s="329">
        <v>20</v>
      </c>
      <c r="O137" s="329">
        <v>0</v>
      </c>
      <c r="P137" s="330">
        <v>137.19999999999999</v>
      </c>
      <c r="Q137" s="330">
        <v>0</v>
      </c>
      <c r="R137" s="331" t="s">
        <v>1479</v>
      </c>
      <c r="S137" s="350"/>
      <c r="T137" s="272"/>
    </row>
    <row r="138" spans="1:20" ht="51">
      <c r="A138" s="68" t="s">
        <v>541</v>
      </c>
      <c r="B138" s="68"/>
      <c r="C138" s="69" t="s">
        <v>590</v>
      </c>
      <c r="D138" s="108">
        <v>45739</v>
      </c>
      <c r="E138" s="108" t="s">
        <v>6529</v>
      </c>
      <c r="F138" s="191" t="s">
        <v>22</v>
      </c>
      <c r="G138" s="191">
        <v>26296</v>
      </c>
      <c r="H138" s="68"/>
      <c r="I138" s="328" t="s">
        <v>6274</v>
      </c>
      <c r="J138" s="68"/>
      <c r="K138" s="68"/>
      <c r="L138" s="68"/>
      <c r="M138" s="68"/>
      <c r="N138" s="329">
        <v>0</v>
      </c>
      <c r="O138" s="329">
        <v>0</v>
      </c>
      <c r="P138" s="330">
        <v>0</v>
      </c>
      <c r="Q138" s="330">
        <v>0.01</v>
      </c>
      <c r="R138" s="331" t="s">
        <v>1479</v>
      </c>
      <c r="S138" s="350"/>
      <c r="T138" s="272"/>
    </row>
    <row r="139" spans="1:20" ht="51">
      <c r="A139" s="68">
        <v>212</v>
      </c>
      <c r="B139" s="68"/>
      <c r="C139" s="69" t="s">
        <v>90</v>
      </c>
      <c r="D139" s="108">
        <v>45740</v>
      </c>
      <c r="E139" s="108" t="s">
        <v>6530</v>
      </c>
      <c r="F139" s="191" t="s">
        <v>6</v>
      </c>
      <c r="G139" s="191">
        <v>1122899</v>
      </c>
      <c r="H139" s="68"/>
      <c r="I139" s="328" t="s">
        <v>6275</v>
      </c>
      <c r="J139" s="68"/>
      <c r="K139" s="68"/>
      <c r="L139" s="68"/>
      <c r="M139" s="68"/>
      <c r="N139" s="329">
        <v>0</v>
      </c>
      <c r="O139" s="329">
        <v>300000</v>
      </c>
      <c r="P139" s="330">
        <v>0</v>
      </c>
      <c r="Q139" s="330">
        <v>2058000</v>
      </c>
      <c r="R139" s="331" t="s">
        <v>1479</v>
      </c>
      <c r="S139" s="350"/>
      <c r="T139" s="272"/>
    </row>
    <row r="140" spans="1:20" ht="51">
      <c r="A140" s="68">
        <v>212</v>
      </c>
      <c r="B140" s="68"/>
      <c r="C140" s="69" t="s">
        <v>90</v>
      </c>
      <c r="D140" s="108">
        <v>45740</v>
      </c>
      <c r="E140" s="108" t="s">
        <v>6531</v>
      </c>
      <c r="F140" s="191" t="s">
        <v>6</v>
      </c>
      <c r="G140" s="191">
        <v>1122900</v>
      </c>
      <c r="H140" s="68"/>
      <c r="I140" s="328" t="s">
        <v>6276</v>
      </c>
      <c r="J140" s="68"/>
      <c r="K140" s="68"/>
      <c r="L140" s="68"/>
      <c r="M140" s="68"/>
      <c r="N140" s="329">
        <v>0</v>
      </c>
      <c r="O140" s="329">
        <v>38789</v>
      </c>
      <c r="P140" s="330">
        <v>0</v>
      </c>
      <c r="Q140" s="330">
        <v>266092.53999999998</v>
      </c>
      <c r="R140" s="331" t="s">
        <v>1479</v>
      </c>
      <c r="S140" s="350"/>
      <c r="T140" s="272"/>
    </row>
    <row r="141" spans="1:20" ht="63.75">
      <c r="A141" s="68">
        <v>212</v>
      </c>
      <c r="B141" s="68"/>
      <c r="C141" s="69" t="s">
        <v>90</v>
      </c>
      <c r="D141" s="108">
        <v>45740</v>
      </c>
      <c r="E141" s="108" t="s">
        <v>6532</v>
      </c>
      <c r="F141" s="191" t="s">
        <v>10</v>
      </c>
      <c r="G141" s="191">
        <v>1122899</v>
      </c>
      <c r="H141" s="68"/>
      <c r="I141" s="328" t="s">
        <v>6277</v>
      </c>
      <c r="J141" s="68"/>
      <c r="K141" s="68"/>
      <c r="L141" s="68"/>
      <c r="M141" s="68"/>
      <c r="N141" s="329">
        <v>8.75</v>
      </c>
      <c r="O141" s="329">
        <v>0</v>
      </c>
      <c r="P141" s="330">
        <v>60.03</v>
      </c>
      <c r="Q141" s="330">
        <v>0</v>
      </c>
      <c r="R141" s="331" t="s">
        <v>1479</v>
      </c>
      <c r="S141" s="350"/>
      <c r="T141" s="272"/>
    </row>
    <row r="142" spans="1:20" ht="63.75">
      <c r="A142" s="68">
        <v>212</v>
      </c>
      <c r="B142" s="68"/>
      <c r="C142" s="69" t="s">
        <v>90</v>
      </c>
      <c r="D142" s="108">
        <v>45740</v>
      </c>
      <c r="E142" s="108" t="s">
        <v>6533</v>
      </c>
      <c r="F142" s="191" t="s">
        <v>10</v>
      </c>
      <c r="G142" s="191">
        <v>1122900</v>
      </c>
      <c r="H142" s="68"/>
      <c r="I142" s="328" t="s">
        <v>6278</v>
      </c>
      <c r="J142" s="68"/>
      <c r="K142" s="68"/>
      <c r="L142" s="68"/>
      <c r="M142" s="68"/>
      <c r="N142" s="329">
        <v>8.75</v>
      </c>
      <c r="O142" s="329">
        <v>0</v>
      </c>
      <c r="P142" s="330">
        <v>60.03</v>
      </c>
      <c r="Q142" s="330">
        <v>0</v>
      </c>
      <c r="R142" s="331" t="s">
        <v>1479</v>
      </c>
      <c r="S142" s="350"/>
      <c r="T142" s="272"/>
    </row>
    <row r="143" spans="1:20" ht="76.5">
      <c r="A143" s="68">
        <v>10</v>
      </c>
      <c r="B143" s="68"/>
      <c r="C143" s="69" t="s">
        <v>38</v>
      </c>
      <c r="D143" s="108">
        <v>45740</v>
      </c>
      <c r="E143" s="108" t="s">
        <v>6534</v>
      </c>
      <c r="F143" s="191" t="s">
        <v>6</v>
      </c>
      <c r="G143" s="191">
        <v>22892</v>
      </c>
      <c r="H143" s="68"/>
      <c r="I143" s="328" t="s">
        <v>6279</v>
      </c>
      <c r="J143" s="68"/>
      <c r="K143" s="68"/>
      <c r="L143" s="68"/>
      <c r="M143" s="68"/>
      <c r="N143" s="329">
        <v>0</v>
      </c>
      <c r="O143" s="329">
        <v>1208754</v>
      </c>
      <c r="P143" s="330">
        <v>0</v>
      </c>
      <c r="Q143" s="330">
        <v>8292052.4400000004</v>
      </c>
      <c r="R143" s="331" t="s">
        <v>1479</v>
      </c>
      <c r="S143" s="350"/>
      <c r="T143" s="272"/>
    </row>
    <row r="144" spans="1:20" ht="51">
      <c r="A144" s="68" t="s">
        <v>541</v>
      </c>
      <c r="B144" s="68"/>
      <c r="C144" s="69" t="s">
        <v>590</v>
      </c>
      <c r="D144" s="108">
        <v>45740</v>
      </c>
      <c r="E144" s="108" t="s">
        <v>6535</v>
      </c>
      <c r="F144" s="191" t="s">
        <v>22</v>
      </c>
      <c r="G144" s="191">
        <v>26301</v>
      </c>
      <c r="H144" s="68"/>
      <c r="I144" s="328" t="s">
        <v>6280</v>
      </c>
      <c r="J144" s="68"/>
      <c r="K144" s="68"/>
      <c r="L144" s="68"/>
      <c r="M144" s="68"/>
      <c r="N144" s="329">
        <v>0</v>
      </c>
      <c r="O144" s="329">
        <v>0</v>
      </c>
      <c r="P144" s="330">
        <v>0</v>
      </c>
      <c r="Q144" s="330">
        <v>0.01</v>
      </c>
      <c r="R144" s="331" t="s">
        <v>1479</v>
      </c>
      <c r="S144" s="350"/>
      <c r="T144" s="272"/>
    </row>
    <row r="145" spans="1:20" ht="76.5">
      <c r="A145" s="68" t="s">
        <v>542</v>
      </c>
      <c r="B145" s="68"/>
      <c r="C145" s="69" t="s">
        <v>687</v>
      </c>
      <c r="D145" s="108">
        <v>45741</v>
      </c>
      <c r="E145" s="108" t="s">
        <v>6536</v>
      </c>
      <c r="F145" s="191" t="s">
        <v>6</v>
      </c>
      <c r="G145" s="191">
        <v>3074967</v>
      </c>
      <c r="H145" s="68"/>
      <c r="I145" s="328" t="s">
        <v>6281</v>
      </c>
      <c r="J145" s="68"/>
      <c r="K145" s="68"/>
      <c r="L145" s="68"/>
      <c r="M145" s="68"/>
      <c r="N145" s="329">
        <v>0</v>
      </c>
      <c r="O145" s="329">
        <v>59337500</v>
      </c>
      <c r="P145" s="330">
        <v>0</v>
      </c>
      <c r="Q145" s="330">
        <v>407055250</v>
      </c>
      <c r="R145" s="331" t="s">
        <v>1479</v>
      </c>
      <c r="S145" s="350"/>
      <c r="T145" s="272"/>
    </row>
    <row r="146" spans="1:20" ht="51">
      <c r="A146" s="68" t="s">
        <v>541</v>
      </c>
      <c r="B146" s="68"/>
      <c r="C146" s="69" t="s">
        <v>590</v>
      </c>
      <c r="D146" s="108">
        <v>45741</v>
      </c>
      <c r="E146" s="108" t="s">
        <v>6537</v>
      </c>
      <c r="F146" s="191" t="s">
        <v>22</v>
      </c>
      <c r="G146" s="191">
        <v>26305</v>
      </c>
      <c r="H146" s="68"/>
      <c r="I146" s="328" t="s">
        <v>6282</v>
      </c>
      <c r="J146" s="68"/>
      <c r="K146" s="68"/>
      <c r="L146" s="68"/>
      <c r="M146" s="68"/>
      <c r="N146" s="329">
        <v>0</v>
      </c>
      <c r="O146" s="329">
        <v>0</v>
      </c>
      <c r="P146" s="330">
        <v>0.01</v>
      </c>
      <c r="Q146" s="330">
        <v>0</v>
      </c>
      <c r="R146" s="331" t="s">
        <v>1479</v>
      </c>
      <c r="S146" s="350"/>
      <c r="T146" s="272"/>
    </row>
    <row r="147" spans="1:20" ht="63.75">
      <c r="A147" s="68">
        <v>513</v>
      </c>
      <c r="B147" s="68"/>
      <c r="C147" s="69" t="s">
        <v>160</v>
      </c>
      <c r="D147" s="108">
        <v>45742</v>
      </c>
      <c r="E147" s="108" t="s">
        <v>6538</v>
      </c>
      <c r="F147" s="191" t="s">
        <v>6</v>
      </c>
      <c r="G147" s="191">
        <v>1123075</v>
      </c>
      <c r="H147" s="68"/>
      <c r="I147" s="328" t="s">
        <v>6283</v>
      </c>
      <c r="J147" s="68"/>
      <c r="K147" s="68"/>
      <c r="L147" s="68"/>
      <c r="M147" s="68"/>
      <c r="N147" s="329">
        <v>0</v>
      </c>
      <c r="O147" s="329">
        <v>42773388.689999998</v>
      </c>
      <c r="P147" s="330">
        <v>0</v>
      </c>
      <c r="Q147" s="330">
        <v>293425446.41000003</v>
      </c>
      <c r="R147" s="331" t="s">
        <v>1479</v>
      </c>
      <c r="S147" s="350"/>
      <c r="T147" s="272"/>
    </row>
    <row r="148" spans="1:20" ht="51">
      <c r="A148" s="68" t="s">
        <v>541</v>
      </c>
      <c r="B148" s="68"/>
      <c r="C148" s="69" t="s">
        <v>590</v>
      </c>
      <c r="D148" s="108">
        <v>45742</v>
      </c>
      <c r="E148" s="108" t="s">
        <v>6539</v>
      </c>
      <c r="F148" s="191" t="s">
        <v>22</v>
      </c>
      <c r="G148" s="191">
        <v>26310</v>
      </c>
      <c r="H148" s="68"/>
      <c r="I148" s="328" t="s">
        <v>6284</v>
      </c>
      <c r="J148" s="68"/>
      <c r="K148" s="68"/>
      <c r="L148" s="68"/>
      <c r="M148" s="68"/>
      <c r="N148" s="329">
        <v>0</v>
      </c>
      <c r="O148" s="329">
        <v>0</v>
      </c>
      <c r="P148" s="330">
        <v>0</v>
      </c>
      <c r="Q148" s="330">
        <v>0.02</v>
      </c>
      <c r="R148" s="331" t="s">
        <v>1479</v>
      </c>
      <c r="S148" s="350"/>
      <c r="T148" s="272"/>
    </row>
    <row r="149" spans="1:20" ht="76.5">
      <c r="A149" s="68">
        <v>578</v>
      </c>
      <c r="B149" s="68"/>
      <c r="C149" s="69" t="s">
        <v>168</v>
      </c>
      <c r="D149" s="108">
        <v>45743</v>
      </c>
      <c r="E149" s="108" t="s">
        <v>6540</v>
      </c>
      <c r="F149" s="191" t="s">
        <v>6</v>
      </c>
      <c r="G149" s="191">
        <v>22925</v>
      </c>
      <c r="H149" s="68"/>
      <c r="I149" s="328" t="s">
        <v>6285</v>
      </c>
      <c r="J149" s="68"/>
      <c r="K149" s="68"/>
      <c r="L149" s="68"/>
      <c r="M149" s="68"/>
      <c r="N149" s="329">
        <v>0</v>
      </c>
      <c r="O149" s="329">
        <v>375298.6</v>
      </c>
      <c r="P149" s="330">
        <v>0</v>
      </c>
      <c r="Q149" s="330">
        <v>2574548.4</v>
      </c>
      <c r="R149" s="331" t="s">
        <v>1479</v>
      </c>
      <c r="S149" s="350"/>
      <c r="T149" s="272"/>
    </row>
    <row r="150" spans="1:20" ht="89.25">
      <c r="A150" s="68">
        <v>578</v>
      </c>
      <c r="B150" s="68"/>
      <c r="C150" s="69" t="s">
        <v>168</v>
      </c>
      <c r="D150" s="108">
        <v>45743</v>
      </c>
      <c r="E150" s="108" t="s">
        <v>6541</v>
      </c>
      <c r="F150" s="191" t="s">
        <v>6</v>
      </c>
      <c r="G150" s="191">
        <v>22924</v>
      </c>
      <c r="H150" s="68"/>
      <c r="I150" s="328" t="s">
        <v>6286</v>
      </c>
      <c r="J150" s="68"/>
      <c r="K150" s="68"/>
      <c r="L150" s="68"/>
      <c r="M150" s="68"/>
      <c r="N150" s="329">
        <v>0</v>
      </c>
      <c r="O150" s="329">
        <v>476903.97</v>
      </c>
      <c r="P150" s="330">
        <v>0</v>
      </c>
      <c r="Q150" s="330">
        <v>3271561.23</v>
      </c>
      <c r="R150" s="331" t="s">
        <v>1479</v>
      </c>
      <c r="S150" s="350"/>
      <c r="T150" s="272"/>
    </row>
    <row r="151" spans="1:20" ht="89.25">
      <c r="A151" s="68">
        <v>389</v>
      </c>
      <c r="B151" s="68"/>
      <c r="C151" s="69" t="s">
        <v>1401</v>
      </c>
      <c r="D151" s="108">
        <v>45743</v>
      </c>
      <c r="E151" s="108" t="s">
        <v>6542</v>
      </c>
      <c r="F151" s="191" t="s">
        <v>6</v>
      </c>
      <c r="G151" s="191">
        <v>22934</v>
      </c>
      <c r="H151" s="68"/>
      <c r="I151" s="328" t="s">
        <v>6287</v>
      </c>
      <c r="J151" s="68"/>
      <c r="K151" s="68"/>
      <c r="L151" s="68"/>
      <c r="M151" s="68"/>
      <c r="N151" s="329">
        <v>0</v>
      </c>
      <c r="O151" s="329">
        <v>342500</v>
      </c>
      <c r="P151" s="330">
        <v>0</v>
      </c>
      <c r="Q151" s="330">
        <v>2349550</v>
      </c>
      <c r="R151" s="331" t="s">
        <v>1479</v>
      </c>
      <c r="S151" s="350"/>
      <c r="T151" s="272"/>
    </row>
    <row r="152" spans="1:20" ht="89.25">
      <c r="A152" s="68">
        <v>389</v>
      </c>
      <c r="B152" s="68"/>
      <c r="C152" s="69" t="s">
        <v>1401</v>
      </c>
      <c r="D152" s="108">
        <v>45743</v>
      </c>
      <c r="E152" s="108" t="s">
        <v>6543</v>
      </c>
      <c r="F152" s="191" t="s">
        <v>6</v>
      </c>
      <c r="G152" s="191">
        <v>22890</v>
      </c>
      <c r="H152" s="68"/>
      <c r="I152" s="328" t="s">
        <v>6288</v>
      </c>
      <c r="J152" s="68"/>
      <c r="K152" s="68"/>
      <c r="L152" s="68"/>
      <c r="M152" s="68"/>
      <c r="N152" s="329">
        <v>0</v>
      </c>
      <c r="O152" s="329">
        <v>227400</v>
      </c>
      <c r="P152" s="330">
        <v>0</v>
      </c>
      <c r="Q152" s="330">
        <v>1559964</v>
      </c>
      <c r="R152" s="331" t="s">
        <v>1479</v>
      </c>
      <c r="S152" s="350"/>
      <c r="T152" s="272"/>
    </row>
    <row r="153" spans="1:20" ht="89.25">
      <c r="A153" s="68">
        <v>389</v>
      </c>
      <c r="B153" s="68"/>
      <c r="C153" s="69" t="s">
        <v>1401</v>
      </c>
      <c r="D153" s="108">
        <v>45743</v>
      </c>
      <c r="E153" s="108" t="s">
        <v>6544</v>
      </c>
      <c r="F153" s="191" t="s">
        <v>6</v>
      </c>
      <c r="G153" s="191">
        <v>22933</v>
      </c>
      <c r="H153" s="68"/>
      <c r="I153" s="328" t="s">
        <v>6289</v>
      </c>
      <c r="J153" s="68"/>
      <c r="K153" s="68"/>
      <c r="L153" s="68"/>
      <c r="M153" s="68"/>
      <c r="N153" s="329">
        <v>0</v>
      </c>
      <c r="O153" s="329">
        <v>337500</v>
      </c>
      <c r="P153" s="330">
        <v>0</v>
      </c>
      <c r="Q153" s="330">
        <v>2315250</v>
      </c>
      <c r="R153" s="331" t="s">
        <v>1479</v>
      </c>
      <c r="S153" s="350"/>
      <c r="T153" s="272"/>
    </row>
    <row r="154" spans="1:20" ht="76.5">
      <c r="A154" s="68">
        <v>20</v>
      </c>
      <c r="B154" s="68"/>
      <c r="C154" s="69" t="s">
        <v>41</v>
      </c>
      <c r="D154" s="108">
        <v>45743</v>
      </c>
      <c r="E154" s="108" t="s">
        <v>6545</v>
      </c>
      <c r="F154" s="191" t="s">
        <v>10</v>
      </c>
      <c r="G154" s="191">
        <v>1123173</v>
      </c>
      <c r="H154" s="68"/>
      <c r="I154" s="328" t="s">
        <v>6290</v>
      </c>
      <c r="J154" s="68"/>
      <c r="K154" s="68"/>
      <c r="L154" s="68"/>
      <c r="M154" s="68"/>
      <c r="N154" s="329">
        <v>8.75</v>
      </c>
      <c r="O154" s="329">
        <v>0</v>
      </c>
      <c r="P154" s="330">
        <v>60.03</v>
      </c>
      <c r="Q154" s="330">
        <v>0</v>
      </c>
      <c r="R154" s="331" t="s">
        <v>1479</v>
      </c>
      <c r="S154" s="350"/>
      <c r="T154" s="272"/>
    </row>
    <row r="155" spans="1:20" ht="51">
      <c r="A155" s="68" t="s">
        <v>541</v>
      </c>
      <c r="B155" s="68"/>
      <c r="C155" s="69" t="s">
        <v>590</v>
      </c>
      <c r="D155" s="108">
        <v>45743</v>
      </c>
      <c r="E155" s="108" t="s">
        <v>6546</v>
      </c>
      <c r="F155" s="191" t="s">
        <v>22</v>
      </c>
      <c r="G155" s="191">
        <v>26316</v>
      </c>
      <c r="H155" s="68"/>
      <c r="I155" s="328" t="s">
        <v>6291</v>
      </c>
      <c r="J155" s="68"/>
      <c r="K155" s="68"/>
      <c r="L155" s="68"/>
      <c r="M155" s="68"/>
      <c r="N155" s="329">
        <v>0</v>
      </c>
      <c r="O155" s="329">
        <v>0</v>
      </c>
      <c r="P155" s="330">
        <v>0</v>
      </c>
      <c r="Q155" s="330">
        <v>0.02</v>
      </c>
      <c r="R155" s="331" t="s">
        <v>1479</v>
      </c>
      <c r="S155" s="350"/>
      <c r="T155" s="272"/>
    </row>
    <row r="156" spans="1:20" ht="89.25">
      <c r="A156" s="68">
        <v>291</v>
      </c>
      <c r="B156" s="68"/>
      <c r="C156" s="69" t="s">
        <v>119</v>
      </c>
      <c r="D156" s="108">
        <v>45744</v>
      </c>
      <c r="E156" s="108" t="s">
        <v>6547</v>
      </c>
      <c r="F156" s="191" t="s">
        <v>6</v>
      </c>
      <c r="G156" s="191">
        <v>3079738</v>
      </c>
      <c r="H156" s="68"/>
      <c r="I156" s="328" t="s">
        <v>6292</v>
      </c>
      <c r="J156" s="68"/>
      <c r="K156" s="68"/>
      <c r="L156" s="68"/>
      <c r="M156" s="68"/>
      <c r="N156" s="329">
        <v>0</v>
      </c>
      <c r="O156" s="329">
        <v>90000</v>
      </c>
      <c r="P156" s="330">
        <v>0</v>
      </c>
      <c r="Q156" s="330">
        <v>617400</v>
      </c>
      <c r="R156" s="331" t="s">
        <v>1479</v>
      </c>
      <c r="S156" s="350"/>
      <c r="T156" s="272"/>
    </row>
    <row r="157" spans="1:20" ht="51">
      <c r="A157" s="68" t="s">
        <v>542</v>
      </c>
      <c r="B157" s="68"/>
      <c r="C157" s="69" t="s">
        <v>687</v>
      </c>
      <c r="D157" s="108">
        <v>45747</v>
      </c>
      <c r="E157" s="108" t="s">
        <v>6548</v>
      </c>
      <c r="F157" s="191" t="s">
        <v>19</v>
      </c>
      <c r="G157" s="191">
        <v>19937</v>
      </c>
      <c r="H157" s="68"/>
      <c r="I157" s="328" t="s">
        <v>6293</v>
      </c>
      <c r="J157" s="68"/>
      <c r="K157" s="68"/>
      <c r="L157" s="68"/>
      <c r="M157" s="68"/>
      <c r="N157" s="329">
        <v>579563.18999999994</v>
      </c>
      <c r="O157" s="329">
        <v>0</v>
      </c>
      <c r="P157" s="330">
        <v>3975803.48</v>
      </c>
      <c r="Q157" s="330">
        <v>0</v>
      </c>
      <c r="R157" s="331" t="s">
        <v>1479</v>
      </c>
      <c r="S157" s="350"/>
      <c r="T157" s="272"/>
    </row>
    <row r="158" spans="1:20" ht="51">
      <c r="A158" s="68" t="s">
        <v>542</v>
      </c>
      <c r="B158" s="68"/>
      <c r="C158" s="69" t="s">
        <v>687</v>
      </c>
      <c r="D158" s="108">
        <v>45747</v>
      </c>
      <c r="E158" s="108" t="s">
        <v>6549</v>
      </c>
      <c r="F158" s="191" t="s">
        <v>19</v>
      </c>
      <c r="G158" s="191">
        <v>19868</v>
      </c>
      <c r="H158" s="68"/>
      <c r="I158" s="328" t="s">
        <v>6294</v>
      </c>
      <c r="J158" s="68"/>
      <c r="K158" s="68"/>
      <c r="L158" s="68"/>
      <c r="M158" s="68"/>
      <c r="N158" s="329">
        <v>6299132.2999999998</v>
      </c>
      <c r="O158" s="329">
        <v>0</v>
      </c>
      <c r="P158" s="330">
        <v>43212047.579999998</v>
      </c>
      <c r="Q158" s="330">
        <v>0</v>
      </c>
      <c r="R158" s="331" t="s">
        <v>1479</v>
      </c>
      <c r="S158" s="350"/>
      <c r="T158" s="272"/>
    </row>
    <row r="159" spans="1:20" ht="51">
      <c r="A159" s="68" t="s">
        <v>542</v>
      </c>
      <c r="B159" s="68"/>
      <c r="C159" s="69" t="s">
        <v>687</v>
      </c>
      <c r="D159" s="108">
        <v>45747</v>
      </c>
      <c r="E159" s="108" t="s">
        <v>6550</v>
      </c>
      <c r="F159" s="191" t="s">
        <v>19</v>
      </c>
      <c r="G159" s="191">
        <v>19881</v>
      </c>
      <c r="H159" s="68"/>
      <c r="I159" s="328" t="s">
        <v>6295</v>
      </c>
      <c r="J159" s="68"/>
      <c r="K159" s="68"/>
      <c r="L159" s="68"/>
      <c r="M159" s="68"/>
      <c r="N159" s="329">
        <v>699349.85</v>
      </c>
      <c r="O159" s="329">
        <v>0</v>
      </c>
      <c r="P159" s="330">
        <v>4797539.97</v>
      </c>
      <c r="Q159" s="330">
        <v>0</v>
      </c>
      <c r="R159" s="331" t="s">
        <v>1479</v>
      </c>
      <c r="S159" s="350"/>
      <c r="T159" s="272"/>
    </row>
    <row r="160" spans="1:20" ht="89.25">
      <c r="A160" s="68" t="s">
        <v>542</v>
      </c>
      <c r="B160" s="68"/>
      <c r="C160" s="69" t="s">
        <v>687</v>
      </c>
      <c r="D160" s="108">
        <v>45747</v>
      </c>
      <c r="E160" s="108" t="s">
        <v>6551</v>
      </c>
      <c r="F160" s="191" t="s">
        <v>12</v>
      </c>
      <c r="G160" s="191">
        <v>1123414</v>
      </c>
      <c r="H160" s="68"/>
      <c r="I160" s="328" t="s">
        <v>6296</v>
      </c>
      <c r="J160" s="68"/>
      <c r="K160" s="68"/>
      <c r="L160" s="68"/>
      <c r="M160" s="68"/>
      <c r="N160" s="329">
        <v>59290.96</v>
      </c>
      <c r="O160" s="329">
        <v>0</v>
      </c>
      <c r="P160" s="330">
        <v>406735.99</v>
      </c>
      <c r="Q160" s="330">
        <v>0</v>
      </c>
      <c r="R160" s="331" t="s">
        <v>1479</v>
      </c>
      <c r="S160" s="350"/>
      <c r="T160" s="272"/>
    </row>
    <row r="161" spans="1:20" ht="89.25">
      <c r="A161" s="68" t="s">
        <v>542</v>
      </c>
      <c r="B161" s="68"/>
      <c r="C161" s="69" t="s">
        <v>687</v>
      </c>
      <c r="D161" s="108">
        <v>45747</v>
      </c>
      <c r="E161" s="108" t="s">
        <v>6552</v>
      </c>
      <c r="F161" s="191" t="s">
        <v>12</v>
      </c>
      <c r="G161" s="191">
        <v>1123422</v>
      </c>
      <c r="H161" s="68"/>
      <c r="I161" s="328" t="s">
        <v>6297</v>
      </c>
      <c r="J161" s="68"/>
      <c r="K161" s="68"/>
      <c r="L161" s="68"/>
      <c r="M161" s="68"/>
      <c r="N161" s="329">
        <v>3607.62</v>
      </c>
      <c r="O161" s="329">
        <v>0</v>
      </c>
      <c r="P161" s="330">
        <v>24748.27</v>
      </c>
      <c r="Q161" s="330">
        <v>0</v>
      </c>
      <c r="R161" s="331" t="s">
        <v>1479</v>
      </c>
      <c r="S161" s="350"/>
      <c r="T161" s="272"/>
    </row>
    <row r="162" spans="1:20" ht="51">
      <c r="A162" s="68" t="s">
        <v>541</v>
      </c>
      <c r="B162" s="68"/>
      <c r="C162" s="69" t="s">
        <v>590</v>
      </c>
      <c r="D162" s="108">
        <v>45747</v>
      </c>
      <c r="E162" s="108" t="s">
        <v>6553</v>
      </c>
      <c r="F162" s="191" t="s">
        <v>22</v>
      </c>
      <c r="G162" s="191">
        <v>26332</v>
      </c>
      <c r="H162" s="68"/>
      <c r="I162" s="328" t="s">
        <v>6298</v>
      </c>
      <c r="J162" s="68"/>
      <c r="K162" s="68"/>
      <c r="L162" s="68"/>
      <c r="M162" s="68"/>
      <c r="N162" s="329">
        <v>0</v>
      </c>
      <c r="O162" s="329">
        <v>0</v>
      </c>
      <c r="P162" s="330">
        <v>0</v>
      </c>
      <c r="Q162" s="330">
        <v>0.01</v>
      </c>
      <c r="R162" s="331" t="s">
        <v>1479</v>
      </c>
      <c r="S162" s="350"/>
      <c r="T162" s="272"/>
    </row>
    <row r="163" spans="1:20">
      <c r="F163" s="369"/>
      <c r="G163" s="369"/>
      <c r="N163" s="334"/>
      <c r="O163" s="334"/>
      <c r="P163" s="335"/>
      <c r="Q163" s="335"/>
      <c r="R163" s="88"/>
      <c r="S163" s="375"/>
    </row>
    <row r="164" spans="1:20">
      <c r="I164" s="469" t="s">
        <v>554</v>
      </c>
      <c r="J164" s="470"/>
      <c r="K164" s="470"/>
      <c r="L164" s="470"/>
      <c r="M164" s="471"/>
      <c r="N164" s="113">
        <f>+SUBTOTAL(9,N8:N162)</f>
        <v>109629965.39999998</v>
      </c>
      <c r="O164" s="113">
        <f>+SUBTOTAL(9,O8:O162)</f>
        <v>177854300.77999997</v>
      </c>
      <c r="P164" s="113">
        <f>+SUBTOTAL(9,P8:P162)</f>
        <v>752061562.97999966</v>
      </c>
      <c r="Q164" s="113">
        <f>+SUBTOTAL(9,Q8:Q162)</f>
        <v>1220080503.6300001</v>
      </c>
    </row>
    <row r="166" spans="1:20">
      <c r="D166" s="66"/>
      <c r="E166" s="66"/>
      <c r="I166" s="66"/>
      <c r="L166" s="72"/>
      <c r="N166" s="66"/>
      <c r="O166" s="157"/>
      <c r="P166" s="157"/>
      <c r="Q166" s="66"/>
      <c r="R166" s="64"/>
      <c r="S166" s="64"/>
    </row>
    <row r="167" spans="1:20">
      <c r="D167" s="66"/>
      <c r="E167" s="66"/>
      <c r="I167" s="66"/>
      <c r="L167" s="72"/>
      <c r="N167" s="66"/>
      <c r="O167" s="157"/>
      <c r="P167" s="157"/>
      <c r="Q167" s="66"/>
      <c r="R167" s="64"/>
      <c r="S167" s="64"/>
    </row>
    <row r="168" spans="1:20">
      <c r="D168" s="66"/>
      <c r="E168" s="66"/>
      <c r="I168" s="66"/>
      <c r="L168" s="72"/>
      <c r="N168" s="66"/>
      <c r="O168" s="157"/>
      <c r="P168" s="157"/>
      <c r="Q168" s="66"/>
      <c r="R168" s="64"/>
      <c r="S168" s="64"/>
    </row>
    <row r="169" spans="1:20">
      <c r="D169" s="66"/>
      <c r="E169" s="66"/>
      <c r="I169" s="66"/>
      <c r="L169" s="72"/>
      <c r="N169" s="66"/>
      <c r="O169" s="157"/>
      <c r="P169" s="157"/>
      <c r="Q169" s="66"/>
      <c r="R169" s="64"/>
      <c r="S169" s="64"/>
    </row>
    <row r="170" spans="1:20">
      <c r="D170" s="66"/>
      <c r="E170" s="66"/>
      <c r="I170" s="66"/>
      <c r="L170" s="72"/>
      <c r="N170" s="66"/>
      <c r="O170" s="157"/>
      <c r="P170" s="157"/>
      <c r="Q170" s="66"/>
      <c r="R170" s="64"/>
      <c r="S170" s="64"/>
    </row>
    <row r="171" spans="1:20">
      <c r="D171" s="66"/>
      <c r="E171" s="66"/>
      <c r="I171" s="66"/>
      <c r="L171" s="72"/>
      <c r="N171" s="66"/>
      <c r="O171" s="157"/>
      <c r="P171" s="157"/>
      <c r="Q171" s="66"/>
      <c r="R171" s="64"/>
      <c r="S171" s="64"/>
    </row>
    <row r="172" spans="1:20">
      <c r="D172" s="66"/>
      <c r="E172" s="66"/>
      <c r="I172" s="66"/>
      <c r="L172" s="72"/>
      <c r="N172" s="157"/>
      <c r="O172" s="157"/>
      <c r="P172" s="66"/>
      <c r="Q172" s="64"/>
      <c r="R172" s="64"/>
      <c r="S172" s="64"/>
    </row>
    <row r="173" spans="1:20">
      <c r="C173" s="467"/>
      <c r="D173" s="467"/>
      <c r="E173" s="467"/>
      <c r="F173" s="467"/>
      <c r="G173" s="177"/>
      <c r="H173" s="177"/>
      <c r="I173" s="180"/>
      <c r="J173" s="177"/>
      <c r="K173" s="177"/>
      <c r="L173" s="64"/>
      <c r="M173" s="177"/>
      <c r="N173" s="468"/>
      <c r="O173" s="468"/>
      <c r="P173" s="468"/>
      <c r="Q173" s="64"/>
      <c r="R173" s="64"/>
      <c r="S173" s="64"/>
    </row>
    <row r="174" spans="1:20">
      <c r="N174" s="157"/>
      <c r="O174" s="157"/>
      <c r="P174" s="157"/>
      <c r="Q174" s="157"/>
    </row>
    <row r="176" spans="1:20">
      <c r="A176" s="352" t="s">
        <v>1470</v>
      </c>
    </row>
    <row r="177" spans="1:1">
      <c r="A177" s="351" t="s">
        <v>1471</v>
      </c>
    </row>
    <row r="178" spans="1:1">
      <c r="A178" s="351" t="s">
        <v>1472</v>
      </c>
    </row>
    <row r="179" spans="1:1">
      <c r="A179" s="351"/>
    </row>
    <row r="180" spans="1:1">
      <c r="A180" s="351" t="s">
        <v>1473</v>
      </c>
    </row>
    <row r="181" spans="1:1">
      <c r="A181" s="351" t="s">
        <v>1474</v>
      </c>
    </row>
    <row r="788" spans="20:20">
      <c r="T788" s="273"/>
    </row>
    <row r="789" spans="20:20">
      <c r="T789" s="272"/>
    </row>
    <row r="790" spans="20:20">
      <c r="T790" s="272"/>
    </row>
    <row r="791" spans="20:20">
      <c r="T791" s="272"/>
    </row>
    <row r="792" spans="20:20">
      <c r="T792" s="272"/>
    </row>
    <row r="793" spans="20:20">
      <c r="T793" s="272"/>
    </row>
    <row r="794" spans="20:20">
      <c r="T794" s="272"/>
    </row>
    <row r="795" spans="20:20">
      <c r="T795" s="272"/>
    </row>
    <row r="796" spans="20:20">
      <c r="T796" s="272"/>
    </row>
    <row r="797" spans="20:20">
      <c r="T797" s="272"/>
    </row>
    <row r="798" spans="20:20">
      <c r="T798" s="272"/>
    </row>
    <row r="799" spans="20:20">
      <c r="T799" s="272"/>
    </row>
    <row r="800" spans="20:20">
      <c r="T800" s="272"/>
    </row>
    <row r="801" spans="20:20">
      <c r="T801" s="272"/>
    </row>
    <row r="802" spans="20:20">
      <c r="T802" s="272"/>
    </row>
    <row r="803" spans="20:20">
      <c r="T803" s="272"/>
    </row>
    <row r="804" spans="20:20">
      <c r="T804" s="272"/>
    </row>
    <row r="805" spans="20:20">
      <c r="T805" s="272"/>
    </row>
    <row r="806" spans="20:20">
      <c r="T806" s="272"/>
    </row>
    <row r="807" spans="20:20">
      <c r="T807" s="272"/>
    </row>
    <row r="808" spans="20:20">
      <c r="T808" s="272"/>
    </row>
    <row r="809" spans="20:20">
      <c r="T809" s="272"/>
    </row>
    <row r="810" spans="20:20">
      <c r="T810" s="272"/>
    </row>
    <row r="811" spans="20:20">
      <c r="T811" s="272"/>
    </row>
    <row r="812" spans="20:20">
      <c r="T812" s="272"/>
    </row>
    <row r="813" spans="20:20">
      <c r="T813" s="272"/>
    </row>
    <row r="814" spans="20:20">
      <c r="T814" s="272"/>
    </row>
    <row r="815" spans="20:20">
      <c r="T815" s="272"/>
    </row>
    <row r="816" spans="20:20">
      <c r="T816" s="272"/>
    </row>
    <row r="817" spans="20:20">
      <c r="T817" s="272"/>
    </row>
    <row r="818" spans="20:20">
      <c r="T818" s="272"/>
    </row>
    <row r="819" spans="20:20">
      <c r="T819" s="272"/>
    </row>
    <row r="820" spans="20:20">
      <c r="T820" s="272"/>
    </row>
    <row r="821" spans="20:20">
      <c r="T821" s="272"/>
    </row>
    <row r="822" spans="20:20">
      <c r="T822" s="272"/>
    </row>
    <row r="823" spans="20:20">
      <c r="T823" s="272"/>
    </row>
    <row r="824" spans="20:20">
      <c r="T824" s="272"/>
    </row>
    <row r="825" spans="20:20">
      <c r="T825" s="272"/>
    </row>
    <row r="826" spans="20:20">
      <c r="T826" s="272"/>
    </row>
    <row r="827" spans="20:20">
      <c r="T827" s="272"/>
    </row>
    <row r="828" spans="20:20">
      <c r="T828" s="272"/>
    </row>
    <row r="829" spans="20:20">
      <c r="T829" s="272"/>
    </row>
    <row r="830" spans="20:20">
      <c r="T830" s="272"/>
    </row>
    <row r="831" spans="20:20">
      <c r="T831" s="272"/>
    </row>
    <row r="832" spans="20:20">
      <c r="T832" s="272"/>
    </row>
    <row r="833" spans="20:20">
      <c r="T833" s="272"/>
    </row>
    <row r="834" spans="20:20">
      <c r="T834" s="272"/>
    </row>
    <row r="835" spans="20:20">
      <c r="T835" s="272"/>
    </row>
    <row r="836" spans="20:20">
      <c r="T836" s="272"/>
    </row>
    <row r="837" spans="20:20">
      <c r="T837" s="272"/>
    </row>
    <row r="838" spans="20:20">
      <c r="T838" s="272"/>
    </row>
    <row r="839" spans="20:20">
      <c r="T839" s="272"/>
    </row>
    <row r="840" spans="20:20">
      <c r="T840" s="272"/>
    </row>
    <row r="841" spans="20:20">
      <c r="T841" s="272"/>
    </row>
    <row r="842" spans="20:20">
      <c r="T842" s="272"/>
    </row>
    <row r="843" spans="20:20">
      <c r="T843" s="272"/>
    </row>
    <row r="844" spans="20:20">
      <c r="T844" s="272"/>
    </row>
    <row r="845" spans="20:20">
      <c r="T845" s="272"/>
    </row>
    <row r="846" spans="20:20">
      <c r="T846" s="272"/>
    </row>
    <row r="847" spans="20:20">
      <c r="T847" s="272"/>
    </row>
    <row r="848" spans="20:20">
      <c r="T848" s="272"/>
    </row>
    <row r="849" spans="20:20">
      <c r="T849" s="272"/>
    </row>
    <row r="850" spans="20:20">
      <c r="T850" s="272"/>
    </row>
    <row r="851" spans="20:20">
      <c r="T851" s="272"/>
    </row>
    <row r="852" spans="20:20">
      <c r="T852" s="272"/>
    </row>
    <row r="853" spans="20:20">
      <c r="T853" s="272"/>
    </row>
    <row r="854" spans="20:20">
      <c r="T854" s="272"/>
    </row>
    <row r="855" spans="20:20">
      <c r="T855" s="272"/>
    </row>
    <row r="856" spans="20:20">
      <c r="T856" s="272"/>
    </row>
    <row r="857" spans="20:20">
      <c r="T857" s="272"/>
    </row>
    <row r="858" spans="20:20">
      <c r="T858" s="272"/>
    </row>
    <row r="859" spans="20:20">
      <c r="T859" s="272"/>
    </row>
    <row r="860" spans="20:20">
      <c r="T860" s="272"/>
    </row>
    <row r="861" spans="20:20">
      <c r="T861" s="272"/>
    </row>
    <row r="862" spans="20:20">
      <c r="T862" s="272"/>
    </row>
    <row r="863" spans="20:20">
      <c r="T863" s="272"/>
    </row>
    <row r="864" spans="20:20">
      <c r="T864" s="272"/>
    </row>
    <row r="865" spans="20:20">
      <c r="T865" s="272"/>
    </row>
    <row r="866" spans="20:20">
      <c r="T866" s="272"/>
    </row>
    <row r="867" spans="20:20">
      <c r="T867" s="272"/>
    </row>
    <row r="868" spans="20:20">
      <c r="T868" s="272"/>
    </row>
    <row r="869" spans="20:20">
      <c r="T869" s="272"/>
    </row>
    <row r="870" spans="20:20">
      <c r="T870" s="272"/>
    </row>
    <row r="871" spans="20:20">
      <c r="T871" s="272"/>
    </row>
    <row r="872" spans="20:20">
      <c r="T872" s="272"/>
    </row>
    <row r="873" spans="20:20">
      <c r="T873" s="272"/>
    </row>
    <row r="874" spans="20:20">
      <c r="T874" s="272"/>
    </row>
    <row r="875" spans="20:20">
      <c r="T875" s="272"/>
    </row>
    <row r="876" spans="20:20">
      <c r="T876" s="272"/>
    </row>
    <row r="877" spans="20:20">
      <c r="T877" s="272"/>
    </row>
    <row r="878" spans="20:20">
      <c r="T878" s="272"/>
    </row>
    <row r="879" spans="20:20">
      <c r="T879" s="272"/>
    </row>
    <row r="880" spans="20:20">
      <c r="T880" s="272"/>
    </row>
    <row r="881" spans="20:20">
      <c r="T881" s="272"/>
    </row>
    <row r="882" spans="20:20">
      <c r="T882" s="272"/>
    </row>
    <row r="883" spans="20:20">
      <c r="T883" s="272"/>
    </row>
    <row r="884" spans="20:20">
      <c r="T884" s="272"/>
    </row>
    <row r="885" spans="20:20">
      <c r="T885" s="272"/>
    </row>
    <row r="886" spans="20:20">
      <c r="T886" s="272"/>
    </row>
    <row r="887" spans="20:20">
      <c r="T887" s="272"/>
    </row>
    <row r="888" spans="20:20">
      <c r="T888" s="272"/>
    </row>
    <row r="889" spans="20:20">
      <c r="T889" s="272"/>
    </row>
    <row r="890" spans="20:20">
      <c r="T890" s="272"/>
    </row>
    <row r="891" spans="20:20">
      <c r="T891" s="272"/>
    </row>
    <row r="892" spans="20:20">
      <c r="T892" s="272"/>
    </row>
    <row r="893" spans="20:20">
      <c r="T893" s="272"/>
    </row>
    <row r="894" spans="20:20">
      <c r="T894" s="272"/>
    </row>
    <row r="895" spans="20:20">
      <c r="T895" s="272"/>
    </row>
    <row r="896" spans="20:20">
      <c r="T896" s="272"/>
    </row>
    <row r="897" spans="20:20">
      <c r="T897" s="272"/>
    </row>
    <row r="898" spans="20:20">
      <c r="T898" s="272"/>
    </row>
    <row r="899" spans="20:20">
      <c r="T899" s="272"/>
    </row>
    <row r="900" spans="20:20">
      <c r="T900" s="272"/>
    </row>
    <row r="901" spans="20:20">
      <c r="T901" s="272"/>
    </row>
    <row r="902" spans="20:20">
      <c r="T902" s="272"/>
    </row>
    <row r="903" spans="20:20">
      <c r="T903" s="272"/>
    </row>
    <row r="904" spans="20:20">
      <c r="T904" s="272"/>
    </row>
    <row r="905" spans="20:20">
      <c r="T905" s="272"/>
    </row>
    <row r="906" spans="20:20">
      <c r="T906" s="272"/>
    </row>
    <row r="907" spans="20:20">
      <c r="T907" s="272"/>
    </row>
    <row r="908" spans="20:20">
      <c r="T908" s="272"/>
    </row>
    <row r="909" spans="20:20">
      <c r="T909" s="272"/>
    </row>
    <row r="910" spans="20:20">
      <c r="T910" s="272"/>
    </row>
    <row r="911" spans="20:20">
      <c r="T911" s="272"/>
    </row>
    <row r="912" spans="20:20">
      <c r="T912" s="272"/>
    </row>
    <row r="913" spans="20:20">
      <c r="T913" s="272"/>
    </row>
    <row r="914" spans="20:20">
      <c r="T914" s="272"/>
    </row>
    <row r="915" spans="20:20">
      <c r="T915" s="272"/>
    </row>
    <row r="916" spans="20:20">
      <c r="T916" s="272"/>
    </row>
    <row r="917" spans="20:20">
      <c r="T917" s="272"/>
    </row>
    <row r="918" spans="20:20">
      <c r="T918" s="272"/>
    </row>
    <row r="919" spans="20:20">
      <c r="T919" s="272"/>
    </row>
    <row r="920" spans="20:20">
      <c r="T920" s="272"/>
    </row>
    <row r="921" spans="20:20">
      <c r="T921" s="272"/>
    </row>
    <row r="922" spans="20:20">
      <c r="T922" s="272"/>
    </row>
    <row r="923" spans="20:20">
      <c r="T923" s="272"/>
    </row>
    <row r="924" spans="20:20">
      <c r="T924" s="272"/>
    </row>
    <row r="925" spans="20:20">
      <c r="T925" s="272"/>
    </row>
    <row r="926" spans="20:20">
      <c r="T926" s="272"/>
    </row>
    <row r="927" spans="20:20">
      <c r="T927" s="272"/>
    </row>
    <row r="928" spans="20:20">
      <c r="T928" s="272"/>
    </row>
    <row r="929" spans="20:20">
      <c r="T929" s="272"/>
    </row>
    <row r="930" spans="20:20">
      <c r="T930" s="272"/>
    </row>
    <row r="931" spans="20:20">
      <c r="T931" s="272"/>
    </row>
    <row r="932" spans="20:20">
      <c r="T932" s="272"/>
    </row>
    <row r="933" spans="20:20">
      <c r="T933" s="272"/>
    </row>
    <row r="934" spans="20:20">
      <c r="T934" s="272"/>
    </row>
    <row r="935" spans="20:20">
      <c r="T935" s="272"/>
    </row>
    <row r="936" spans="20:20">
      <c r="T936" s="272"/>
    </row>
    <row r="937" spans="20:20">
      <c r="T937" s="272"/>
    </row>
    <row r="938" spans="20:20">
      <c r="T938" s="272"/>
    </row>
    <row r="939" spans="20:20">
      <c r="T939" s="272"/>
    </row>
    <row r="940" spans="20:20">
      <c r="T940" s="272"/>
    </row>
    <row r="941" spans="20:20">
      <c r="T941" s="272"/>
    </row>
    <row r="942" spans="20:20">
      <c r="T942" s="272"/>
    </row>
    <row r="943" spans="20:20">
      <c r="T943" s="272"/>
    </row>
    <row r="944" spans="20:20">
      <c r="T944" s="272"/>
    </row>
    <row r="945" spans="20:20">
      <c r="T945" s="272"/>
    </row>
    <row r="946" spans="20:20">
      <c r="T946" s="272"/>
    </row>
    <row r="947" spans="20:20">
      <c r="T947" s="272"/>
    </row>
    <row r="948" spans="20:20">
      <c r="T948" s="272"/>
    </row>
    <row r="949" spans="20:20">
      <c r="T949" s="272"/>
    </row>
    <row r="950" spans="20:20">
      <c r="T950" s="272"/>
    </row>
    <row r="951" spans="20:20">
      <c r="T951" s="272"/>
    </row>
    <row r="952" spans="20:20">
      <c r="T952" s="272"/>
    </row>
    <row r="953" spans="20:20">
      <c r="T953" s="272"/>
    </row>
    <row r="954" spans="20:20">
      <c r="T954" s="272"/>
    </row>
    <row r="955" spans="20:20">
      <c r="T955" s="272"/>
    </row>
    <row r="956" spans="20:20">
      <c r="T956" s="272"/>
    </row>
    <row r="957" spans="20:20">
      <c r="T957" s="272"/>
    </row>
    <row r="958" spans="20:20">
      <c r="T958" s="272"/>
    </row>
    <row r="959" spans="20:20">
      <c r="T959" s="272"/>
    </row>
    <row r="960" spans="20:20">
      <c r="T960" s="272"/>
    </row>
    <row r="961" spans="20:20">
      <c r="T961" s="272"/>
    </row>
    <row r="962" spans="20:20">
      <c r="T962" s="272"/>
    </row>
    <row r="963" spans="20:20">
      <c r="T963" s="272"/>
    </row>
    <row r="964" spans="20:20">
      <c r="T964" s="272"/>
    </row>
    <row r="965" spans="20:20">
      <c r="T965" s="272"/>
    </row>
    <row r="966" spans="20:20">
      <c r="T966" s="272"/>
    </row>
    <row r="967" spans="20:20">
      <c r="T967" s="272"/>
    </row>
    <row r="968" spans="20:20">
      <c r="T968" s="272"/>
    </row>
    <row r="969" spans="20:20">
      <c r="T969" s="272"/>
    </row>
    <row r="970" spans="20:20">
      <c r="T970" s="272"/>
    </row>
    <row r="971" spans="20:20">
      <c r="T971" s="272"/>
    </row>
    <row r="972" spans="20:20">
      <c r="T972" s="272"/>
    </row>
    <row r="973" spans="20:20">
      <c r="T973" s="272"/>
    </row>
    <row r="974" spans="20:20">
      <c r="T974" s="272"/>
    </row>
    <row r="975" spans="20:20">
      <c r="T975" s="272"/>
    </row>
    <row r="976" spans="20:20">
      <c r="T976" s="272"/>
    </row>
    <row r="977" spans="20:20">
      <c r="T977" s="272"/>
    </row>
    <row r="978" spans="20:20">
      <c r="T978" s="272"/>
    </row>
    <row r="979" spans="20:20">
      <c r="T979" s="272"/>
    </row>
    <row r="980" spans="20:20">
      <c r="T980" s="272"/>
    </row>
    <row r="981" spans="20:20">
      <c r="T981" s="272"/>
    </row>
    <row r="982" spans="20:20">
      <c r="T982" s="272"/>
    </row>
    <row r="983" spans="20:20">
      <c r="T983" s="272"/>
    </row>
    <row r="984" spans="20:20">
      <c r="T984" s="272"/>
    </row>
    <row r="985" spans="20:20">
      <c r="T985" s="272"/>
    </row>
    <row r="986" spans="20:20">
      <c r="T986" s="272"/>
    </row>
    <row r="987" spans="20:20">
      <c r="T987" s="272"/>
    </row>
    <row r="988" spans="20:20">
      <c r="T988" s="272"/>
    </row>
    <row r="989" spans="20:20">
      <c r="T989" s="272"/>
    </row>
    <row r="990" spans="20:20">
      <c r="T990" s="272"/>
    </row>
    <row r="991" spans="20:20">
      <c r="T991" s="272"/>
    </row>
    <row r="992" spans="20:20">
      <c r="T992" s="272"/>
    </row>
    <row r="993" spans="20:20">
      <c r="T993" s="272"/>
    </row>
    <row r="994" spans="20:20">
      <c r="T994" s="272"/>
    </row>
    <row r="995" spans="20:20">
      <c r="T995" s="272"/>
    </row>
    <row r="996" spans="20:20">
      <c r="T996" s="272"/>
    </row>
    <row r="997" spans="20:20">
      <c r="T997" s="272"/>
    </row>
    <row r="998" spans="20:20">
      <c r="T998" s="272"/>
    </row>
    <row r="999" spans="20:20">
      <c r="T999" s="272"/>
    </row>
    <row r="1000" spans="20:20">
      <c r="T1000" s="272"/>
    </row>
    <row r="1001" spans="20:20">
      <c r="T1001" s="272"/>
    </row>
    <row r="1002" spans="20:20">
      <c r="T1002" s="272"/>
    </row>
    <row r="1003" spans="20:20">
      <c r="T1003" s="272"/>
    </row>
    <row r="1004" spans="20:20">
      <c r="T1004" s="272"/>
    </row>
    <row r="1005" spans="20:20">
      <c r="T1005" s="272"/>
    </row>
    <row r="1006" spans="20:20">
      <c r="T1006" s="272"/>
    </row>
    <row r="1007" spans="20:20">
      <c r="T1007" s="272"/>
    </row>
    <row r="1008" spans="20:20">
      <c r="T1008" s="272"/>
    </row>
    <row r="1009" spans="20:20">
      <c r="T1009" s="272"/>
    </row>
    <row r="1010" spans="20:20">
      <c r="T1010" s="272"/>
    </row>
    <row r="1011" spans="20:20">
      <c r="T1011" s="272"/>
    </row>
    <row r="1012" spans="20:20">
      <c r="T1012" s="272"/>
    </row>
    <row r="1013" spans="20:20">
      <c r="T1013" s="272"/>
    </row>
    <row r="1014" spans="20:20">
      <c r="T1014" s="272"/>
    </row>
    <row r="1015" spans="20:20">
      <c r="T1015" s="272"/>
    </row>
    <row r="1016" spans="20:20">
      <c r="T1016" s="272"/>
    </row>
    <row r="1017" spans="20:20">
      <c r="T1017" s="272"/>
    </row>
    <row r="1018" spans="20:20">
      <c r="T1018" s="272"/>
    </row>
    <row r="1019" spans="20:20">
      <c r="T1019" s="272"/>
    </row>
    <row r="1020" spans="20:20">
      <c r="T1020" s="272"/>
    </row>
    <row r="1021" spans="20:20">
      <c r="T1021" s="272"/>
    </row>
    <row r="1022" spans="20:20">
      <c r="T1022" s="272"/>
    </row>
    <row r="1023" spans="20:20">
      <c r="T1023" s="272"/>
    </row>
    <row r="1024" spans="20:20">
      <c r="T1024" s="272"/>
    </row>
    <row r="1025" spans="20:20">
      <c r="T1025" s="272"/>
    </row>
    <row r="1026" spans="20:20">
      <c r="T1026" s="272"/>
    </row>
    <row r="1027" spans="20:20">
      <c r="T1027" s="272"/>
    </row>
    <row r="1028" spans="20:20">
      <c r="T1028" s="272"/>
    </row>
    <row r="1029" spans="20:20">
      <c r="T1029" s="272"/>
    </row>
    <row r="1030" spans="20:20">
      <c r="T1030" s="272"/>
    </row>
    <row r="1031" spans="20:20">
      <c r="T1031" s="272"/>
    </row>
    <row r="1032" spans="20:20">
      <c r="T1032" s="272"/>
    </row>
    <row r="1033" spans="20:20">
      <c r="T1033" s="272"/>
    </row>
    <row r="1034" spans="20:20">
      <c r="T1034" s="272"/>
    </row>
    <row r="1035" spans="20:20">
      <c r="T1035" s="272"/>
    </row>
    <row r="1036" spans="20:20">
      <c r="T1036" s="272"/>
    </row>
    <row r="1037" spans="20:20">
      <c r="T1037" s="272"/>
    </row>
    <row r="1038" spans="20:20">
      <c r="T1038" s="272"/>
    </row>
    <row r="1039" spans="20:20">
      <c r="T1039" s="272"/>
    </row>
    <row r="1040" spans="20:20">
      <c r="T1040" s="272"/>
    </row>
    <row r="1041" spans="20:20">
      <c r="T1041" s="272"/>
    </row>
    <row r="1042" spans="20:20">
      <c r="T1042" s="272"/>
    </row>
    <row r="1043" spans="20:20">
      <c r="T1043" s="272"/>
    </row>
    <row r="1044" spans="20:20">
      <c r="T1044" s="272"/>
    </row>
    <row r="1045" spans="20:20">
      <c r="T1045" s="272"/>
    </row>
    <row r="1046" spans="20:20">
      <c r="T1046" s="272"/>
    </row>
    <row r="1047" spans="20:20">
      <c r="T1047" s="272"/>
    </row>
    <row r="1048" spans="20:20">
      <c r="T1048" s="272"/>
    </row>
    <row r="1049" spans="20:20">
      <c r="T1049" s="272"/>
    </row>
    <row r="1050" spans="20:20">
      <c r="T1050" s="272"/>
    </row>
    <row r="1051" spans="20:20">
      <c r="T1051" s="272"/>
    </row>
    <row r="1052" spans="20:20">
      <c r="T1052" s="272"/>
    </row>
    <row r="1053" spans="20:20">
      <c r="T1053" s="272"/>
    </row>
    <row r="1054" spans="20:20">
      <c r="T1054" s="272"/>
    </row>
    <row r="1055" spans="20:20">
      <c r="T1055" s="272"/>
    </row>
    <row r="1056" spans="20:20">
      <c r="T1056" s="272"/>
    </row>
    <row r="1057" spans="20:20">
      <c r="T1057" s="272"/>
    </row>
    <row r="1058" spans="20:20">
      <c r="T1058" s="272"/>
    </row>
    <row r="1059" spans="20:20">
      <c r="T1059" s="272"/>
    </row>
    <row r="1060" spans="20:20">
      <c r="T1060" s="272"/>
    </row>
    <row r="1061" spans="20:20">
      <c r="T1061" s="272"/>
    </row>
    <row r="1062" spans="20:20">
      <c r="T1062" s="272"/>
    </row>
    <row r="1063" spans="20:20">
      <c r="T1063" s="272"/>
    </row>
    <row r="1064" spans="20:20">
      <c r="T1064" s="272"/>
    </row>
    <row r="1065" spans="20:20">
      <c r="T1065" s="272"/>
    </row>
    <row r="1066" spans="20:20">
      <c r="T1066" s="272"/>
    </row>
    <row r="1067" spans="20:20">
      <c r="T1067" s="272"/>
    </row>
    <row r="1068" spans="20:20">
      <c r="T1068" s="272"/>
    </row>
    <row r="1069" spans="20:20">
      <c r="T1069" s="272"/>
    </row>
    <row r="1070" spans="20:20">
      <c r="T1070" s="272"/>
    </row>
    <row r="1071" spans="20:20">
      <c r="T1071" s="272"/>
    </row>
    <row r="1072" spans="20:20">
      <c r="T1072" s="272"/>
    </row>
    <row r="1073" spans="20:20">
      <c r="T1073" s="272"/>
    </row>
    <row r="1074" spans="20:20">
      <c r="T1074" s="272"/>
    </row>
    <row r="1075" spans="20:20">
      <c r="T1075" s="272"/>
    </row>
    <row r="1076" spans="20:20">
      <c r="T1076" s="272"/>
    </row>
    <row r="1077" spans="20:20">
      <c r="T1077" s="272"/>
    </row>
    <row r="1078" spans="20:20">
      <c r="T1078" s="272"/>
    </row>
    <row r="1079" spans="20:20">
      <c r="T1079" s="272"/>
    </row>
    <row r="1080" spans="20:20">
      <c r="T1080" s="272"/>
    </row>
    <row r="1081" spans="20:20">
      <c r="T1081" s="272"/>
    </row>
    <row r="1082" spans="20:20">
      <c r="T1082" s="272"/>
    </row>
    <row r="1083" spans="20:20">
      <c r="T1083" s="272"/>
    </row>
    <row r="1084" spans="20:20">
      <c r="T1084" s="272"/>
    </row>
    <row r="1085" spans="20:20">
      <c r="T1085" s="272"/>
    </row>
    <row r="1086" spans="20:20">
      <c r="T1086" s="272"/>
    </row>
    <row r="1087" spans="20:20">
      <c r="T1087" s="272"/>
    </row>
    <row r="1088" spans="20:20">
      <c r="T1088" s="272"/>
    </row>
    <row r="1089" spans="20:20">
      <c r="T1089" s="272"/>
    </row>
    <row r="1090" spans="20:20">
      <c r="T1090" s="272"/>
    </row>
    <row r="1091" spans="20:20">
      <c r="T1091" s="272"/>
    </row>
    <row r="1092" spans="20:20">
      <c r="T1092" s="272"/>
    </row>
    <row r="1093" spans="20:20">
      <c r="T1093" s="272"/>
    </row>
    <row r="1094" spans="20:20">
      <c r="T1094" s="272"/>
    </row>
    <row r="1095" spans="20:20">
      <c r="T1095" s="272"/>
    </row>
    <row r="1096" spans="20:20">
      <c r="T1096" s="272"/>
    </row>
    <row r="1097" spans="20:20">
      <c r="T1097" s="272"/>
    </row>
    <row r="1098" spans="20:20">
      <c r="T1098" s="272"/>
    </row>
    <row r="1099" spans="20:20">
      <c r="T1099" s="272"/>
    </row>
    <row r="1100" spans="20:20">
      <c r="T1100" s="272"/>
    </row>
    <row r="1101" spans="20:20">
      <c r="T1101" s="272"/>
    </row>
    <row r="1102" spans="20:20">
      <c r="T1102" s="272"/>
    </row>
    <row r="1103" spans="20:20">
      <c r="T1103" s="272"/>
    </row>
    <row r="1104" spans="20:20">
      <c r="T1104" s="272"/>
    </row>
    <row r="1105" spans="20:20">
      <c r="T1105" s="272"/>
    </row>
    <row r="1106" spans="20:20">
      <c r="T1106" s="272"/>
    </row>
    <row r="1107" spans="20:20">
      <c r="T1107" s="272"/>
    </row>
    <row r="1108" spans="20:20">
      <c r="T1108" s="272"/>
    </row>
    <row r="1109" spans="20:20">
      <c r="T1109" s="272"/>
    </row>
    <row r="1110" spans="20:20">
      <c r="T1110" s="272"/>
    </row>
    <row r="1111" spans="20:20">
      <c r="T1111" s="272"/>
    </row>
    <row r="1112" spans="20:20">
      <c r="T1112" s="272"/>
    </row>
    <row r="1113" spans="20:20">
      <c r="T1113" s="272"/>
    </row>
    <row r="1114" spans="20:20">
      <c r="T1114" s="272"/>
    </row>
    <row r="1115" spans="20:20">
      <c r="T1115" s="272"/>
    </row>
    <row r="1116" spans="20:20">
      <c r="T1116" s="272"/>
    </row>
    <row r="1117" spans="20:20">
      <c r="T1117" s="272"/>
    </row>
    <row r="1118" spans="20:20">
      <c r="T1118" s="272"/>
    </row>
    <row r="1119" spans="20:20">
      <c r="T1119" s="272"/>
    </row>
    <row r="1120" spans="20:20">
      <c r="T1120" s="272"/>
    </row>
    <row r="1121" spans="20:20">
      <c r="T1121" s="272"/>
    </row>
    <row r="1122" spans="20:20">
      <c r="T1122" s="272"/>
    </row>
    <row r="1123" spans="20:20">
      <c r="T1123" s="272"/>
    </row>
    <row r="1124" spans="20:20">
      <c r="T1124" s="272"/>
    </row>
    <row r="1125" spans="20:20">
      <c r="T1125" s="272"/>
    </row>
    <row r="1126" spans="20:20">
      <c r="T1126" s="272"/>
    </row>
    <row r="1127" spans="20:20">
      <c r="T1127" s="272"/>
    </row>
    <row r="1128" spans="20:20">
      <c r="T1128" s="272"/>
    </row>
    <row r="1129" spans="20:20">
      <c r="T1129" s="272"/>
    </row>
    <row r="1130" spans="20:20">
      <c r="T1130" s="272"/>
    </row>
    <row r="1131" spans="20:20">
      <c r="T1131" s="272"/>
    </row>
    <row r="1132" spans="20:20">
      <c r="T1132" s="272"/>
    </row>
    <row r="1133" spans="20:20">
      <c r="T1133" s="272"/>
    </row>
    <row r="1134" spans="20:20">
      <c r="T1134" s="272"/>
    </row>
    <row r="1135" spans="20:20">
      <c r="T1135" s="272"/>
    </row>
    <row r="1136" spans="20:20">
      <c r="T1136" s="272"/>
    </row>
    <row r="1137" spans="20:20">
      <c r="T1137" s="272"/>
    </row>
    <row r="1138" spans="20:20">
      <c r="T1138" s="272"/>
    </row>
    <row r="1139" spans="20:20">
      <c r="T1139" s="272"/>
    </row>
    <row r="1140" spans="20:20">
      <c r="T1140" s="272"/>
    </row>
    <row r="1141" spans="20:20">
      <c r="T1141" s="272"/>
    </row>
    <row r="1142" spans="20:20">
      <c r="T1142" s="272"/>
    </row>
    <row r="1143" spans="20:20">
      <c r="T1143" s="272"/>
    </row>
    <row r="1144" spans="20:20">
      <c r="T1144" s="272"/>
    </row>
    <row r="1145" spans="20:20">
      <c r="T1145" s="272"/>
    </row>
    <row r="1146" spans="20:20">
      <c r="T1146" s="272"/>
    </row>
    <row r="1147" spans="20:20">
      <c r="T1147" s="272"/>
    </row>
    <row r="1148" spans="20:20">
      <c r="T1148" s="272"/>
    </row>
    <row r="1149" spans="20:20">
      <c r="T1149" s="272"/>
    </row>
    <row r="1150" spans="20:20">
      <c r="T1150" s="272"/>
    </row>
    <row r="1151" spans="20:20">
      <c r="T1151" s="272"/>
    </row>
    <row r="1152" spans="20:20">
      <c r="T1152" s="272"/>
    </row>
    <row r="1153" spans="20:20">
      <c r="T1153" s="272"/>
    </row>
    <row r="1154" spans="20:20">
      <c r="T1154" s="272"/>
    </row>
    <row r="1155" spans="20:20">
      <c r="T1155" s="272"/>
    </row>
    <row r="1156" spans="20:20">
      <c r="T1156" s="272"/>
    </row>
    <row r="1157" spans="20:20">
      <c r="T1157" s="272"/>
    </row>
    <row r="1158" spans="20:20">
      <c r="T1158" s="272"/>
    </row>
    <row r="1159" spans="20:20">
      <c r="T1159" s="272"/>
    </row>
    <row r="1160" spans="20:20">
      <c r="T1160" s="272"/>
    </row>
    <row r="1161" spans="20:20">
      <c r="T1161" s="272"/>
    </row>
    <row r="1162" spans="20:20">
      <c r="T1162" s="272"/>
    </row>
    <row r="1163" spans="20:20">
      <c r="T1163" s="272"/>
    </row>
    <row r="1164" spans="20:20">
      <c r="T1164" s="272"/>
    </row>
    <row r="1165" spans="20:20">
      <c r="T1165" s="272"/>
    </row>
    <row r="1166" spans="20:20">
      <c r="T1166" s="272"/>
    </row>
    <row r="1167" spans="20:20">
      <c r="T1167" s="272"/>
    </row>
    <row r="1168" spans="20:20">
      <c r="T1168" s="272"/>
    </row>
    <row r="1169" spans="20:20">
      <c r="T1169" s="272"/>
    </row>
    <row r="1170" spans="20:20">
      <c r="T1170" s="272"/>
    </row>
    <row r="1171" spans="20:20">
      <c r="T1171" s="272"/>
    </row>
    <row r="1172" spans="20:20">
      <c r="T1172" s="272"/>
    </row>
    <row r="1173" spans="20:20">
      <c r="T1173" s="272"/>
    </row>
    <row r="1174" spans="20:20">
      <c r="T1174" s="272"/>
    </row>
    <row r="1175" spans="20:20">
      <c r="T1175" s="272"/>
    </row>
    <row r="1176" spans="20:20">
      <c r="T1176" s="272"/>
    </row>
    <row r="1177" spans="20:20">
      <c r="T1177" s="272"/>
    </row>
    <row r="1178" spans="20:20">
      <c r="T1178" s="272"/>
    </row>
    <row r="1179" spans="20:20">
      <c r="T1179" s="272"/>
    </row>
    <row r="1180" spans="20:20">
      <c r="T1180" s="272"/>
    </row>
    <row r="1181" spans="20:20">
      <c r="T1181" s="272"/>
    </row>
    <row r="1182" spans="20:20">
      <c r="T1182" s="272"/>
    </row>
    <row r="1183" spans="20:20">
      <c r="T1183" s="272"/>
    </row>
    <row r="1184" spans="20:20">
      <c r="T1184" s="272"/>
    </row>
    <row r="1185" spans="20:20">
      <c r="T1185" s="272"/>
    </row>
    <row r="1186" spans="20:20">
      <c r="T1186" s="272"/>
    </row>
    <row r="1187" spans="20:20">
      <c r="T1187" s="272"/>
    </row>
    <row r="1188" spans="20:20">
      <c r="T1188" s="272"/>
    </row>
    <row r="1189" spans="20:20">
      <c r="T1189" s="272"/>
    </row>
    <row r="1190" spans="20:20">
      <c r="T1190" s="272"/>
    </row>
    <row r="1191" spans="20:20">
      <c r="T1191" s="272"/>
    </row>
    <row r="1192" spans="20:20">
      <c r="T1192" s="272"/>
    </row>
    <row r="1193" spans="20:20">
      <c r="T1193" s="272"/>
    </row>
    <row r="1194" spans="20:20">
      <c r="T1194" s="272"/>
    </row>
    <row r="1195" spans="20:20">
      <c r="T1195" s="272"/>
    </row>
    <row r="1196" spans="20:20">
      <c r="T1196" s="272"/>
    </row>
    <row r="1197" spans="20:20">
      <c r="T1197" s="272"/>
    </row>
    <row r="1198" spans="20:20">
      <c r="T1198" s="272"/>
    </row>
    <row r="1199" spans="20:20">
      <c r="T1199" s="272"/>
    </row>
    <row r="1200" spans="20:20">
      <c r="T1200" s="272"/>
    </row>
    <row r="1201" spans="20:20">
      <c r="T1201" s="272"/>
    </row>
    <row r="1202" spans="20:20">
      <c r="T1202" s="272"/>
    </row>
    <row r="1203" spans="20:20">
      <c r="T1203" s="272"/>
    </row>
    <row r="1204" spans="20:20">
      <c r="T1204" s="272"/>
    </row>
    <row r="1205" spans="20:20">
      <c r="T1205" s="272"/>
    </row>
    <row r="1206" spans="20:20">
      <c r="T1206" s="272"/>
    </row>
    <row r="1207" spans="20:20">
      <c r="T1207" s="272"/>
    </row>
    <row r="1208" spans="20:20">
      <c r="T1208" s="272"/>
    </row>
    <row r="1209" spans="20:20">
      <c r="T1209" s="272"/>
    </row>
    <row r="1210" spans="20:20">
      <c r="T1210" s="272"/>
    </row>
    <row r="1211" spans="20:20">
      <c r="T1211" s="272"/>
    </row>
    <row r="1212" spans="20:20">
      <c r="T1212" s="272"/>
    </row>
    <row r="1213" spans="20:20">
      <c r="T1213" s="272"/>
    </row>
    <row r="1214" spans="20:20">
      <c r="T1214" s="272"/>
    </row>
    <row r="1215" spans="20:20">
      <c r="T1215" s="272"/>
    </row>
    <row r="1216" spans="20:20">
      <c r="T1216" s="272"/>
    </row>
    <row r="1217" spans="20:20">
      <c r="T1217" s="272"/>
    </row>
    <row r="1218" spans="20:20">
      <c r="T1218" s="272"/>
    </row>
    <row r="1219" spans="20:20">
      <c r="T1219" s="272"/>
    </row>
    <row r="1220" spans="20:20">
      <c r="T1220" s="272"/>
    </row>
    <row r="1221" spans="20:20">
      <c r="T1221" s="272"/>
    </row>
    <row r="1222" spans="20:20">
      <c r="T1222" s="272"/>
    </row>
    <row r="1223" spans="20:20">
      <c r="T1223" s="272"/>
    </row>
    <row r="1224" spans="20:20">
      <c r="T1224" s="272"/>
    </row>
    <row r="1225" spans="20:20">
      <c r="T1225" s="272"/>
    </row>
    <row r="1226" spans="20:20">
      <c r="T1226" s="272"/>
    </row>
    <row r="1227" spans="20:20">
      <c r="T1227" s="272"/>
    </row>
    <row r="1228" spans="20:20">
      <c r="T1228" s="272"/>
    </row>
    <row r="1229" spans="20:20">
      <c r="T1229" s="272"/>
    </row>
    <row r="1230" spans="20:20">
      <c r="T1230" s="272"/>
    </row>
    <row r="1231" spans="20:20">
      <c r="T1231" s="272"/>
    </row>
    <row r="1232" spans="20:20">
      <c r="T1232" s="272"/>
    </row>
    <row r="1233" spans="20:20">
      <c r="T1233" s="272"/>
    </row>
    <row r="1234" spans="20:20">
      <c r="T1234" s="272"/>
    </row>
    <row r="1235" spans="20:20">
      <c r="T1235" s="272"/>
    </row>
    <row r="1236" spans="20:20">
      <c r="T1236" s="272"/>
    </row>
    <row r="1237" spans="20:20">
      <c r="T1237" s="272"/>
    </row>
    <row r="1238" spans="20:20">
      <c r="T1238" s="272"/>
    </row>
    <row r="1239" spans="20:20">
      <c r="T1239" s="272"/>
    </row>
    <row r="1240" spans="20:20">
      <c r="T1240" s="272"/>
    </row>
    <row r="1241" spans="20:20">
      <c r="T1241" s="272"/>
    </row>
    <row r="1242" spans="20:20">
      <c r="T1242" s="272"/>
    </row>
    <row r="1243" spans="20:20">
      <c r="T1243" s="272"/>
    </row>
    <row r="1244" spans="20:20">
      <c r="T1244" s="272"/>
    </row>
    <row r="1245" spans="20:20">
      <c r="T1245" s="272"/>
    </row>
    <row r="1246" spans="20:20">
      <c r="T1246" s="272"/>
    </row>
    <row r="1247" spans="20:20">
      <c r="T1247" s="272"/>
    </row>
    <row r="1248" spans="20:20">
      <c r="T1248" s="272"/>
    </row>
    <row r="1249" spans="20:20">
      <c r="T1249" s="272"/>
    </row>
    <row r="1250" spans="20:20">
      <c r="T1250" s="272"/>
    </row>
    <row r="1251" spans="20:20">
      <c r="T1251" s="272"/>
    </row>
    <row r="1252" spans="20:20">
      <c r="T1252" s="272"/>
    </row>
    <row r="1253" spans="20:20">
      <c r="T1253" s="272"/>
    </row>
    <row r="1254" spans="20:20">
      <c r="T1254" s="272"/>
    </row>
    <row r="1255" spans="20:20">
      <c r="T1255" s="272"/>
    </row>
    <row r="1256" spans="20:20">
      <c r="T1256" s="272"/>
    </row>
    <row r="1257" spans="20:20">
      <c r="T1257" s="272"/>
    </row>
    <row r="1258" spans="20:20">
      <c r="T1258" s="272"/>
    </row>
    <row r="1259" spans="20:20">
      <c r="T1259" s="272"/>
    </row>
    <row r="1260" spans="20:20">
      <c r="T1260" s="272"/>
    </row>
    <row r="1261" spans="20:20">
      <c r="T1261" s="272"/>
    </row>
    <row r="1262" spans="20:20">
      <c r="T1262" s="272"/>
    </row>
    <row r="1263" spans="20:20">
      <c r="T1263" s="272"/>
    </row>
    <row r="1264" spans="20:20">
      <c r="T1264" s="272"/>
    </row>
    <row r="1265" spans="20:20">
      <c r="T1265" s="272"/>
    </row>
    <row r="1266" spans="20:20">
      <c r="T1266" s="272"/>
    </row>
    <row r="1267" spans="20:20">
      <c r="T1267" s="272"/>
    </row>
    <row r="1268" spans="20:20">
      <c r="T1268" s="272"/>
    </row>
    <row r="1269" spans="20:20">
      <c r="T1269" s="272"/>
    </row>
    <row r="1270" spans="20:20">
      <c r="T1270" s="272"/>
    </row>
    <row r="1271" spans="20:20">
      <c r="T1271" s="272"/>
    </row>
    <row r="1272" spans="20:20">
      <c r="T1272" s="272"/>
    </row>
    <row r="1273" spans="20:20">
      <c r="T1273" s="272"/>
    </row>
    <row r="1274" spans="20:20">
      <c r="T1274" s="272"/>
    </row>
    <row r="1275" spans="20:20">
      <c r="T1275" s="272"/>
    </row>
    <row r="1276" spans="20:20">
      <c r="T1276" s="272"/>
    </row>
    <row r="1277" spans="20:20">
      <c r="T1277" s="272"/>
    </row>
    <row r="1278" spans="20:20">
      <c r="T1278" s="272"/>
    </row>
    <row r="1279" spans="20:20">
      <c r="T1279" s="272"/>
    </row>
    <row r="1280" spans="20:20">
      <c r="T1280" s="272"/>
    </row>
    <row r="1281" spans="20:20">
      <c r="T1281" s="272"/>
    </row>
    <row r="1282" spans="20:20">
      <c r="T1282" s="272"/>
    </row>
    <row r="1283" spans="20:20">
      <c r="T1283" s="272"/>
    </row>
    <row r="1284" spans="20:20">
      <c r="T1284" s="272"/>
    </row>
    <row r="1285" spans="20:20">
      <c r="T1285" s="272"/>
    </row>
    <row r="1286" spans="20:20">
      <c r="T1286" s="272"/>
    </row>
    <row r="1287" spans="20:20">
      <c r="T1287" s="272"/>
    </row>
    <row r="1288" spans="20:20">
      <c r="T1288" s="272"/>
    </row>
    <row r="1289" spans="20:20">
      <c r="T1289" s="272"/>
    </row>
    <row r="1290" spans="20:20">
      <c r="T1290" s="272"/>
    </row>
    <row r="1291" spans="20:20">
      <c r="T1291" s="272"/>
    </row>
    <row r="1292" spans="20:20">
      <c r="T1292" s="272"/>
    </row>
    <row r="1293" spans="20:20">
      <c r="T1293" s="272"/>
    </row>
    <row r="1294" spans="20:20">
      <c r="T1294" s="272"/>
    </row>
    <row r="1295" spans="20:20">
      <c r="T1295" s="272"/>
    </row>
    <row r="1296" spans="20:20">
      <c r="T1296" s="272"/>
    </row>
    <row r="1297" spans="20:20">
      <c r="T1297" s="272"/>
    </row>
    <row r="1298" spans="20:20">
      <c r="T1298" s="272"/>
    </row>
    <row r="1299" spans="20:20">
      <c r="T1299" s="272"/>
    </row>
    <row r="1300" spans="20:20">
      <c r="T1300" s="272"/>
    </row>
    <row r="1301" spans="20:20">
      <c r="T1301" s="272"/>
    </row>
    <row r="1302" spans="20:20">
      <c r="T1302" s="272"/>
    </row>
    <row r="1303" spans="20:20">
      <c r="T1303" s="272"/>
    </row>
    <row r="1304" spans="20:20">
      <c r="T1304" s="272"/>
    </row>
    <row r="1305" spans="20:20">
      <c r="T1305" s="272"/>
    </row>
    <row r="1306" spans="20:20">
      <c r="T1306" s="272"/>
    </row>
    <row r="1307" spans="20:20">
      <c r="T1307" s="272"/>
    </row>
    <row r="1308" spans="20:20">
      <c r="T1308" s="272"/>
    </row>
    <row r="1309" spans="20:20">
      <c r="T1309" s="272"/>
    </row>
    <row r="1310" spans="20:20">
      <c r="T1310" s="272"/>
    </row>
    <row r="1311" spans="20:20">
      <c r="T1311" s="272"/>
    </row>
    <row r="1312" spans="20:20">
      <c r="T1312" s="272"/>
    </row>
    <row r="1313" spans="20:20">
      <c r="T1313" s="272"/>
    </row>
    <row r="1314" spans="20:20">
      <c r="T1314" s="272"/>
    </row>
    <row r="1315" spans="20:20">
      <c r="T1315" s="272"/>
    </row>
    <row r="1316" spans="20:20">
      <c r="T1316" s="272"/>
    </row>
    <row r="1317" spans="20:20">
      <c r="T1317" s="272"/>
    </row>
    <row r="1318" spans="20:20">
      <c r="T1318" s="272"/>
    </row>
    <row r="1319" spans="20:20">
      <c r="T1319" s="272"/>
    </row>
    <row r="1320" spans="20:20">
      <c r="T1320" s="272"/>
    </row>
    <row r="1321" spans="20:20">
      <c r="T1321" s="272"/>
    </row>
    <row r="1322" spans="20:20">
      <c r="T1322" s="272"/>
    </row>
    <row r="1323" spans="20:20">
      <c r="T1323" s="272"/>
    </row>
    <row r="1324" spans="20:20">
      <c r="T1324" s="272"/>
    </row>
    <row r="1325" spans="20:20">
      <c r="T1325" s="272"/>
    </row>
    <row r="1326" spans="20:20">
      <c r="T1326" s="272"/>
    </row>
    <row r="1327" spans="20:20">
      <c r="T1327" s="272"/>
    </row>
    <row r="1328" spans="20:20">
      <c r="T1328" s="272"/>
    </row>
    <row r="1329" spans="20:20">
      <c r="T1329" s="272"/>
    </row>
    <row r="1330" spans="20:20">
      <c r="T1330" s="272"/>
    </row>
    <row r="1331" spans="20:20">
      <c r="T1331" s="272"/>
    </row>
    <row r="1332" spans="20:20">
      <c r="T1332" s="272"/>
    </row>
    <row r="1333" spans="20:20">
      <c r="T1333" s="272"/>
    </row>
    <row r="1334" spans="20:20">
      <c r="T1334" s="272"/>
    </row>
    <row r="1335" spans="20:20">
      <c r="T1335" s="272"/>
    </row>
    <row r="1336" spans="20:20">
      <c r="T1336" s="272"/>
    </row>
    <row r="1337" spans="20:20">
      <c r="T1337" s="272"/>
    </row>
    <row r="1338" spans="20:20">
      <c r="T1338" s="272"/>
    </row>
    <row r="1339" spans="20:20">
      <c r="T1339" s="272"/>
    </row>
    <row r="1340" spans="20:20">
      <c r="T1340" s="272"/>
    </row>
    <row r="1341" spans="20:20">
      <c r="T1341" s="272"/>
    </row>
    <row r="1342" spans="20:20">
      <c r="T1342" s="272"/>
    </row>
    <row r="1343" spans="20:20">
      <c r="T1343" s="272"/>
    </row>
    <row r="1344" spans="20:20">
      <c r="T1344" s="272"/>
    </row>
    <row r="1345" spans="20:20">
      <c r="T1345" s="272"/>
    </row>
    <row r="1346" spans="20:20">
      <c r="T1346" s="272"/>
    </row>
    <row r="1347" spans="20:20">
      <c r="T1347" s="272"/>
    </row>
    <row r="1348" spans="20:20">
      <c r="T1348" s="272"/>
    </row>
    <row r="1349" spans="20:20">
      <c r="T1349" s="272"/>
    </row>
    <row r="1350" spans="20:20">
      <c r="T1350" s="272"/>
    </row>
    <row r="1351" spans="20:20">
      <c r="T1351" s="272"/>
    </row>
    <row r="1352" spans="20:20">
      <c r="T1352" s="272"/>
    </row>
    <row r="1353" spans="20:20">
      <c r="T1353" s="272"/>
    </row>
    <row r="1354" spans="20:20">
      <c r="T1354" s="272"/>
    </row>
    <row r="1355" spans="20:20">
      <c r="T1355" s="272"/>
    </row>
    <row r="1356" spans="20:20">
      <c r="T1356" s="272"/>
    </row>
    <row r="1357" spans="20:20">
      <c r="T1357" s="272"/>
    </row>
    <row r="1358" spans="20:20">
      <c r="T1358" s="272"/>
    </row>
    <row r="1359" spans="20:20">
      <c r="T1359" s="272"/>
    </row>
    <row r="1360" spans="20:20">
      <c r="T1360" s="272"/>
    </row>
    <row r="1361" spans="20:20">
      <c r="T1361" s="272"/>
    </row>
    <row r="1362" spans="20:20">
      <c r="T1362" s="272"/>
    </row>
    <row r="1363" spans="20:20">
      <c r="T1363" s="272"/>
    </row>
    <row r="1364" spans="20:20">
      <c r="T1364" s="272"/>
    </row>
    <row r="1365" spans="20:20">
      <c r="T1365" s="272"/>
    </row>
    <row r="1366" spans="20:20">
      <c r="T1366" s="272"/>
    </row>
    <row r="1367" spans="20:20">
      <c r="T1367" s="272"/>
    </row>
    <row r="1368" spans="20:20">
      <c r="T1368" s="272"/>
    </row>
    <row r="1369" spans="20:20">
      <c r="T1369" s="272"/>
    </row>
    <row r="1370" spans="20:20">
      <c r="T1370" s="272"/>
    </row>
    <row r="1371" spans="20:20">
      <c r="T1371" s="272"/>
    </row>
    <row r="1372" spans="20:20">
      <c r="T1372" s="272"/>
    </row>
    <row r="1373" spans="20:20">
      <c r="T1373" s="272"/>
    </row>
    <row r="1374" spans="20:20">
      <c r="T1374" s="272"/>
    </row>
    <row r="1375" spans="20:20">
      <c r="T1375" s="272"/>
    </row>
    <row r="1376" spans="20:20">
      <c r="T1376" s="272"/>
    </row>
    <row r="1377" spans="20:20">
      <c r="T1377" s="272"/>
    </row>
    <row r="1378" spans="20:20">
      <c r="T1378" s="272"/>
    </row>
    <row r="1379" spans="20:20">
      <c r="T1379" s="272"/>
    </row>
    <row r="1380" spans="20:20">
      <c r="T1380" s="272"/>
    </row>
    <row r="1381" spans="20:20">
      <c r="T1381" s="272"/>
    </row>
    <row r="1382" spans="20:20">
      <c r="T1382" s="272"/>
    </row>
    <row r="1383" spans="20:20">
      <c r="T1383" s="272"/>
    </row>
    <row r="1384" spans="20:20">
      <c r="T1384" s="272"/>
    </row>
    <row r="1385" spans="20:20">
      <c r="T1385" s="272"/>
    </row>
    <row r="1386" spans="20:20">
      <c r="T1386" s="272"/>
    </row>
    <row r="1387" spans="20:20">
      <c r="T1387" s="272"/>
    </row>
    <row r="1388" spans="20:20">
      <c r="T1388" s="272"/>
    </row>
    <row r="1389" spans="20:20">
      <c r="T1389" s="272"/>
    </row>
    <row r="1390" spans="20:20">
      <c r="T1390" s="272"/>
    </row>
    <row r="1391" spans="20:20">
      <c r="T1391" s="272"/>
    </row>
    <row r="1392" spans="20:20">
      <c r="T1392" s="272"/>
    </row>
    <row r="1393" spans="20:20">
      <c r="T1393" s="272"/>
    </row>
    <row r="1394" spans="20:20">
      <c r="T1394" s="272"/>
    </row>
    <row r="1395" spans="20:20">
      <c r="T1395" s="272"/>
    </row>
    <row r="1396" spans="20:20">
      <c r="T1396" s="272"/>
    </row>
    <row r="1397" spans="20:20">
      <c r="T1397" s="272"/>
    </row>
    <row r="1398" spans="20:20">
      <c r="T1398" s="272"/>
    </row>
    <row r="1399" spans="20:20">
      <c r="T1399" s="272"/>
    </row>
    <row r="1400" spans="20:20">
      <c r="T1400" s="272"/>
    </row>
    <row r="1401" spans="20:20">
      <c r="T1401" s="272"/>
    </row>
    <row r="1402" spans="20:20">
      <c r="T1402" s="272"/>
    </row>
    <row r="1403" spans="20:20">
      <c r="T1403" s="272"/>
    </row>
    <row r="1404" spans="20:20">
      <c r="T1404" s="272"/>
    </row>
    <row r="1405" spans="20:20">
      <c r="T1405" s="272"/>
    </row>
    <row r="1406" spans="20:20">
      <c r="T1406" s="272"/>
    </row>
    <row r="1407" spans="20:20">
      <c r="T1407" s="272"/>
    </row>
    <row r="1408" spans="20:20">
      <c r="T1408" s="272"/>
    </row>
    <row r="1409" spans="20:20">
      <c r="T1409" s="272"/>
    </row>
    <row r="1410" spans="20:20">
      <c r="T1410" s="272"/>
    </row>
    <row r="1411" spans="20:20">
      <c r="T1411" s="272"/>
    </row>
    <row r="1412" spans="20:20">
      <c r="T1412" s="272"/>
    </row>
    <row r="1413" spans="20:20">
      <c r="T1413" s="272"/>
    </row>
    <row r="1414" spans="20:20">
      <c r="T1414" s="272"/>
    </row>
    <row r="1415" spans="20:20">
      <c r="T1415" s="272"/>
    </row>
    <row r="1416" spans="20:20">
      <c r="T1416" s="272"/>
    </row>
    <row r="1417" spans="20:20">
      <c r="T1417" s="272"/>
    </row>
    <row r="1418" spans="20:20">
      <c r="T1418" s="272"/>
    </row>
    <row r="1419" spans="20:20">
      <c r="T1419" s="272"/>
    </row>
    <row r="1420" spans="20:20">
      <c r="T1420" s="272"/>
    </row>
    <row r="1421" spans="20:20">
      <c r="T1421" s="272"/>
    </row>
    <row r="1422" spans="20:20">
      <c r="T1422" s="272"/>
    </row>
    <row r="1423" spans="20:20">
      <c r="T1423" s="272"/>
    </row>
    <row r="1424" spans="20:20">
      <c r="T1424" s="272"/>
    </row>
    <row r="1425" spans="20:20">
      <c r="T1425" s="272"/>
    </row>
    <row r="1426" spans="20:20">
      <c r="T1426" s="272"/>
    </row>
    <row r="1427" spans="20:20">
      <c r="T1427" s="272"/>
    </row>
    <row r="1428" spans="20:20">
      <c r="T1428" s="272"/>
    </row>
    <row r="1429" spans="20:20">
      <c r="T1429" s="272"/>
    </row>
    <row r="1430" spans="20:20">
      <c r="T1430" s="272"/>
    </row>
    <row r="1431" spans="20:20">
      <c r="T1431" s="272"/>
    </row>
    <row r="1432" spans="20:20">
      <c r="T1432" s="272"/>
    </row>
    <row r="1433" spans="20:20">
      <c r="T1433" s="272"/>
    </row>
    <row r="1434" spans="20:20">
      <c r="T1434" s="272"/>
    </row>
    <row r="1435" spans="20:20">
      <c r="T1435" s="272"/>
    </row>
    <row r="1436" spans="20:20">
      <c r="T1436" s="272"/>
    </row>
    <row r="1437" spans="20:20">
      <c r="T1437" s="272"/>
    </row>
    <row r="1438" spans="20:20">
      <c r="T1438" s="272"/>
    </row>
    <row r="1439" spans="20:20">
      <c r="T1439" s="272"/>
    </row>
    <row r="1440" spans="20:20">
      <c r="T1440" s="272"/>
    </row>
    <row r="1441" spans="20:20">
      <c r="T1441" s="272"/>
    </row>
    <row r="1442" spans="20:20">
      <c r="T1442" s="272"/>
    </row>
    <row r="1443" spans="20:20">
      <c r="T1443" s="272"/>
    </row>
    <row r="1444" spans="20:20">
      <c r="T1444" s="272"/>
    </row>
    <row r="1445" spans="20:20">
      <c r="T1445" s="272"/>
    </row>
    <row r="1446" spans="20:20">
      <c r="T1446" s="272"/>
    </row>
    <row r="1447" spans="20:20">
      <c r="T1447" s="272"/>
    </row>
    <row r="1448" spans="20:20">
      <c r="T1448" s="272"/>
    </row>
    <row r="1449" spans="20:20">
      <c r="T1449" s="272"/>
    </row>
    <row r="1450" spans="20:20">
      <c r="T1450" s="272"/>
    </row>
    <row r="1451" spans="20:20">
      <c r="T1451" s="272"/>
    </row>
    <row r="1452" spans="20:20">
      <c r="T1452" s="272"/>
    </row>
    <row r="1453" spans="20:20">
      <c r="T1453" s="272"/>
    </row>
    <row r="1454" spans="20:20">
      <c r="T1454" s="272"/>
    </row>
    <row r="1455" spans="20:20">
      <c r="T1455" s="272"/>
    </row>
    <row r="1456" spans="20:20">
      <c r="T1456" s="272"/>
    </row>
    <row r="1457" spans="20:20">
      <c r="T1457" s="272"/>
    </row>
    <row r="1458" spans="20:20">
      <c r="T1458" s="272"/>
    </row>
    <row r="1459" spans="20:20">
      <c r="T1459" s="272"/>
    </row>
    <row r="1460" spans="20:20">
      <c r="T1460" s="272"/>
    </row>
    <row r="1461" spans="20:20">
      <c r="T1461" s="272"/>
    </row>
    <row r="1462" spans="20:20">
      <c r="T1462" s="272"/>
    </row>
    <row r="1463" spans="20:20">
      <c r="T1463" s="272"/>
    </row>
    <row r="1464" spans="20:20">
      <c r="T1464" s="272"/>
    </row>
    <row r="1465" spans="20:20">
      <c r="T1465" s="272"/>
    </row>
    <row r="1466" spans="20:20">
      <c r="T1466" s="272"/>
    </row>
    <row r="1467" spans="20:20">
      <c r="T1467" s="272"/>
    </row>
    <row r="1468" spans="20:20">
      <c r="T1468" s="272"/>
    </row>
    <row r="1469" spans="20:20">
      <c r="T1469" s="272"/>
    </row>
    <row r="1470" spans="20:20">
      <c r="T1470" s="272"/>
    </row>
    <row r="1471" spans="20:20">
      <c r="T1471" s="272"/>
    </row>
    <row r="1472" spans="20:20">
      <c r="T1472" s="272"/>
    </row>
    <row r="1473" spans="20:20">
      <c r="T1473" s="272"/>
    </row>
    <row r="1474" spans="20:20">
      <c r="T1474" s="272"/>
    </row>
    <row r="1475" spans="20:20">
      <c r="T1475" s="272"/>
    </row>
    <row r="1476" spans="20:20">
      <c r="T1476" s="272"/>
    </row>
    <row r="1477" spans="20:20">
      <c r="T1477" s="272"/>
    </row>
    <row r="1478" spans="20:20">
      <c r="T1478" s="272"/>
    </row>
    <row r="1479" spans="20:20">
      <c r="T1479" s="272"/>
    </row>
    <row r="1480" spans="20:20">
      <c r="T1480" s="272"/>
    </row>
    <row r="1481" spans="20:20">
      <c r="T1481" s="272"/>
    </row>
    <row r="1482" spans="20:20">
      <c r="T1482" s="272"/>
    </row>
    <row r="1483" spans="20:20">
      <c r="T1483" s="272"/>
    </row>
    <row r="1484" spans="20:20">
      <c r="T1484" s="272"/>
    </row>
    <row r="1485" spans="20:20">
      <c r="T1485" s="272"/>
    </row>
    <row r="1486" spans="20:20">
      <c r="T1486" s="272"/>
    </row>
    <row r="1487" spans="20:20">
      <c r="T1487" s="272"/>
    </row>
    <row r="1488" spans="20:20">
      <c r="T1488" s="272"/>
    </row>
    <row r="1489" spans="20:20">
      <c r="T1489" s="272"/>
    </row>
    <row r="1490" spans="20:20">
      <c r="T1490" s="272"/>
    </row>
    <row r="1491" spans="20:20">
      <c r="T1491" s="272"/>
    </row>
    <row r="1492" spans="20:20">
      <c r="T1492" s="272"/>
    </row>
    <row r="1493" spans="20:20">
      <c r="T1493" s="272"/>
    </row>
    <row r="1494" spans="20:20">
      <c r="T1494" s="272"/>
    </row>
    <row r="1495" spans="20:20">
      <c r="T1495" s="272"/>
    </row>
    <row r="1496" spans="20:20">
      <c r="T1496" s="272"/>
    </row>
    <row r="1497" spans="20:20">
      <c r="T1497" s="272"/>
    </row>
    <row r="1498" spans="20:20">
      <c r="T1498" s="272"/>
    </row>
    <row r="1499" spans="20:20">
      <c r="T1499" s="272"/>
    </row>
    <row r="1500" spans="20:20">
      <c r="T1500" s="272"/>
    </row>
    <row r="1501" spans="20:20">
      <c r="T1501" s="272"/>
    </row>
    <row r="1502" spans="20:20">
      <c r="T1502" s="272"/>
    </row>
    <row r="1503" spans="20:20">
      <c r="T1503" s="272"/>
    </row>
    <row r="1504" spans="20:20">
      <c r="T1504" s="272"/>
    </row>
    <row r="1505" spans="20:20">
      <c r="T1505" s="272"/>
    </row>
    <row r="1506" spans="20:20">
      <c r="T1506" s="272"/>
    </row>
    <row r="1507" spans="20:20">
      <c r="T1507" s="272"/>
    </row>
    <row r="1508" spans="20:20">
      <c r="T1508" s="272"/>
    </row>
    <row r="1509" spans="20:20">
      <c r="T1509" s="272"/>
    </row>
    <row r="1510" spans="20:20">
      <c r="T1510" s="272"/>
    </row>
    <row r="1511" spans="20:20">
      <c r="T1511" s="272"/>
    </row>
    <row r="1512" spans="20:20">
      <c r="T1512" s="272"/>
    </row>
    <row r="1513" spans="20:20">
      <c r="T1513" s="272"/>
    </row>
    <row r="1514" spans="20:20">
      <c r="T1514" s="272"/>
    </row>
    <row r="1515" spans="20:20">
      <c r="T1515" s="272"/>
    </row>
    <row r="1516" spans="20:20">
      <c r="T1516" s="272"/>
    </row>
    <row r="1517" spans="20:20">
      <c r="T1517" s="272"/>
    </row>
    <row r="1518" spans="20:20">
      <c r="T1518" s="272"/>
    </row>
    <row r="1519" spans="20:20">
      <c r="T1519" s="272"/>
    </row>
    <row r="1520" spans="20:20">
      <c r="T1520" s="272"/>
    </row>
    <row r="1521" spans="20:20">
      <c r="T1521" s="272"/>
    </row>
    <row r="1522" spans="20:20">
      <c r="T1522" s="272"/>
    </row>
    <row r="1523" spans="20:20">
      <c r="T1523" s="272"/>
    </row>
    <row r="1524" spans="20:20">
      <c r="T1524" s="272"/>
    </row>
    <row r="1525" spans="20:20">
      <c r="T1525" s="272"/>
    </row>
    <row r="1526" spans="20:20">
      <c r="T1526" s="272"/>
    </row>
    <row r="1527" spans="20:20">
      <c r="T1527" s="272"/>
    </row>
    <row r="1528" spans="20:20">
      <c r="T1528" s="272"/>
    </row>
    <row r="1529" spans="20:20">
      <c r="T1529" s="272"/>
    </row>
    <row r="1530" spans="20:20">
      <c r="T1530" s="272"/>
    </row>
    <row r="1531" spans="20:20">
      <c r="T1531" s="272"/>
    </row>
    <row r="1532" spans="20:20">
      <c r="T1532" s="272"/>
    </row>
    <row r="1533" spans="20:20">
      <c r="T1533" s="272"/>
    </row>
    <row r="1534" spans="20:20">
      <c r="T1534" s="272"/>
    </row>
    <row r="1535" spans="20:20">
      <c r="T1535" s="272"/>
    </row>
    <row r="1536" spans="20:20">
      <c r="T1536" s="272"/>
    </row>
    <row r="1537" spans="20:20">
      <c r="T1537" s="272"/>
    </row>
    <row r="1538" spans="20:20">
      <c r="T1538" s="272"/>
    </row>
    <row r="1539" spans="20:20">
      <c r="T1539" s="272"/>
    </row>
    <row r="1540" spans="20:20">
      <c r="T1540" s="272"/>
    </row>
    <row r="1541" spans="20:20">
      <c r="T1541" s="272"/>
    </row>
    <row r="1542" spans="20:20">
      <c r="T1542" s="272"/>
    </row>
    <row r="1543" spans="20:20">
      <c r="T1543" s="272"/>
    </row>
    <row r="1544" spans="20:20">
      <c r="T1544" s="272"/>
    </row>
    <row r="1545" spans="20:20">
      <c r="T1545" s="272"/>
    </row>
    <row r="1546" spans="20:20">
      <c r="T1546" s="272"/>
    </row>
    <row r="1547" spans="20:20">
      <c r="T1547" s="272"/>
    </row>
    <row r="1548" spans="20:20">
      <c r="T1548" s="272"/>
    </row>
    <row r="1549" spans="20:20">
      <c r="T1549" s="272"/>
    </row>
    <row r="1550" spans="20:20">
      <c r="T1550" s="272"/>
    </row>
    <row r="1551" spans="20:20">
      <c r="T1551" s="272"/>
    </row>
    <row r="1552" spans="20:20">
      <c r="T1552" s="272"/>
    </row>
    <row r="1553" spans="20:20">
      <c r="T1553" s="272"/>
    </row>
    <row r="1554" spans="20:20">
      <c r="T1554" s="272"/>
    </row>
    <row r="1555" spans="20:20">
      <c r="T1555" s="272"/>
    </row>
    <row r="1556" spans="20:20">
      <c r="T1556" s="272"/>
    </row>
    <row r="1557" spans="20:20">
      <c r="T1557" s="272"/>
    </row>
    <row r="1558" spans="20:20">
      <c r="T1558" s="272"/>
    </row>
    <row r="1559" spans="20:20">
      <c r="T1559" s="272"/>
    </row>
    <row r="1560" spans="20:20">
      <c r="T1560" s="272"/>
    </row>
    <row r="1561" spans="20:20">
      <c r="T1561" s="272"/>
    </row>
    <row r="1562" spans="20:20">
      <c r="T1562" s="272"/>
    </row>
    <row r="1563" spans="20:20">
      <c r="T1563" s="272"/>
    </row>
    <row r="1564" spans="20:20">
      <c r="T1564" s="272"/>
    </row>
    <row r="1565" spans="20:20">
      <c r="T1565" s="272"/>
    </row>
    <row r="1566" spans="20:20">
      <c r="T1566" s="272"/>
    </row>
    <row r="1567" spans="20:20">
      <c r="T1567" s="272"/>
    </row>
    <row r="1568" spans="20:20">
      <c r="T1568" s="272"/>
    </row>
    <row r="1569" spans="20:20">
      <c r="T1569" s="272"/>
    </row>
    <row r="1570" spans="20:20">
      <c r="T1570" s="272"/>
    </row>
    <row r="1571" spans="20:20">
      <c r="T1571" s="272"/>
    </row>
    <row r="1572" spans="20:20">
      <c r="T1572" s="272"/>
    </row>
    <row r="1573" spans="20:20">
      <c r="T1573" s="272"/>
    </row>
    <row r="1574" spans="20:20">
      <c r="T1574" s="272"/>
    </row>
    <row r="1575" spans="20:20">
      <c r="T1575" s="272"/>
    </row>
    <row r="1576" spans="20:20">
      <c r="T1576" s="272"/>
    </row>
    <row r="1577" spans="20:20">
      <c r="T1577" s="272"/>
    </row>
    <row r="1578" spans="20:20">
      <c r="T1578" s="272"/>
    </row>
    <row r="1579" spans="20:20">
      <c r="T1579" s="272"/>
    </row>
    <row r="1580" spans="20:20">
      <c r="T1580" s="272"/>
    </row>
    <row r="1581" spans="20:20">
      <c r="T1581" s="272"/>
    </row>
    <row r="1582" spans="20:20">
      <c r="T1582" s="272"/>
    </row>
    <row r="1583" spans="20:20">
      <c r="T1583" s="272"/>
    </row>
    <row r="1584" spans="20:20">
      <c r="T1584" s="272"/>
    </row>
    <row r="1585" spans="20:20">
      <c r="T1585" s="272"/>
    </row>
    <row r="1586" spans="20:20">
      <c r="T1586" s="272"/>
    </row>
    <row r="1587" spans="20:20">
      <c r="T1587" s="272"/>
    </row>
    <row r="1588" spans="20:20">
      <c r="T1588" s="272"/>
    </row>
    <row r="1589" spans="20:20">
      <c r="T1589" s="272"/>
    </row>
    <row r="1590" spans="20:20">
      <c r="T1590" s="272"/>
    </row>
    <row r="1591" spans="20:20">
      <c r="T1591" s="272"/>
    </row>
    <row r="1592" spans="20:20">
      <c r="T1592" s="272"/>
    </row>
    <row r="1593" spans="20:20">
      <c r="T1593" s="272"/>
    </row>
    <row r="1594" spans="20:20">
      <c r="T1594" s="272"/>
    </row>
    <row r="1595" spans="20:20">
      <c r="T1595" s="272"/>
    </row>
    <row r="1596" spans="20:20">
      <c r="T1596" s="272"/>
    </row>
    <row r="1597" spans="20:20">
      <c r="T1597" s="272"/>
    </row>
    <row r="1598" spans="20:20">
      <c r="T1598" s="272"/>
    </row>
    <row r="1599" spans="20:20">
      <c r="T1599" s="272"/>
    </row>
    <row r="1600" spans="20:20">
      <c r="T1600" s="272"/>
    </row>
    <row r="1601" spans="20:20">
      <c r="T1601" s="272"/>
    </row>
    <row r="1602" spans="20:20">
      <c r="T1602" s="272"/>
    </row>
    <row r="1603" spans="20:20">
      <c r="T1603" s="272"/>
    </row>
    <row r="1604" spans="20:20">
      <c r="T1604" s="272"/>
    </row>
    <row r="1605" spans="20:20">
      <c r="T1605" s="272"/>
    </row>
    <row r="1606" spans="20:20">
      <c r="T1606" s="272"/>
    </row>
    <row r="1607" spans="20:20">
      <c r="T1607" s="272"/>
    </row>
    <row r="1608" spans="20:20">
      <c r="T1608" s="272"/>
    </row>
    <row r="1609" spans="20:20">
      <c r="T1609" s="272"/>
    </row>
    <row r="1610" spans="20:20">
      <c r="T1610" s="272"/>
    </row>
    <row r="1611" spans="20:20">
      <c r="T1611" s="272"/>
    </row>
    <row r="1612" spans="20:20">
      <c r="T1612" s="272"/>
    </row>
    <row r="1613" spans="20:20">
      <c r="T1613" s="272"/>
    </row>
    <row r="1614" spans="20:20">
      <c r="T1614" s="272"/>
    </row>
    <row r="1615" spans="20:20">
      <c r="T1615" s="272"/>
    </row>
    <row r="1616" spans="20:20">
      <c r="T1616" s="272"/>
    </row>
    <row r="1617" spans="20:20">
      <c r="T1617" s="272"/>
    </row>
    <row r="1618" spans="20:20">
      <c r="T1618" s="272"/>
    </row>
    <row r="1619" spans="20:20">
      <c r="T1619" s="272"/>
    </row>
    <row r="1620" spans="20:20">
      <c r="T1620" s="272"/>
    </row>
    <row r="1621" spans="20:20">
      <c r="T1621" s="272"/>
    </row>
    <row r="1622" spans="20:20">
      <c r="T1622" s="272"/>
    </row>
    <row r="1623" spans="20:20">
      <c r="T1623" s="272"/>
    </row>
    <row r="1624" spans="20:20">
      <c r="T1624" s="272"/>
    </row>
    <row r="1625" spans="20:20">
      <c r="T1625" s="272"/>
    </row>
    <row r="1626" spans="20:20">
      <c r="T1626" s="272"/>
    </row>
    <row r="1627" spans="20:20">
      <c r="T1627" s="272"/>
    </row>
    <row r="1628" spans="20:20">
      <c r="T1628" s="272"/>
    </row>
    <row r="1629" spans="20:20">
      <c r="T1629" s="272"/>
    </row>
    <row r="1630" spans="20:20">
      <c r="T1630" s="272"/>
    </row>
    <row r="1631" spans="20:20">
      <c r="T1631" s="272"/>
    </row>
    <row r="1632" spans="20:20">
      <c r="T1632" s="272"/>
    </row>
    <row r="1633" spans="20:20">
      <c r="T1633" s="272"/>
    </row>
    <row r="1634" spans="20:20">
      <c r="T1634" s="272"/>
    </row>
    <row r="1635" spans="20:20">
      <c r="T1635" s="272"/>
    </row>
    <row r="1636" spans="20:20">
      <c r="T1636" s="272"/>
    </row>
    <row r="1637" spans="20:20">
      <c r="T1637" s="272"/>
    </row>
    <row r="1638" spans="20:20">
      <c r="T1638" s="272"/>
    </row>
    <row r="1639" spans="20:20">
      <c r="T1639" s="272"/>
    </row>
    <row r="1640" spans="20:20">
      <c r="T1640" s="272"/>
    </row>
    <row r="1641" spans="20:20">
      <c r="T1641" s="272"/>
    </row>
    <row r="1642" spans="20:20">
      <c r="T1642" s="272"/>
    </row>
    <row r="1643" spans="20:20">
      <c r="T1643" s="272"/>
    </row>
    <row r="1644" spans="20:20">
      <c r="T1644" s="272"/>
    </row>
    <row r="1645" spans="20:20">
      <c r="T1645" s="272"/>
    </row>
    <row r="1646" spans="20:20">
      <c r="T1646" s="272"/>
    </row>
    <row r="1647" spans="20:20">
      <c r="T1647" s="272"/>
    </row>
    <row r="1648" spans="20:20">
      <c r="T1648" s="272"/>
    </row>
    <row r="1649" spans="20:20">
      <c r="T1649" s="272"/>
    </row>
    <row r="1650" spans="20:20">
      <c r="T1650" s="272"/>
    </row>
    <row r="1651" spans="20:20">
      <c r="T1651" s="272"/>
    </row>
    <row r="1652" spans="20:20">
      <c r="T1652" s="272"/>
    </row>
    <row r="1653" spans="20:20">
      <c r="T1653" s="272"/>
    </row>
    <row r="1654" spans="20:20">
      <c r="T1654" s="272"/>
    </row>
    <row r="1655" spans="20:20">
      <c r="T1655" s="272"/>
    </row>
    <row r="1656" spans="20:20">
      <c r="T1656" s="272"/>
    </row>
    <row r="1657" spans="20:20">
      <c r="T1657" s="272"/>
    </row>
    <row r="1658" spans="20:20">
      <c r="T1658" s="272"/>
    </row>
    <row r="1659" spans="20:20">
      <c r="T1659" s="272"/>
    </row>
    <row r="1660" spans="20:20">
      <c r="T1660" s="272"/>
    </row>
    <row r="1661" spans="20:20">
      <c r="T1661" s="272"/>
    </row>
    <row r="1662" spans="20:20">
      <c r="T1662" s="272"/>
    </row>
    <row r="1663" spans="20:20">
      <c r="T1663" s="272"/>
    </row>
    <row r="1664" spans="20:20">
      <c r="T1664" s="272"/>
    </row>
    <row r="1665" spans="20:20">
      <c r="T1665" s="272"/>
    </row>
    <row r="1666" spans="20:20">
      <c r="T1666" s="272"/>
    </row>
    <row r="1667" spans="20:20">
      <c r="T1667" s="272"/>
    </row>
    <row r="1668" spans="20:20">
      <c r="T1668" s="272"/>
    </row>
    <row r="1669" spans="20:20">
      <c r="T1669" s="272"/>
    </row>
    <row r="1670" spans="20:20">
      <c r="T1670" s="272"/>
    </row>
    <row r="1671" spans="20:20">
      <c r="T1671" s="272"/>
    </row>
    <row r="1672" spans="20:20">
      <c r="T1672" s="272"/>
    </row>
    <row r="1673" spans="20:20">
      <c r="T1673" s="272"/>
    </row>
    <row r="1674" spans="20:20">
      <c r="T1674" s="272"/>
    </row>
    <row r="1675" spans="20:20">
      <c r="T1675" s="272"/>
    </row>
    <row r="1676" spans="20:20">
      <c r="T1676" s="272"/>
    </row>
    <row r="1677" spans="20:20">
      <c r="T1677" s="272"/>
    </row>
    <row r="1678" spans="20:20">
      <c r="T1678" s="272"/>
    </row>
    <row r="1679" spans="20:20">
      <c r="T1679" s="272"/>
    </row>
    <row r="1680" spans="20:20">
      <c r="T1680" s="272"/>
    </row>
    <row r="1681" spans="20:20">
      <c r="T1681" s="272"/>
    </row>
    <row r="1682" spans="20:20">
      <c r="T1682" s="272"/>
    </row>
    <row r="1683" spans="20:20">
      <c r="T1683" s="272"/>
    </row>
    <row r="1684" spans="20:20">
      <c r="T1684" s="272"/>
    </row>
    <row r="1685" spans="20:20">
      <c r="T1685" s="272"/>
    </row>
    <row r="1686" spans="20:20">
      <c r="T1686" s="272"/>
    </row>
    <row r="1687" spans="20:20">
      <c r="T1687" s="272"/>
    </row>
    <row r="1688" spans="20:20">
      <c r="T1688" s="272"/>
    </row>
    <row r="1689" spans="20:20">
      <c r="T1689" s="272"/>
    </row>
    <row r="1690" spans="20:20">
      <c r="T1690" s="272"/>
    </row>
    <row r="1691" spans="20:20">
      <c r="T1691" s="272"/>
    </row>
    <row r="1692" spans="20:20">
      <c r="T1692" s="272"/>
    </row>
    <row r="1693" spans="20:20">
      <c r="T1693" s="272"/>
    </row>
    <row r="1694" spans="20:20">
      <c r="T1694" s="272"/>
    </row>
    <row r="1695" spans="20:20">
      <c r="T1695" s="272"/>
    </row>
    <row r="1696" spans="20:20">
      <c r="T1696" s="272"/>
    </row>
    <row r="1697" spans="20:20">
      <c r="T1697" s="272"/>
    </row>
    <row r="1698" spans="20:20">
      <c r="T1698" s="272"/>
    </row>
    <row r="1699" spans="20:20">
      <c r="T1699" s="272"/>
    </row>
    <row r="1700" spans="20:20">
      <c r="T1700" s="272"/>
    </row>
    <row r="1701" spans="20:20">
      <c r="T1701" s="272"/>
    </row>
    <row r="1702" spans="20:20">
      <c r="T1702" s="272"/>
    </row>
    <row r="1703" spans="20:20">
      <c r="T1703" s="272"/>
    </row>
    <row r="1704" spans="20:20">
      <c r="T1704" s="272"/>
    </row>
    <row r="1705" spans="20:20">
      <c r="T1705" s="272"/>
    </row>
    <row r="1706" spans="20:20">
      <c r="T1706" s="272"/>
    </row>
    <row r="1707" spans="20:20">
      <c r="T1707" s="272"/>
    </row>
    <row r="1708" spans="20:20">
      <c r="T1708" s="272"/>
    </row>
    <row r="1709" spans="20:20">
      <c r="T1709" s="272"/>
    </row>
    <row r="1710" spans="20:20">
      <c r="T1710" s="272"/>
    </row>
    <row r="1711" spans="20:20">
      <c r="T1711" s="272"/>
    </row>
    <row r="1712" spans="20:20">
      <c r="T1712" s="272"/>
    </row>
    <row r="1713" spans="20:20">
      <c r="T1713" s="272"/>
    </row>
    <row r="1714" spans="20:20">
      <c r="T1714" s="272"/>
    </row>
    <row r="1715" spans="20:20">
      <c r="T1715" s="272"/>
    </row>
    <row r="1716" spans="20:20">
      <c r="T1716" s="272"/>
    </row>
    <row r="1717" spans="20:20">
      <c r="T1717" s="272"/>
    </row>
    <row r="1718" spans="20:20">
      <c r="T1718" s="272"/>
    </row>
    <row r="1719" spans="20:20">
      <c r="T1719" s="272"/>
    </row>
    <row r="1720" spans="20:20">
      <c r="T1720" s="272"/>
    </row>
    <row r="1721" spans="20:20">
      <c r="T1721" s="272"/>
    </row>
    <row r="1722" spans="20:20">
      <c r="T1722" s="272"/>
    </row>
    <row r="1723" spans="20:20">
      <c r="T1723" s="272"/>
    </row>
    <row r="1724" spans="20:20">
      <c r="T1724" s="272"/>
    </row>
    <row r="1725" spans="20:20">
      <c r="T1725" s="272"/>
    </row>
    <row r="1726" spans="20:20">
      <c r="T1726" s="272"/>
    </row>
    <row r="1727" spans="20:20">
      <c r="T1727" s="272"/>
    </row>
    <row r="1728" spans="20:20">
      <c r="T1728" s="272"/>
    </row>
    <row r="1729" spans="20:20">
      <c r="T1729" s="272"/>
    </row>
    <row r="1730" spans="20:20">
      <c r="T1730" s="272"/>
    </row>
    <row r="1731" spans="20:20">
      <c r="T1731" s="272"/>
    </row>
    <row r="1732" spans="20:20">
      <c r="T1732" s="272"/>
    </row>
    <row r="1733" spans="20:20">
      <c r="T1733" s="272"/>
    </row>
    <row r="1734" spans="20:20">
      <c r="T1734" s="272"/>
    </row>
    <row r="1735" spans="20:20">
      <c r="T1735" s="272"/>
    </row>
    <row r="1736" spans="20:20">
      <c r="T1736" s="272"/>
    </row>
    <row r="1737" spans="20:20">
      <c r="T1737" s="272"/>
    </row>
    <row r="1738" spans="20:20">
      <c r="T1738" s="272"/>
    </row>
    <row r="1739" spans="20:20">
      <c r="T1739" s="272"/>
    </row>
    <row r="1740" spans="20:20">
      <c r="T1740" s="272"/>
    </row>
    <row r="1741" spans="20:20">
      <c r="T1741" s="272"/>
    </row>
    <row r="1742" spans="20:20">
      <c r="T1742" s="272"/>
    </row>
    <row r="1743" spans="20:20">
      <c r="T1743" s="272"/>
    </row>
    <row r="1744" spans="20:20">
      <c r="T1744" s="272"/>
    </row>
    <row r="1745" spans="20:20">
      <c r="T1745" s="272"/>
    </row>
    <row r="1746" spans="20:20">
      <c r="T1746" s="272"/>
    </row>
    <row r="1747" spans="20:20">
      <c r="T1747" s="272"/>
    </row>
    <row r="1748" spans="20:20">
      <c r="T1748" s="272"/>
    </row>
    <row r="1749" spans="20:20">
      <c r="T1749" s="272"/>
    </row>
    <row r="1750" spans="20:20">
      <c r="T1750" s="272"/>
    </row>
    <row r="1751" spans="20:20">
      <c r="T1751" s="272"/>
    </row>
    <row r="1752" spans="20:20">
      <c r="T1752" s="272"/>
    </row>
    <row r="1753" spans="20:20">
      <c r="T1753" s="272"/>
    </row>
    <row r="1754" spans="20:20">
      <c r="T1754" s="272"/>
    </row>
    <row r="1755" spans="20:20">
      <c r="T1755" s="272"/>
    </row>
    <row r="1756" spans="20:20">
      <c r="T1756" s="272"/>
    </row>
    <row r="1757" spans="20:20">
      <c r="T1757" s="272"/>
    </row>
    <row r="1758" spans="20:20">
      <c r="T1758" s="272"/>
    </row>
    <row r="1759" spans="20:20">
      <c r="T1759" s="272"/>
    </row>
    <row r="1760" spans="20:20">
      <c r="T1760" s="272"/>
    </row>
    <row r="1761" spans="20:20">
      <c r="T1761" s="272"/>
    </row>
    <row r="1762" spans="20:20">
      <c r="T1762" s="272"/>
    </row>
    <row r="1763" spans="20:20">
      <c r="T1763" s="272"/>
    </row>
    <row r="1764" spans="20:20">
      <c r="T1764" s="272"/>
    </row>
    <row r="1765" spans="20:20">
      <c r="T1765" s="272"/>
    </row>
    <row r="1766" spans="20:20">
      <c r="T1766" s="272"/>
    </row>
    <row r="1767" spans="20:20">
      <c r="T1767" s="272"/>
    </row>
    <row r="1768" spans="20:20">
      <c r="T1768" s="272"/>
    </row>
    <row r="1769" spans="20:20">
      <c r="T1769" s="272"/>
    </row>
    <row r="1770" spans="20:20">
      <c r="T1770" s="272"/>
    </row>
    <row r="1771" spans="20:20">
      <c r="T1771" s="272"/>
    </row>
    <row r="1772" spans="20:20">
      <c r="T1772" s="272"/>
    </row>
    <row r="1773" spans="20:20">
      <c r="T1773" s="272"/>
    </row>
    <row r="1774" spans="20:20">
      <c r="T1774" s="272"/>
    </row>
    <row r="1775" spans="20:20">
      <c r="T1775" s="272"/>
    </row>
    <row r="1776" spans="20:20">
      <c r="T1776" s="272"/>
    </row>
    <row r="1777" spans="20:20">
      <c r="T1777" s="272"/>
    </row>
    <row r="1778" spans="20:20">
      <c r="T1778" s="272"/>
    </row>
    <row r="1779" spans="20:20">
      <c r="T1779" s="272"/>
    </row>
    <row r="1780" spans="20:20">
      <c r="T1780" s="272"/>
    </row>
    <row r="1781" spans="20:20">
      <c r="T1781" s="272"/>
    </row>
    <row r="1782" spans="20:20">
      <c r="T1782" s="272"/>
    </row>
    <row r="1783" spans="20:20">
      <c r="T1783" s="272"/>
    </row>
    <row r="1784" spans="20:20">
      <c r="T1784" s="272"/>
    </row>
    <row r="1785" spans="20:20">
      <c r="T1785" s="272"/>
    </row>
    <row r="1786" spans="20:20">
      <c r="T1786" s="272"/>
    </row>
    <row r="1787" spans="20:20">
      <c r="T1787" s="272"/>
    </row>
    <row r="1788" spans="20:20">
      <c r="T1788" s="272"/>
    </row>
    <row r="1789" spans="20:20">
      <c r="T1789" s="272"/>
    </row>
    <row r="1790" spans="20:20">
      <c r="T1790" s="272"/>
    </row>
    <row r="1791" spans="20:20">
      <c r="T1791" s="272"/>
    </row>
    <row r="1792" spans="20:20">
      <c r="T1792" s="272"/>
    </row>
    <row r="1793" spans="20:20">
      <c r="T1793" s="272"/>
    </row>
    <row r="1794" spans="20:20">
      <c r="T1794" s="272"/>
    </row>
    <row r="1795" spans="20:20">
      <c r="T1795" s="272"/>
    </row>
    <row r="1796" spans="20:20">
      <c r="T1796" s="272"/>
    </row>
    <row r="1797" spans="20:20">
      <c r="T1797" s="272"/>
    </row>
    <row r="1798" spans="20:20">
      <c r="T1798" s="272"/>
    </row>
    <row r="1799" spans="20:20">
      <c r="T1799" s="272"/>
    </row>
    <row r="1800" spans="20:20">
      <c r="T1800" s="272"/>
    </row>
    <row r="1801" spans="20:20">
      <c r="T1801" s="272"/>
    </row>
    <row r="1802" spans="20:20">
      <c r="T1802" s="272"/>
    </row>
    <row r="1803" spans="20:20">
      <c r="T1803" s="272"/>
    </row>
    <row r="1804" spans="20:20">
      <c r="T1804" s="272"/>
    </row>
    <row r="1805" spans="20:20">
      <c r="T1805" s="272"/>
    </row>
    <row r="1806" spans="20:20">
      <c r="T1806" s="272"/>
    </row>
    <row r="1807" spans="20:20">
      <c r="T1807" s="272"/>
    </row>
    <row r="1808" spans="20:20">
      <c r="T1808" s="272"/>
    </row>
    <row r="1809" spans="20:20">
      <c r="T1809" s="272"/>
    </row>
    <row r="1810" spans="20:20">
      <c r="T1810" s="272"/>
    </row>
    <row r="1811" spans="20:20">
      <c r="T1811" s="272"/>
    </row>
    <row r="1812" spans="20:20">
      <c r="T1812" s="272"/>
    </row>
    <row r="1813" spans="20:20">
      <c r="T1813" s="272"/>
    </row>
    <row r="1814" spans="20:20">
      <c r="T1814" s="272"/>
    </row>
    <row r="1815" spans="20:20">
      <c r="T1815" s="272"/>
    </row>
    <row r="1816" spans="20:20">
      <c r="T1816" s="272"/>
    </row>
    <row r="1817" spans="20:20">
      <c r="T1817" s="272"/>
    </row>
    <row r="1818" spans="20:20">
      <c r="T1818" s="272"/>
    </row>
    <row r="1819" spans="20:20">
      <c r="T1819" s="272"/>
    </row>
    <row r="1820" spans="20:20">
      <c r="T1820" s="272"/>
    </row>
    <row r="1821" spans="20:20">
      <c r="T1821" s="272"/>
    </row>
    <row r="1822" spans="20:20">
      <c r="T1822" s="272"/>
    </row>
    <row r="1823" spans="20:20">
      <c r="T1823" s="272"/>
    </row>
    <row r="1824" spans="20:20">
      <c r="T1824" s="272"/>
    </row>
    <row r="1825" spans="20:20">
      <c r="T1825" s="272"/>
    </row>
    <row r="1826" spans="20:20">
      <c r="T1826" s="272"/>
    </row>
    <row r="1827" spans="20:20">
      <c r="T1827" s="272"/>
    </row>
    <row r="1828" spans="20:20">
      <c r="T1828" s="272"/>
    </row>
    <row r="1829" spans="20:20">
      <c r="T1829" s="272"/>
    </row>
    <row r="1830" spans="20:20">
      <c r="T1830" s="272"/>
    </row>
    <row r="1831" spans="20:20">
      <c r="T1831" s="272"/>
    </row>
    <row r="1832" spans="20:20">
      <c r="T1832" s="272"/>
    </row>
    <row r="1833" spans="20:20">
      <c r="T1833" s="272"/>
    </row>
    <row r="1834" spans="20:20">
      <c r="T1834" s="272"/>
    </row>
    <row r="1835" spans="20:20">
      <c r="T1835" s="272"/>
    </row>
    <row r="1836" spans="20:20">
      <c r="T1836" s="272"/>
    </row>
    <row r="1837" spans="20:20">
      <c r="T1837" s="272"/>
    </row>
    <row r="1838" spans="20:20">
      <c r="T1838" s="272"/>
    </row>
    <row r="1839" spans="20:20">
      <c r="T1839" s="272"/>
    </row>
    <row r="1840" spans="20:20">
      <c r="T1840" s="272"/>
    </row>
    <row r="1841" spans="20:20">
      <c r="T1841" s="272"/>
    </row>
    <row r="1842" spans="20:20">
      <c r="T1842" s="272"/>
    </row>
    <row r="1843" spans="20:20">
      <c r="T1843" s="272"/>
    </row>
    <row r="1844" spans="20:20">
      <c r="T1844" s="272"/>
    </row>
    <row r="1845" spans="20:20">
      <c r="T1845" s="272"/>
    </row>
    <row r="1846" spans="20:20">
      <c r="T1846" s="272"/>
    </row>
    <row r="1847" spans="20:20">
      <c r="T1847" s="272"/>
    </row>
    <row r="1848" spans="20:20">
      <c r="T1848" s="272"/>
    </row>
    <row r="1849" spans="20:20">
      <c r="T1849" s="272"/>
    </row>
    <row r="1850" spans="20:20">
      <c r="T1850" s="272"/>
    </row>
    <row r="1851" spans="20:20">
      <c r="T1851" s="272"/>
    </row>
    <row r="1852" spans="20:20">
      <c r="T1852" s="272"/>
    </row>
    <row r="1853" spans="20:20">
      <c r="T1853" s="272"/>
    </row>
    <row r="1854" spans="20:20">
      <c r="T1854" s="272"/>
    </row>
    <row r="1855" spans="20:20">
      <c r="T1855" s="272"/>
    </row>
    <row r="1856" spans="20:20">
      <c r="T1856" s="272"/>
    </row>
    <row r="1857" spans="20:20">
      <c r="T1857" s="272"/>
    </row>
    <row r="1858" spans="20:20">
      <c r="T1858" s="272"/>
    </row>
    <row r="1859" spans="20:20">
      <c r="T1859" s="272"/>
    </row>
    <row r="1860" spans="20:20">
      <c r="T1860" s="272"/>
    </row>
    <row r="1861" spans="20:20">
      <c r="T1861" s="272"/>
    </row>
    <row r="1862" spans="20:20">
      <c r="T1862" s="272"/>
    </row>
    <row r="1863" spans="20:20">
      <c r="T1863" s="272"/>
    </row>
    <row r="1864" spans="20:20">
      <c r="T1864" s="272"/>
    </row>
    <row r="1865" spans="20:20">
      <c r="T1865" s="272"/>
    </row>
    <row r="1866" spans="20:20">
      <c r="T1866" s="272"/>
    </row>
    <row r="1867" spans="20:20">
      <c r="T1867" s="272"/>
    </row>
    <row r="1868" spans="20:20">
      <c r="T1868" s="272"/>
    </row>
    <row r="1869" spans="20:20">
      <c r="T1869" s="272"/>
    </row>
    <row r="1870" spans="20:20">
      <c r="T1870" s="272"/>
    </row>
    <row r="1871" spans="20:20">
      <c r="T1871" s="272"/>
    </row>
    <row r="1872" spans="20:20">
      <c r="T1872" s="272"/>
    </row>
    <row r="1873" spans="20:20">
      <c r="T1873" s="272"/>
    </row>
    <row r="1874" spans="20:20">
      <c r="T1874" s="272"/>
    </row>
    <row r="1875" spans="20:20">
      <c r="T1875" s="272"/>
    </row>
    <row r="1876" spans="20:20">
      <c r="T1876" s="272"/>
    </row>
    <row r="1877" spans="20:20">
      <c r="T1877" s="272"/>
    </row>
    <row r="1878" spans="20:20">
      <c r="T1878" s="272"/>
    </row>
    <row r="1879" spans="20:20">
      <c r="T1879" s="272"/>
    </row>
    <row r="1880" spans="20:20">
      <c r="T1880" s="272"/>
    </row>
    <row r="1881" spans="20:20">
      <c r="T1881" s="272"/>
    </row>
    <row r="1882" spans="20:20">
      <c r="T1882" s="272"/>
    </row>
    <row r="1883" spans="20:20">
      <c r="T1883" s="272"/>
    </row>
    <row r="1884" spans="20:20">
      <c r="T1884" s="272"/>
    </row>
    <row r="1885" spans="20:20">
      <c r="T1885" s="272"/>
    </row>
    <row r="1886" spans="20:20">
      <c r="T1886" s="272"/>
    </row>
    <row r="1887" spans="20:20">
      <c r="T1887" s="272"/>
    </row>
    <row r="1888" spans="20:20">
      <c r="T1888" s="272"/>
    </row>
    <row r="1889" spans="20:20">
      <c r="T1889" s="272"/>
    </row>
    <row r="1890" spans="20:20">
      <c r="T1890" s="272"/>
    </row>
    <row r="1891" spans="20:20">
      <c r="T1891" s="272"/>
    </row>
    <row r="1892" spans="20:20">
      <c r="T1892" s="272"/>
    </row>
    <row r="1893" spans="20:20">
      <c r="T1893" s="272"/>
    </row>
    <row r="1894" spans="20:20">
      <c r="T1894" s="272"/>
    </row>
    <row r="1895" spans="20:20">
      <c r="T1895" s="272"/>
    </row>
    <row r="1896" spans="20:20">
      <c r="T1896" s="272"/>
    </row>
    <row r="1897" spans="20:20">
      <c r="T1897" s="272"/>
    </row>
    <row r="1898" spans="20:20">
      <c r="T1898" s="272"/>
    </row>
    <row r="1899" spans="20:20">
      <c r="T1899" s="272"/>
    </row>
    <row r="1900" spans="20:20">
      <c r="T1900" s="272"/>
    </row>
    <row r="1901" spans="20:20">
      <c r="T1901" s="272"/>
    </row>
    <row r="1902" spans="20:20">
      <c r="T1902" s="272"/>
    </row>
    <row r="1903" spans="20:20">
      <c r="T1903" s="272"/>
    </row>
    <row r="1904" spans="20:20">
      <c r="T1904" s="272"/>
    </row>
    <row r="1905" spans="20:20">
      <c r="T1905" s="272"/>
    </row>
    <row r="1906" spans="20:20">
      <c r="T1906" s="272"/>
    </row>
    <row r="1907" spans="20:20">
      <c r="T1907" s="272"/>
    </row>
    <row r="1908" spans="20:20">
      <c r="T1908" s="272"/>
    </row>
    <row r="1909" spans="20:20">
      <c r="T1909" s="272"/>
    </row>
    <row r="1910" spans="20:20">
      <c r="T1910" s="272"/>
    </row>
    <row r="1911" spans="20:20">
      <c r="T1911" s="272"/>
    </row>
    <row r="1912" spans="20:20">
      <c r="T1912" s="272"/>
    </row>
    <row r="1913" spans="20:20">
      <c r="T1913" s="272"/>
    </row>
    <row r="1914" spans="20:20">
      <c r="T1914" s="272"/>
    </row>
    <row r="1915" spans="20:20">
      <c r="T1915" s="272"/>
    </row>
    <row r="1916" spans="20:20">
      <c r="T1916" s="272"/>
    </row>
    <row r="1917" spans="20:20">
      <c r="T1917" s="272"/>
    </row>
    <row r="1918" spans="20:20">
      <c r="T1918" s="272"/>
    </row>
    <row r="1919" spans="20:20">
      <c r="T1919" s="272"/>
    </row>
    <row r="1920" spans="20:20">
      <c r="T1920" s="272"/>
    </row>
    <row r="1921" spans="20:20">
      <c r="T1921" s="272"/>
    </row>
    <row r="1922" spans="20:20">
      <c r="T1922" s="272"/>
    </row>
    <row r="1923" spans="20:20">
      <c r="T1923" s="272"/>
    </row>
    <row r="1924" spans="20:20">
      <c r="T1924" s="272"/>
    </row>
    <row r="1925" spans="20:20">
      <c r="T1925" s="272"/>
    </row>
    <row r="1926" spans="20:20">
      <c r="T1926" s="272"/>
    </row>
    <row r="1927" spans="20:20">
      <c r="T1927" s="272"/>
    </row>
    <row r="1928" spans="20:20">
      <c r="T1928" s="272"/>
    </row>
    <row r="1929" spans="20:20">
      <c r="T1929" s="272"/>
    </row>
    <row r="1930" spans="20:20">
      <c r="T1930" s="272"/>
    </row>
    <row r="1931" spans="20:20">
      <c r="T1931" s="272"/>
    </row>
    <row r="1932" spans="20:20">
      <c r="T1932" s="272"/>
    </row>
    <row r="1933" spans="20:20">
      <c r="T1933" s="272"/>
    </row>
    <row r="1934" spans="20:20">
      <c r="T1934" s="272"/>
    </row>
    <row r="1935" spans="20:20">
      <c r="T1935" s="272"/>
    </row>
    <row r="1936" spans="20:20">
      <c r="T1936" s="272"/>
    </row>
    <row r="1937" spans="20:20">
      <c r="T1937" s="272"/>
    </row>
    <row r="1938" spans="20:20">
      <c r="T1938" s="272"/>
    </row>
    <row r="1939" spans="20:20">
      <c r="T1939" s="272"/>
    </row>
    <row r="1940" spans="20:20">
      <c r="T1940" s="272"/>
    </row>
    <row r="1941" spans="20:20">
      <c r="T1941" s="272"/>
    </row>
    <row r="1942" spans="20:20">
      <c r="T1942" s="272"/>
    </row>
    <row r="1943" spans="20:20">
      <c r="T1943" s="272"/>
    </row>
    <row r="1944" spans="20:20">
      <c r="T1944" s="272"/>
    </row>
    <row r="1945" spans="20:20">
      <c r="T1945" s="272"/>
    </row>
    <row r="1946" spans="20:20">
      <c r="T1946" s="272"/>
    </row>
    <row r="1947" spans="20:20">
      <c r="T1947" s="272"/>
    </row>
    <row r="1948" spans="20:20">
      <c r="T1948" s="272"/>
    </row>
    <row r="1949" spans="20:20">
      <c r="T1949" s="272"/>
    </row>
    <row r="1950" spans="20:20">
      <c r="T1950" s="272"/>
    </row>
    <row r="1951" spans="20:20">
      <c r="T1951" s="272"/>
    </row>
    <row r="1952" spans="20:20">
      <c r="T1952" s="272"/>
    </row>
    <row r="1953" spans="20:20">
      <c r="T1953" s="272"/>
    </row>
    <row r="1954" spans="20:20">
      <c r="T1954" s="272"/>
    </row>
    <row r="1955" spans="20:20">
      <c r="T1955" s="272"/>
    </row>
    <row r="1956" spans="20:20">
      <c r="T1956" s="272"/>
    </row>
    <row r="1957" spans="20:20">
      <c r="T1957" s="272"/>
    </row>
    <row r="1958" spans="20:20">
      <c r="T1958" s="272"/>
    </row>
    <row r="1959" spans="20:20">
      <c r="T1959" s="272"/>
    </row>
    <row r="1960" spans="20:20">
      <c r="T1960" s="272"/>
    </row>
    <row r="1961" spans="20:20">
      <c r="T1961" s="272"/>
    </row>
    <row r="1962" spans="20:20">
      <c r="T1962" s="272"/>
    </row>
    <row r="1963" spans="20:20">
      <c r="T1963" s="272"/>
    </row>
    <row r="1964" spans="20:20">
      <c r="T1964" s="272"/>
    </row>
    <row r="1965" spans="20:20">
      <c r="T1965" s="272"/>
    </row>
    <row r="1966" spans="20:20">
      <c r="T1966" s="272"/>
    </row>
    <row r="1967" spans="20:20">
      <c r="T1967" s="272"/>
    </row>
    <row r="1968" spans="20:20">
      <c r="T1968" s="272"/>
    </row>
    <row r="1969" spans="20:20">
      <c r="T1969" s="272"/>
    </row>
    <row r="1970" spans="20:20">
      <c r="T1970" s="272"/>
    </row>
    <row r="1971" spans="20:20">
      <c r="T1971" s="272"/>
    </row>
    <row r="1972" spans="20:20">
      <c r="T1972" s="272"/>
    </row>
    <row r="1973" spans="20:20">
      <c r="T1973" s="272"/>
    </row>
    <row r="1974" spans="20:20">
      <c r="T1974" s="272"/>
    </row>
    <row r="1975" spans="20:20">
      <c r="T1975" s="272"/>
    </row>
    <row r="1976" spans="20:20">
      <c r="T1976" s="272"/>
    </row>
    <row r="1977" spans="20:20">
      <c r="T1977" s="272"/>
    </row>
    <row r="1978" spans="20:20">
      <c r="T1978" s="272"/>
    </row>
    <row r="1979" spans="20:20">
      <c r="T1979" s="272"/>
    </row>
    <row r="1980" spans="20:20">
      <c r="T1980" s="272"/>
    </row>
    <row r="1981" spans="20:20">
      <c r="T1981" s="272"/>
    </row>
    <row r="1982" spans="20:20">
      <c r="T1982" s="272"/>
    </row>
    <row r="1983" spans="20:20">
      <c r="T1983" s="272"/>
    </row>
    <row r="1984" spans="20:20">
      <c r="T1984" s="272"/>
    </row>
    <row r="1985" spans="20:20">
      <c r="T1985" s="272"/>
    </row>
    <row r="1986" spans="20:20">
      <c r="T1986" s="272"/>
    </row>
    <row r="1987" spans="20:20">
      <c r="T1987" s="272"/>
    </row>
    <row r="1988" spans="20:20">
      <c r="T1988" s="272"/>
    </row>
    <row r="1989" spans="20:20">
      <c r="T1989" s="272"/>
    </row>
    <row r="1990" spans="20:20">
      <c r="T1990" s="272"/>
    </row>
    <row r="1991" spans="20:20">
      <c r="T1991" s="272"/>
    </row>
    <row r="1992" spans="20:20">
      <c r="T1992" s="272"/>
    </row>
    <row r="1993" spans="20:20">
      <c r="T1993" s="272"/>
    </row>
    <row r="1994" spans="20:20">
      <c r="T1994" s="272"/>
    </row>
    <row r="1995" spans="20:20">
      <c r="T1995" s="272"/>
    </row>
    <row r="1996" spans="20:20">
      <c r="T1996" s="272"/>
    </row>
    <row r="1997" spans="20:20">
      <c r="T1997" s="272"/>
    </row>
    <row r="1998" spans="20:20">
      <c r="T1998" s="272"/>
    </row>
    <row r="1999" spans="20:20">
      <c r="T1999" s="272"/>
    </row>
    <row r="2000" spans="20:20">
      <c r="T2000" s="272"/>
    </row>
    <row r="2001" spans="20:20">
      <c r="T2001" s="272"/>
    </row>
    <row r="2002" spans="20:20">
      <c r="T2002" s="272"/>
    </row>
    <row r="2003" spans="20:20">
      <c r="T2003" s="272"/>
    </row>
    <row r="2004" spans="20:20">
      <c r="T2004" s="272"/>
    </row>
    <row r="2005" spans="20:20">
      <c r="T2005" s="272"/>
    </row>
    <row r="2006" spans="20:20">
      <c r="T2006" s="272"/>
    </row>
    <row r="2007" spans="20:20">
      <c r="T2007" s="272"/>
    </row>
    <row r="2008" spans="20:20">
      <c r="T2008" s="272"/>
    </row>
    <row r="2009" spans="20:20">
      <c r="T2009" s="272"/>
    </row>
    <row r="2010" spans="20:20">
      <c r="T2010" s="272"/>
    </row>
    <row r="2011" spans="20:20">
      <c r="T2011" s="272"/>
    </row>
    <row r="2012" spans="20:20">
      <c r="T2012" s="272"/>
    </row>
    <row r="2013" spans="20:20">
      <c r="T2013" s="272"/>
    </row>
    <row r="2014" spans="20:20">
      <c r="T2014" s="272"/>
    </row>
    <row r="2015" spans="20:20">
      <c r="T2015" s="272"/>
    </row>
    <row r="2016" spans="20:20">
      <c r="T2016" s="272"/>
    </row>
    <row r="2017" spans="20:20">
      <c r="T2017" s="272"/>
    </row>
    <row r="2018" spans="20:20">
      <c r="T2018" s="272"/>
    </row>
    <row r="2019" spans="20:20">
      <c r="T2019" s="272"/>
    </row>
    <row r="2020" spans="20:20">
      <c r="T2020" s="272"/>
    </row>
    <row r="2021" spans="20:20">
      <c r="T2021" s="272"/>
    </row>
    <row r="2022" spans="20:20">
      <c r="T2022" s="272"/>
    </row>
    <row r="2023" spans="20:20">
      <c r="T2023" s="272"/>
    </row>
    <row r="2024" spans="20:20">
      <c r="T2024" s="272"/>
    </row>
    <row r="2025" spans="20:20">
      <c r="T2025" s="272"/>
    </row>
    <row r="2026" spans="20:20">
      <c r="T2026" s="272"/>
    </row>
    <row r="2027" spans="20:20">
      <c r="T2027" s="272"/>
    </row>
    <row r="2028" spans="20:20">
      <c r="T2028" s="272"/>
    </row>
    <row r="2029" spans="20:20">
      <c r="T2029" s="272"/>
    </row>
    <row r="2030" spans="20:20">
      <c r="T2030" s="272"/>
    </row>
    <row r="2031" spans="20:20">
      <c r="T2031" s="272"/>
    </row>
    <row r="2032" spans="20:20">
      <c r="T2032" s="272"/>
    </row>
    <row r="2033" spans="20:20">
      <c r="T2033" s="272"/>
    </row>
    <row r="2034" spans="20:20">
      <c r="T2034" s="272"/>
    </row>
    <row r="2035" spans="20:20">
      <c r="T2035" s="272"/>
    </row>
    <row r="2036" spans="20:20">
      <c r="T2036" s="272"/>
    </row>
    <row r="2037" spans="20:20">
      <c r="T2037" s="272"/>
    </row>
    <row r="2038" spans="20:20">
      <c r="T2038" s="272"/>
    </row>
    <row r="2039" spans="20:20">
      <c r="T2039" s="272"/>
    </row>
    <row r="2040" spans="20:20">
      <c r="T2040" s="272"/>
    </row>
    <row r="2041" spans="20:20">
      <c r="T2041" s="272"/>
    </row>
    <row r="2042" spans="20:20">
      <c r="T2042" s="272"/>
    </row>
    <row r="2043" spans="20:20">
      <c r="T2043" s="272"/>
    </row>
    <row r="2044" spans="20:20">
      <c r="T2044" s="272"/>
    </row>
    <row r="2045" spans="20:20">
      <c r="T2045" s="272"/>
    </row>
    <row r="2046" spans="20:20">
      <c r="T2046" s="272"/>
    </row>
    <row r="2047" spans="20:20">
      <c r="T2047" s="272"/>
    </row>
    <row r="2048" spans="20:20">
      <c r="T2048" s="272"/>
    </row>
    <row r="2049" spans="20:20">
      <c r="T2049" s="272"/>
    </row>
    <row r="2050" spans="20:20">
      <c r="T2050" s="272"/>
    </row>
    <row r="2051" spans="20:20">
      <c r="T2051" s="272"/>
    </row>
    <row r="2052" spans="20:20">
      <c r="T2052" s="272"/>
    </row>
    <row r="2053" spans="20:20">
      <c r="T2053" s="272"/>
    </row>
    <row r="2054" spans="20:20">
      <c r="T2054" s="272"/>
    </row>
    <row r="2055" spans="20:20">
      <c r="T2055" s="272"/>
    </row>
    <row r="2056" spans="20:20">
      <c r="T2056" s="272"/>
    </row>
    <row r="2057" spans="20:20">
      <c r="T2057" s="272"/>
    </row>
    <row r="2058" spans="20:20">
      <c r="T2058" s="272"/>
    </row>
    <row r="2059" spans="20:20">
      <c r="T2059" s="272"/>
    </row>
    <row r="2060" spans="20:20">
      <c r="T2060" s="272"/>
    </row>
    <row r="2061" spans="20:20">
      <c r="T2061" s="272"/>
    </row>
    <row r="2062" spans="20:20">
      <c r="T2062" s="272"/>
    </row>
    <row r="2063" spans="20:20">
      <c r="T2063" s="272"/>
    </row>
    <row r="2064" spans="20:20">
      <c r="T2064" s="272"/>
    </row>
    <row r="2065" spans="20:20">
      <c r="T2065" s="272"/>
    </row>
    <row r="2066" spans="20:20">
      <c r="T2066" s="272"/>
    </row>
    <row r="2067" spans="20:20">
      <c r="T2067" s="272"/>
    </row>
    <row r="2068" spans="20:20">
      <c r="T2068" s="272"/>
    </row>
    <row r="2069" spans="20:20">
      <c r="T2069" s="272"/>
    </row>
    <row r="2070" spans="20:20">
      <c r="T2070" s="272"/>
    </row>
    <row r="2071" spans="20:20">
      <c r="T2071" s="272"/>
    </row>
    <row r="2072" spans="20:20">
      <c r="T2072" s="272"/>
    </row>
    <row r="2073" spans="20:20">
      <c r="T2073" s="272"/>
    </row>
    <row r="2074" spans="20:20">
      <c r="T2074" s="272"/>
    </row>
    <row r="2075" spans="20:20">
      <c r="T2075" s="272"/>
    </row>
    <row r="2076" spans="20:20">
      <c r="T2076" s="272"/>
    </row>
    <row r="2077" spans="20:20">
      <c r="T2077" s="272"/>
    </row>
    <row r="2078" spans="20:20">
      <c r="T2078" s="272"/>
    </row>
    <row r="2079" spans="20:20">
      <c r="T2079" s="272"/>
    </row>
    <row r="2080" spans="20:20">
      <c r="T2080" s="272"/>
    </row>
    <row r="2081" spans="20:20">
      <c r="T2081" s="272"/>
    </row>
    <row r="2082" spans="20:20">
      <c r="T2082" s="272"/>
    </row>
    <row r="2083" spans="20:20">
      <c r="T2083" s="272"/>
    </row>
    <row r="2084" spans="20:20">
      <c r="T2084" s="272"/>
    </row>
    <row r="2085" spans="20:20">
      <c r="T2085" s="272"/>
    </row>
    <row r="2086" spans="20:20">
      <c r="T2086" s="272"/>
    </row>
    <row r="2087" spans="20:20">
      <c r="T2087" s="272"/>
    </row>
    <row r="2088" spans="20:20">
      <c r="T2088" s="272"/>
    </row>
    <row r="2089" spans="20:20">
      <c r="T2089" s="272"/>
    </row>
    <row r="2090" spans="20:20">
      <c r="T2090" s="272"/>
    </row>
    <row r="2091" spans="20:20">
      <c r="T2091" s="272"/>
    </row>
    <row r="2092" spans="20:20">
      <c r="T2092" s="272"/>
    </row>
    <row r="2093" spans="20:20">
      <c r="T2093" s="272"/>
    </row>
    <row r="2094" spans="20:20">
      <c r="T2094" s="272"/>
    </row>
    <row r="2095" spans="20:20">
      <c r="T2095" s="272"/>
    </row>
    <row r="2096" spans="20:20">
      <c r="T2096" s="272"/>
    </row>
    <row r="2097" spans="20:20">
      <c r="T2097" s="272"/>
    </row>
    <row r="2098" spans="20:20">
      <c r="T2098" s="272"/>
    </row>
    <row r="2099" spans="20:20">
      <c r="T2099" s="272"/>
    </row>
    <row r="2100" spans="20:20">
      <c r="T2100" s="272"/>
    </row>
    <row r="2101" spans="20:20">
      <c r="T2101" s="272"/>
    </row>
    <row r="2102" spans="20:20">
      <c r="T2102" s="272"/>
    </row>
    <row r="2103" spans="20:20">
      <c r="T2103" s="272"/>
    </row>
    <row r="2104" spans="20:20">
      <c r="T2104" s="272"/>
    </row>
    <row r="2105" spans="20:20">
      <c r="T2105" s="272"/>
    </row>
    <row r="2106" spans="20:20">
      <c r="T2106" s="272"/>
    </row>
    <row r="2107" spans="20:20">
      <c r="T2107" s="272"/>
    </row>
    <row r="2108" spans="20:20">
      <c r="T2108" s="272"/>
    </row>
    <row r="2109" spans="20:20">
      <c r="T2109" s="272"/>
    </row>
    <row r="2110" spans="20:20">
      <c r="T2110" s="272"/>
    </row>
    <row r="2111" spans="20:20">
      <c r="T2111" s="272"/>
    </row>
    <row r="2112" spans="20:20">
      <c r="T2112" s="272"/>
    </row>
    <row r="2113" spans="20:20">
      <c r="T2113" s="272"/>
    </row>
    <row r="2114" spans="20:20">
      <c r="T2114" s="272"/>
    </row>
    <row r="2115" spans="20:20">
      <c r="T2115" s="272"/>
    </row>
    <row r="2116" spans="20:20">
      <c r="T2116" s="272"/>
    </row>
    <row r="2117" spans="20:20">
      <c r="T2117" s="272"/>
    </row>
    <row r="2118" spans="20:20">
      <c r="T2118" s="272"/>
    </row>
    <row r="2119" spans="20:20">
      <c r="T2119" s="272"/>
    </row>
    <row r="2120" spans="20:20">
      <c r="T2120" s="272"/>
    </row>
    <row r="2121" spans="20:20">
      <c r="T2121" s="272"/>
    </row>
    <row r="2122" spans="20:20">
      <c r="T2122" s="272"/>
    </row>
    <row r="2123" spans="20:20">
      <c r="T2123" s="272"/>
    </row>
    <row r="2124" spans="20:20">
      <c r="T2124" s="272"/>
    </row>
    <row r="2125" spans="20:20">
      <c r="T2125" s="272"/>
    </row>
    <row r="2126" spans="20:20">
      <c r="T2126" s="272"/>
    </row>
    <row r="2127" spans="20:20">
      <c r="T2127" s="272"/>
    </row>
    <row r="2128" spans="20:20">
      <c r="T2128" s="272"/>
    </row>
    <row r="2129" spans="20:20">
      <c r="T2129" s="272"/>
    </row>
    <row r="2130" spans="20:20">
      <c r="T2130" s="272"/>
    </row>
    <row r="2131" spans="20:20">
      <c r="T2131" s="272"/>
    </row>
    <row r="2132" spans="20:20">
      <c r="T2132" s="272"/>
    </row>
    <row r="2133" spans="20:20">
      <c r="T2133" s="272"/>
    </row>
    <row r="2134" spans="20:20">
      <c r="T2134" s="272"/>
    </row>
    <row r="2135" spans="20:20">
      <c r="T2135" s="272"/>
    </row>
    <row r="2136" spans="20:20">
      <c r="T2136" s="272"/>
    </row>
    <row r="2137" spans="20:20">
      <c r="T2137" s="272"/>
    </row>
    <row r="2138" spans="20:20">
      <c r="T2138" s="272"/>
    </row>
    <row r="2139" spans="20:20">
      <c r="T2139" s="272"/>
    </row>
    <row r="2140" spans="20:20">
      <c r="T2140" s="272"/>
    </row>
    <row r="2141" spans="20:20">
      <c r="T2141" s="272"/>
    </row>
    <row r="2142" spans="20:20">
      <c r="T2142" s="272"/>
    </row>
    <row r="2143" spans="20:20">
      <c r="T2143" s="272"/>
    </row>
    <row r="2144" spans="20:20">
      <c r="T2144" s="272"/>
    </row>
    <row r="2145" spans="20:20">
      <c r="T2145" s="272"/>
    </row>
    <row r="2146" spans="20:20">
      <c r="T2146" s="272"/>
    </row>
    <row r="2147" spans="20:20">
      <c r="T2147" s="272"/>
    </row>
    <row r="2148" spans="20:20">
      <c r="T2148" s="272"/>
    </row>
    <row r="2149" spans="20:20">
      <c r="T2149" s="272"/>
    </row>
    <row r="2150" spans="20:20">
      <c r="T2150" s="272"/>
    </row>
    <row r="2151" spans="20:20">
      <c r="T2151" s="272"/>
    </row>
    <row r="2152" spans="20:20">
      <c r="T2152" s="272"/>
    </row>
    <row r="2153" spans="20:20">
      <c r="T2153" s="272"/>
    </row>
    <row r="2154" spans="20:20">
      <c r="T2154" s="272"/>
    </row>
    <row r="2155" spans="20:20">
      <c r="T2155" s="272"/>
    </row>
    <row r="2156" spans="20:20">
      <c r="T2156" s="272"/>
    </row>
    <row r="2157" spans="20:20">
      <c r="T2157" s="272"/>
    </row>
    <row r="2158" spans="20:20">
      <c r="T2158" s="272"/>
    </row>
    <row r="2159" spans="20:20">
      <c r="T2159" s="272"/>
    </row>
    <row r="2160" spans="20:20">
      <c r="T2160" s="272"/>
    </row>
    <row r="2161" spans="20:20">
      <c r="T2161" s="272"/>
    </row>
    <row r="2162" spans="20:20">
      <c r="T2162" s="272"/>
    </row>
    <row r="2163" spans="20:20">
      <c r="T2163" s="272"/>
    </row>
    <row r="2164" spans="20:20">
      <c r="T2164" s="272"/>
    </row>
    <row r="2165" spans="20:20">
      <c r="T2165" s="272"/>
    </row>
    <row r="2166" spans="20:20">
      <c r="T2166" s="272"/>
    </row>
    <row r="2167" spans="20:20">
      <c r="T2167" s="272"/>
    </row>
    <row r="2168" spans="20:20">
      <c r="T2168" s="272"/>
    </row>
    <row r="2169" spans="20:20">
      <c r="T2169" s="272"/>
    </row>
    <row r="2170" spans="20:20">
      <c r="T2170" s="272"/>
    </row>
    <row r="2171" spans="20:20">
      <c r="T2171" s="272"/>
    </row>
    <row r="2172" spans="20:20">
      <c r="T2172" s="272"/>
    </row>
    <row r="2173" spans="20:20">
      <c r="T2173" s="272"/>
    </row>
    <row r="2174" spans="20:20">
      <c r="T2174" s="272"/>
    </row>
    <row r="2175" spans="20:20">
      <c r="T2175" s="272"/>
    </row>
    <row r="2176" spans="20:20">
      <c r="T2176" s="272"/>
    </row>
    <row r="2177" spans="20:20">
      <c r="T2177" s="272"/>
    </row>
    <row r="2178" spans="20:20">
      <c r="T2178" s="272"/>
    </row>
    <row r="2179" spans="20:20">
      <c r="T2179" s="272"/>
    </row>
    <row r="2180" spans="20:20">
      <c r="T2180" s="272"/>
    </row>
    <row r="2181" spans="20:20">
      <c r="T2181" s="272"/>
    </row>
    <row r="2182" spans="20:20">
      <c r="T2182" s="272"/>
    </row>
    <row r="2183" spans="20:20">
      <c r="T2183" s="272"/>
    </row>
    <row r="2184" spans="20:20">
      <c r="T2184" s="272"/>
    </row>
    <row r="2185" spans="20:20">
      <c r="T2185" s="272"/>
    </row>
    <row r="2186" spans="20:20">
      <c r="T2186" s="272"/>
    </row>
    <row r="2187" spans="20:20">
      <c r="T2187" s="272"/>
    </row>
    <row r="2188" spans="20:20">
      <c r="T2188" s="272"/>
    </row>
    <row r="2189" spans="20:20">
      <c r="T2189" s="272"/>
    </row>
    <row r="2190" spans="20:20">
      <c r="T2190" s="272"/>
    </row>
    <row r="2191" spans="20:20">
      <c r="T2191" s="272"/>
    </row>
    <row r="2192" spans="20:20">
      <c r="T2192" s="272"/>
    </row>
    <row r="2193" spans="20:20">
      <c r="T2193" s="272"/>
    </row>
    <row r="2194" spans="20:20">
      <c r="T2194" s="272"/>
    </row>
    <row r="2195" spans="20:20">
      <c r="T2195" s="272"/>
    </row>
    <row r="2196" spans="20:20">
      <c r="T2196" s="272"/>
    </row>
    <row r="2197" spans="20:20">
      <c r="T2197" s="272"/>
    </row>
    <row r="2198" spans="20:20">
      <c r="T2198" s="272"/>
    </row>
    <row r="2199" spans="20:20">
      <c r="T2199" s="272"/>
    </row>
    <row r="2200" spans="20:20">
      <c r="T2200" s="272"/>
    </row>
    <row r="2201" spans="20:20">
      <c r="T2201" s="272"/>
    </row>
    <row r="2202" spans="20:20">
      <c r="T2202" s="272"/>
    </row>
    <row r="2203" spans="20:20">
      <c r="T2203" s="272"/>
    </row>
    <row r="2204" spans="20:20">
      <c r="T2204" s="272"/>
    </row>
    <row r="2205" spans="20:20">
      <c r="T2205" s="272"/>
    </row>
    <row r="2206" spans="20:20">
      <c r="T2206" s="272"/>
    </row>
    <row r="2207" spans="20:20">
      <c r="T2207" s="272"/>
    </row>
    <row r="2208" spans="20:20">
      <c r="T2208" s="272"/>
    </row>
    <row r="2209" spans="20:20">
      <c r="T2209" s="272"/>
    </row>
    <row r="2210" spans="20:20">
      <c r="T2210" s="272"/>
    </row>
    <row r="2211" spans="20:20">
      <c r="T2211" s="272"/>
    </row>
    <row r="2212" spans="20:20">
      <c r="T2212" s="272"/>
    </row>
    <row r="2213" spans="20:20">
      <c r="T2213" s="272"/>
    </row>
    <row r="2214" spans="20:20">
      <c r="T2214" s="272"/>
    </row>
    <row r="2215" spans="20:20">
      <c r="T2215" s="272"/>
    </row>
    <row r="2216" spans="20:20">
      <c r="T2216" s="272"/>
    </row>
    <row r="2217" spans="20:20">
      <c r="T2217" s="272"/>
    </row>
    <row r="2218" spans="20:20">
      <c r="T2218" s="272"/>
    </row>
    <row r="2219" spans="20:20">
      <c r="T2219" s="272"/>
    </row>
    <row r="2220" spans="20:20">
      <c r="T2220" s="272"/>
    </row>
    <row r="2221" spans="20:20">
      <c r="T2221" s="272"/>
    </row>
    <row r="2222" spans="20:20">
      <c r="T2222" s="272"/>
    </row>
    <row r="2223" spans="20:20">
      <c r="T2223" s="272"/>
    </row>
    <row r="2224" spans="20:20">
      <c r="T2224" s="272"/>
    </row>
    <row r="2225" spans="20:20">
      <c r="T2225" s="272"/>
    </row>
    <row r="2226" spans="20:20">
      <c r="T2226" s="272"/>
    </row>
    <row r="2227" spans="20:20">
      <c r="T2227" s="272"/>
    </row>
    <row r="2228" spans="20:20">
      <c r="T2228" s="272"/>
    </row>
    <row r="2229" spans="20:20">
      <c r="T2229" s="272"/>
    </row>
    <row r="2230" spans="20:20">
      <c r="T2230" s="272"/>
    </row>
    <row r="2231" spans="20:20">
      <c r="T2231" s="272"/>
    </row>
    <row r="2232" spans="20:20">
      <c r="T2232" s="272"/>
    </row>
    <row r="2233" spans="20:20">
      <c r="T2233" s="272"/>
    </row>
    <row r="2234" spans="20:20">
      <c r="T2234" s="272"/>
    </row>
    <row r="2235" spans="20:20">
      <c r="T2235" s="272"/>
    </row>
    <row r="2236" spans="20:20">
      <c r="T2236" s="272"/>
    </row>
    <row r="2237" spans="20:20">
      <c r="T2237" s="272"/>
    </row>
    <row r="2238" spans="20:20">
      <c r="T2238" s="272"/>
    </row>
    <row r="2239" spans="20:20">
      <c r="T2239" s="272"/>
    </row>
    <row r="2240" spans="20:20">
      <c r="T2240" s="272"/>
    </row>
    <row r="2241" spans="20:20">
      <c r="T2241" s="272"/>
    </row>
    <row r="2242" spans="20:20">
      <c r="T2242" s="272"/>
    </row>
    <row r="2243" spans="20:20">
      <c r="T2243" s="272"/>
    </row>
    <row r="2244" spans="20:20">
      <c r="T2244" s="272"/>
    </row>
    <row r="2245" spans="20:20">
      <c r="T2245" s="272"/>
    </row>
    <row r="2246" spans="20:20">
      <c r="T2246" s="272"/>
    </row>
    <row r="2247" spans="20:20">
      <c r="T2247" s="272"/>
    </row>
    <row r="2248" spans="20:20">
      <c r="T2248" s="272"/>
    </row>
    <row r="2249" spans="20:20">
      <c r="T2249" s="272"/>
    </row>
    <row r="2250" spans="20:20">
      <c r="T2250" s="272"/>
    </row>
    <row r="2251" spans="20:20">
      <c r="T2251" s="272"/>
    </row>
    <row r="2252" spans="20:20">
      <c r="T2252" s="272"/>
    </row>
    <row r="2253" spans="20:20">
      <c r="T2253" s="272"/>
    </row>
    <row r="2254" spans="20:20">
      <c r="T2254" s="272"/>
    </row>
    <row r="2255" spans="20:20">
      <c r="T2255" s="272"/>
    </row>
    <row r="2256" spans="20:20">
      <c r="T2256" s="272"/>
    </row>
    <row r="2257" spans="20:20">
      <c r="T2257" s="272"/>
    </row>
    <row r="2258" spans="20:20">
      <c r="T2258" s="272"/>
    </row>
    <row r="2259" spans="20:20">
      <c r="T2259" s="272"/>
    </row>
    <row r="2260" spans="20:20">
      <c r="T2260" s="272"/>
    </row>
    <row r="2261" spans="20:20">
      <c r="T2261" s="272"/>
    </row>
    <row r="2262" spans="20:20">
      <c r="T2262" s="272"/>
    </row>
    <row r="2263" spans="20:20">
      <c r="T2263" s="272"/>
    </row>
    <row r="2264" spans="20:20">
      <c r="T2264" s="272"/>
    </row>
    <row r="2265" spans="20:20">
      <c r="T2265" s="272"/>
    </row>
    <row r="2266" spans="20:20">
      <c r="T2266" s="272"/>
    </row>
    <row r="2267" spans="20:20">
      <c r="T2267" s="272"/>
    </row>
    <row r="2268" spans="20:20">
      <c r="T2268" s="272"/>
    </row>
    <row r="2269" spans="20:20">
      <c r="T2269" s="272"/>
    </row>
    <row r="2270" spans="20:20">
      <c r="T2270" s="272"/>
    </row>
    <row r="2271" spans="20:20">
      <c r="T2271" s="272"/>
    </row>
    <row r="2272" spans="20:20">
      <c r="T2272" s="272"/>
    </row>
    <row r="2273" spans="20:20">
      <c r="T2273" s="272"/>
    </row>
    <row r="2274" spans="20:20">
      <c r="T2274" s="272"/>
    </row>
    <row r="2275" spans="20:20">
      <c r="T2275" s="272"/>
    </row>
    <row r="2276" spans="20:20">
      <c r="T2276" s="272"/>
    </row>
    <row r="2277" spans="20:20">
      <c r="T2277" s="272"/>
    </row>
    <row r="2278" spans="20:20">
      <c r="T2278" s="272"/>
    </row>
    <row r="2279" spans="20:20">
      <c r="T2279" s="272"/>
    </row>
    <row r="2280" spans="20:20">
      <c r="T2280" s="272"/>
    </row>
    <row r="2281" spans="20:20">
      <c r="T2281" s="272"/>
    </row>
    <row r="2282" spans="20:20">
      <c r="T2282" s="272"/>
    </row>
    <row r="2283" spans="20:20">
      <c r="T2283" s="272"/>
    </row>
    <row r="2284" spans="20:20">
      <c r="T2284" s="272"/>
    </row>
    <row r="2285" spans="20:20">
      <c r="T2285" s="272"/>
    </row>
    <row r="2286" spans="20:20">
      <c r="T2286" s="272"/>
    </row>
    <row r="2287" spans="20:20">
      <c r="T2287" s="272"/>
    </row>
    <row r="2288" spans="20:20">
      <c r="T2288" s="272"/>
    </row>
    <row r="2289" spans="20:20">
      <c r="T2289" s="272"/>
    </row>
    <row r="2290" spans="20:20">
      <c r="T2290" s="272"/>
    </row>
    <row r="2291" spans="20:20">
      <c r="T2291" s="272"/>
    </row>
    <row r="2292" spans="20:20">
      <c r="T2292" s="272"/>
    </row>
    <row r="2293" spans="20:20">
      <c r="T2293" s="272"/>
    </row>
    <row r="2294" spans="20:20">
      <c r="T2294" s="272"/>
    </row>
    <row r="2295" spans="20:20">
      <c r="T2295" s="272"/>
    </row>
    <row r="2296" spans="20:20">
      <c r="T2296" s="272"/>
    </row>
    <row r="2297" spans="20:20">
      <c r="T2297" s="272"/>
    </row>
    <row r="2298" spans="20:20">
      <c r="T2298" s="272"/>
    </row>
    <row r="2299" spans="20:20">
      <c r="T2299" s="272"/>
    </row>
    <row r="2300" spans="20:20">
      <c r="T2300" s="272"/>
    </row>
    <row r="2301" spans="20:20">
      <c r="T2301" s="272"/>
    </row>
    <row r="2302" spans="20:20">
      <c r="T2302" s="272"/>
    </row>
    <row r="2303" spans="20:20">
      <c r="T2303" s="272"/>
    </row>
    <row r="2304" spans="20:20">
      <c r="T2304" s="272"/>
    </row>
    <row r="2305" spans="20:20">
      <c r="T2305" s="272"/>
    </row>
    <row r="2306" spans="20:20">
      <c r="T2306" s="272"/>
    </row>
    <row r="2307" spans="20:20">
      <c r="T2307" s="272"/>
    </row>
    <row r="2308" spans="20:20">
      <c r="T2308" s="272"/>
    </row>
    <row r="2309" spans="20:20">
      <c r="T2309" s="272"/>
    </row>
    <row r="2310" spans="20:20">
      <c r="T2310" s="272"/>
    </row>
    <row r="2311" spans="20:20">
      <c r="T2311" s="272"/>
    </row>
    <row r="2312" spans="20:20">
      <c r="T2312" s="272"/>
    </row>
    <row r="2313" spans="20:20">
      <c r="T2313" s="272"/>
    </row>
    <row r="2314" spans="20:20">
      <c r="T2314" s="272"/>
    </row>
    <row r="2315" spans="20:20">
      <c r="T2315" s="272"/>
    </row>
    <row r="2316" spans="20:20">
      <c r="T2316" s="272"/>
    </row>
    <row r="2317" spans="20:20">
      <c r="T2317" s="272"/>
    </row>
    <row r="2318" spans="20:20">
      <c r="T2318" s="272"/>
    </row>
    <row r="2319" spans="20:20">
      <c r="T2319" s="272"/>
    </row>
    <row r="2320" spans="20:20">
      <c r="T2320" s="272"/>
    </row>
    <row r="2321" spans="20:20">
      <c r="T2321" s="272"/>
    </row>
    <row r="2322" spans="20:20">
      <c r="T2322" s="272"/>
    </row>
    <row r="2323" spans="20:20">
      <c r="T2323" s="272"/>
    </row>
    <row r="2324" spans="20:20">
      <c r="T2324" s="272"/>
    </row>
    <row r="2325" spans="20:20">
      <c r="T2325" s="272"/>
    </row>
    <row r="2326" spans="20:20">
      <c r="T2326" s="272"/>
    </row>
    <row r="2327" spans="20:20">
      <c r="T2327" s="272"/>
    </row>
    <row r="2328" spans="20:20">
      <c r="T2328" s="272"/>
    </row>
    <row r="2329" spans="20:20">
      <c r="T2329" s="272"/>
    </row>
    <row r="2330" spans="20:20">
      <c r="T2330" s="272"/>
    </row>
    <row r="2331" spans="20:20">
      <c r="T2331" s="272"/>
    </row>
    <row r="2332" spans="20:20">
      <c r="T2332" s="272"/>
    </row>
    <row r="2333" spans="20:20">
      <c r="T2333" s="272"/>
    </row>
    <row r="2334" spans="20:20">
      <c r="T2334" s="272"/>
    </row>
    <row r="2335" spans="20:20">
      <c r="T2335" s="272"/>
    </row>
    <row r="2336" spans="20:20">
      <c r="T2336" s="272"/>
    </row>
    <row r="2337" spans="20:20">
      <c r="T2337" s="272"/>
    </row>
    <row r="2338" spans="20:20">
      <c r="T2338" s="272"/>
    </row>
    <row r="2339" spans="20:20">
      <c r="T2339" s="272"/>
    </row>
    <row r="2340" spans="20:20">
      <c r="T2340" s="272"/>
    </row>
    <row r="2341" spans="20:20">
      <c r="T2341" s="272"/>
    </row>
    <row r="2342" spans="20:20">
      <c r="T2342" s="272"/>
    </row>
    <row r="2343" spans="20:20">
      <c r="T2343" s="272"/>
    </row>
    <row r="2344" spans="20:20">
      <c r="T2344" s="272"/>
    </row>
    <row r="2345" spans="20:20">
      <c r="T2345" s="272"/>
    </row>
    <row r="2346" spans="20:20">
      <c r="T2346" s="272"/>
    </row>
    <row r="2347" spans="20:20">
      <c r="T2347" s="272"/>
    </row>
    <row r="2348" spans="20:20">
      <c r="T2348" s="272"/>
    </row>
    <row r="2349" spans="20:20">
      <c r="T2349" s="272"/>
    </row>
    <row r="2350" spans="20:20">
      <c r="T2350" s="272"/>
    </row>
    <row r="2351" spans="20:20">
      <c r="T2351" s="272"/>
    </row>
    <row r="2352" spans="20:20">
      <c r="T2352" s="272"/>
    </row>
    <row r="2353" spans="20:20">
      <c r="T2353" s="272"/>
    </row>
    <row r="2354" spans="20:20">
      <c r="T2354" s="272"/>
    </row>
    <row r="2355" spans="20:20">
      <c r="T2355" s="272"/>
    </row>
    <row r="2356" spans="20:20">
      <c r="T2356" s="272"/>
    </row>
    <row r="2357" spans="20:20">
      <c r="T2357" s="272"/>
    </row>
    <row r="2358" spans="20:20">
      <c r="T2358" s="272"/>
    </row>
    <row r="2359" spans="20:20">
      <c r="T2359" s="272"/>
    </row>
    <row r="2360" spans="20:20">
      <c r="T2360" s="272"/>
    </row>
    <row r="2361" spans="20:20">
      <c r="T2361" s="272"/>
    </row>
    <row r="2362" spans="20:20">
      <c r="T2362" s="272"/>
    </row>
    <row r="2363" spans="20:20">
      <c r="T2363" s="272"/>
    </row>
    <row r="2364" spans="20:20">
      <c r="T2364" s="272"/>
    </row>
    <row r="2365" spans="20:20">
      <c r="T2365" s="272"/>
    </row>
    <row r="2366" spans="20:20">
      <c r="T2366" s="272"/>
    </row>
    <row r="2367" spans="20:20">
      <c r="T2367" s="272"/>
    </row>
    <row r="2368" spans="20:20">
      <c r="T2368" s="272"/>
    </row>
    <row r="2369" spans="20:20">
      <c r="T2369" s="272"/>
    </row>
    <row r="2370" spans="20:20">
      <c r="T2370" s="272"/>
    </row>
    <row r="2371" spans="20:20">
      <c r="T2371" s="272"/>
    </row>
    <row r="2372" spans="20:20">
      <c r="T2372" s="272"/>
    </row>
    <row r="2373" spans="20:20">
      <c r="T2373" s="272"/>
    </row>
    <row r="2374" spans="20:20">
      <c r="T2374" s="272"/>
    </row>
    <row r="2375" spans="20:20">
      <c r="T2375" s="272"/>
    </row>
    <row r="2376" spans="20:20">
      <c r="T2376" s="272"/>
    </row>
    <row r="2377" spans="20:20">
      <c r="T2377" s="272"/>
    </row>
    <row r="2378" spans="20:20">
      <c r="T2378" s="272"/>
    </row>
    <row r="2379" spans="20:20">
      <c r="T2379" s="272"/>
    </row>
    <row r="2380" spans="20:20">
      <c r="T2380" s="272"/>
    </row>
    <row r="2381" spans="20:20">
      <c r="T2381" s="272"/>
    </row>
  </sheetData>
  <sheetProtection formatCells="0" formatColumns="0" formatRows="0" autoFilter="0"/>
  <protectedRanges>
    <protectedRange sqref="T8:T163" name="Rango4"/>
    <protectedRange sqref="H8:H163" name="Rango3"/>
    <protectedRange sqref="J8:M163" name="Rango1"/>
    <protectedRange sqref="B8:B163" name="Rango2"/>
  </protectedRanges>
  <autoFilter ref="A7:T162" xr:uid="{00000000-0001-0000-0500-000000000000}"/>
  <mergeCells count="8">
    <mergeCell ref="A6:B6"/>
    <mergeCell ref="J6:K6"/>
    <mergeCell ref="C173:F173"/>
    <mergeCell ref="N173:P173"/>
    <mergeCell ref="N6:O6"/>
    <mergeCell ref="P6:Q6"/>
    <mergeCell ref="L6:M6"/>
    <mergeCell ref="I164:M164"/>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2024-10-11T12:53:34Z</cp:lastPrinted>
  <dcterms:created xsi:type="dcterms:W3CDTF">2014-07-03T21:21:01Z</dcterms:created>
  <dcterms:modified xsi:type="dcterms:W3CDTF">2025-04-04T21:35:07Z</dcterms:modified>
</cp:coreProperties>
</file>